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omments1.xml" ContentType="application/vnd.openxmlformats-officedocument.spreadsheetml.comments+xml"/>
  <Override PartName="/xl/drawings/drawing5.xml" ContentType="application/vnd.openxmlformats-officedocument.drawing+xml"/>
  <Override PartName="/xl/comments2.xml" ContentType="application/vnd.openxmlformats-officedocument.spreadsheetml.comments+xml"/>
  <Override PartName="/xl/drawings/drawing6.xml" ContentType="application/vnd.openxmlformats-officedocument.drawing+xml"/>
  <Override PartName="/xl/drawings/drawing7.xml" ContentType="application/vnd.openxmlformats-officedocument.drawing+xml"/>
  <Override PartName="/xl/tables/table2.xml" ContentType="application/vnd.openxmlformats-officedocument.spreadsheetml.table+xml"/>
  <Override PartName="/xl/tables/table3.xml" ContentType="application/vnd.openxmlformats-officedocument.spreadsheetml.table+xml"/>
  <Override PartName="/xl/drawings/drawing8.xml" ContentType="application/vnd.openxmlformats-officedocument.drawing+xml"/>
  <Override PartName="/xl/comments3.xml" ContentType="application/vnd.openxmlformats-officedocument.spreadsheetml.comments+xml"/>
  <Override PartName="/xl/threadedComments/threadedComment1.xml" ContentType="application/vnd.ms-excel.threadedcomments+xml"/>
  <Override PartName="/xl/drawings/drawing9.xml" ContentType="application/vnd.openxmlformats-officedocument.drawing+xml"/>
  <Override PartName="/xl/drawings/drawing10.xml" ContentType="application/vnd.openxmlformats-officedocument.drawing+xml"/>
  <Override PartName="/xl/queryTables/queryTable1.xml" ContentType="application/vnd.openxmlformats-officedocument.spreadsheetml.queryTable+xml"/>
  <Override PartName="/xl/queryTables/queryTable2.xml" ContentType="application/vnd.openxmlformats-officedocument.spreadsheetml.queryTable+xml"/>
  <Override PartName="/xl/comments4.xml" ContentType="application/vnd.openxmlformats-officedocument.spreadsheetml.comments+xml"/>
  <Override PartName="/xl/threadedComments/threadedComment2.xml" ContentType="application/vnd.ms-excel.threadedcomments+xml"/>
  <Override PartName="/xl/drawings/drawing11.xml" ContentType="application/vnd.openxmlformats-officedocument.drawing+xml"/>
  <Override PartName="/xl/drawings/drawing12.xml" ContentType="application/vnd.openxmlformats-officedocument.drawing+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029"/>
  <workbookPr codeName="EstaPastaDeTrabalho" defaultThemeVersion="166925"/>
  <mc:AlternateContent xmlns:mc="http://schemas.openxmlformats.org/markup-compatibility/2006">
    <mc:Choice Requires="x15">
      <x15ac:absPath xmlns:x15ac="http://schemas.microsoft.com/office/spreadsheetml/2010/11/ac" url="https://d.docs.live.net/5d6612a5e97b6a28/Documentos/MGI/DPSI-CGPD/Ferramentas/Novas/CICLO-2/"/>
    </mc:Choice>
  </mc:AlternateContent>
  <xr:revisionPtr revIDLastSave="32" documentId="8_{114F90A6-D4B7-4CC8-A289-A69C53EC69D8}" xr6:coauthVersionLast="47" xr6:coauthVersionMax="47" xr10:uidLastSave="{B4543C61-DD7D-4540-B8B7-1CF4B5FBB62F}"/>
  <bookViews>
    <workbookView xWindow="28680" yWindow="-120" windowWidth="29040" windowHeight="15720" tabRatio="0" firstSheet="5" activeTab="5" xr2:uid="{6006C234-5FA4-4C5A-BF1E-317101292286}"/>
  </bookViews>
  <sheets>
    <sheet name="LISTA_GERAL" sheetId="12" state="hidden" r:id="rId1"/>
    <sheet name="FORM1" sheetId="1" r:id="rId2"/>
    <sheet name="FORM2.1" sheetId="14" state="hidden" r:id="rId3"/>
    <sheet name="FORM2.2" sheetId="2" r:id="rId4"/>
    <sheet name="FORM2.3" sheetId="3" r:id="rId5"/>
    <sheet name="FORM2.4" sheetId="4" r:id="rId6"/>
    <sheet name="FORM3.1" sheetId="10" r:id="rId7"/>
    <sheet name="FORM3GERAL" sheetId="6" r:id="rId8"/>
    <sheet name="INFOS_BI_0" sheetId="16" r:id="rId9"/>
    <sheet name="INFOS_BI_1" sheetId="17" r:id="rId10"/>
    <sheet name="INFOS_BI_2" sheetId="18" r:id="rId11"/>
    <sheet name="BASE_SGD" sheetId="19" state="hidden" r:id="rId12"/>
    <sheet name="TABELAS AUXILIARES" sheetId="11" state="hidden" r:id="rId13"/>
    <sheet name="LOGICA_CONTROLE_0" sheetId="13" state="hidden" r:id="rId14"/>
    <sheet name="LOGICA_ISEG" sheetId="7" state="hidden" r:id="rId15"/>
    <sheet name="LOGICA_IPRIV" sheetId="8" state="hidden" r:id="rId16"/>
    <sheet name="BASE_CIS8" sheetId="9" state="hidden" r:id="rId17"/>
  </sheets>
  <definedNames>
    <definedName name="_xlnm._FilterDatabase" localSheetId="4" hidden="1">FORM2.3!$B$10:$J$181</definedName>
    <definedName name="_xlnm._FilterDatabase" localSheetId="7" hidden="1">FORM3GERAL!$B$6:$I$316</definedName>
    <definedName name="Owner" localSheetId="16">FORM1!$B$23:$B$59</definedName>
    <definedName name="Owner" localSheetId="11">FORM1!$B$23:$B$59</definedName>
    <definedName name="Owner" localSheetId="2">FORM1!$B$23:$B$59</definedName>
    <definedName name="Owner" localSheetId="3">FORM1!$B$23:$B$59</definedName>
    <definedName name="Owner" localSheetId="4">FORM1!$B$23:$B$59</definedName>
    <definedName name="Owner" localSheetId="5">FORM1!$B$23:$B$59</definedName>
    <definedName name="Owner" localSheetId="6">FORM1!$B$23:$B$59</definedName>
    <definedName name="Owner" localSheetId="7">FORM1!$B$23:$B$59</definedName>
    <definedName name="Owner" localSheetId="0">FORM1!$B$23:$B$59</definedName>
    <definedName name="Owner" localSheetId="13">FORM1!$B$23:$B$59</definedName>
    <definedName name="Owner" localSheetId="15">FORM1!$B$23:$B$59</definedName>
    <definedName name="Owner" localSheetId="14">FORM1!$B$23:$B$59</definedName>
    <definedName name="Owner" localSheetId="12">FORM1!$B$23:$B$59</definedName>
    <definedName name="Owner">FORM1!$B$23:$B$59</definedName>
    <definedName name="PRIVACIDADE" localSheetId="16">#REF!</definedName>
    <definedName name="PRIVACIDADE" localSheetId="11">#REF!</definedName>
    <definedName name="PRIVACIDADE" localSheetId="2">#REF!</definedName>
    <definedName name="PRIVACIDADE" localSheetId="6">#REF!</definedName>
    <definedName name="PRIVACIDADE" localSheetId="7">#REF!</definedName>
    <definedName name="PRIVACIDADE" localSheetId="0">#REF!</definedName>
    <definedName name="PRIVACIDADE" localSheetId="13">#REF!</definedName>
    <definedName name="PRIVACIDADE" localSheetId="15">#REF!</definedName>
    <definedName name="PRIVACIDADE" localSheetId="14">#REF!</definedName>
    <definedName name="PRIVACIDADE" localSheetId="12">#REF!</definedName>
    <definedName name="PRIVACIDADE">#REF!</definedName>
    <definedName name="SI" localSheetId="11">#REF!</definedName>
    <definedName name="SI" localSheetId="7">#REF!</definedName>
    <definedName name="SI" localSheetId="12">#REF!</definedName>
    <definedName name="SI">#REF!</definedName>
    <definedName name="simples_nacional_anexoIV_1" localSheetId="14">LOGICA_ISEG!$B$24:$H$44</definedName>
    <definedName name="simples_nacional_anexoIV_2" localSheetId="14">LOGICA_ISEG!$B$24:$H$44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4" i="13" l="1"/>
  <c r="F4" i="13" s="1" a="1"/>
  <c r="F4" i="13" s="1"/>
  <c r="F37" i="10" a="1"/>
  <c r="F37" i="10" s="1"/>
  <c r="F38" i="10" a="1"/>
  <c r="F38" i="10" s="1"/>
  <c r="F39" i="10" a="1"/>
  <c r="F39" i="10" s="1"/>
  <c r="F40" i="10" a="1"/>
  <c r="F40" i="10"/>
  <c r="F41" i="10" a="1"/>
  <c r="F41" i="10" s="1"/>
  <c r="F42" i="10" a="1"/>
  <c r="F42" i="10" s="1"/>
  <c r="F43" i="10" a="1"/>
  <c r="F43" i="10" s="1"/>
  <c r="F44" i="10" a="1"/>
  <c r="F44" i="10"/>
  <c r="F45" i="10" a="1"/>
  <c r="F45" i="10" s="1"/>
  <c r="F46" i="10" a="1"/>
  <c r="F46" i="10" s="1"/>
  <c r="F47" i="10" a="1"/>
  <c r="F47" i="10" s="1"/>
  <c r="F48" i="10" a="1"/>
  <c r="F48" i="10"/>
  <c r="F24" i="10" a="1"/>
  <c r="F24" i="10" s="1"/>
  <c r="F25" i="10" a="1"/>
  <c r="F25" i="10" s="1"/>
  <c r="F26" i="10" a="1"/>
  <c r="F26" i="10" s="1"/>
  <c r="F27" i="10" a="1"/>
  <c r="F27" i="10"/>
  <c r="F28" i="10" a="1"/>
  <c r="F28" i="10" s="1"/>
  <c r="F29" i="10" a="1"/>
  <c r="F29" i="10" s="1"/>
  <c r="F30" i="10" a="1"/>
  <c r="F30" i="10" s="1"/>
  <c r="F31" i="10" a="1"/>
  <c r="F31" i="10"/>
  <c r="F32" i="10" a="1"/>
  <c r="F32" i="10" s="1"/>
  <c r="G38" i="9" a="1"/>
  <c r="G38" i="9" s="1"/>
  <c r="G39" i="9" a="1"/>
  <c r="G39" i="9" s="1"/>
  <c r="G40" i="9" a="1"/>
  <c r="G40" i="9" s="1"/>
  <c r="G41" i="9" a="1"/>
  <c r="G41" i="9"/>
  <c r="G42" i="9" a="1"/>
  <c r="G42" i="9" s="1"/>
  <c r="G43" i="9" a="1"/>
  <c r="G43" i="9" s="1"/>
  <c r="G44" i="9" a="1"/>
  <c r="G44" i="9" s="1"/>
  <c r="G45" i="9" a="1"/>
  <c r="G45" i="9"/>
  <c r="G46" i="9" a="1"/>
  <c r="G46" i="9" s="1"/>
  <c r="G47" i="9" a="1"/>
  <c r="G47" i="9" s="1"/>
  <c r="G48" i="9" a="1"/>
  <c r="G48" i="9" s="1"/>
  <c r="G37" i="9" a="1"/>
  <c r="G37" i="9" s="1"/>
  <c r="H21" i="9"/>
  <c r="H22" i="9"/>
  <c r="H23" i="9"/>
  <c r="H24" i="9"/>
  <c r="H25" i="9"/>
  <c r="H26" i="9"/>
  <c r="H27" i="9"/>
  <c r="H28" i="9"/>
  <c r="H29" i="9"/>
  <c r="G29" i="9" a="1"/>
  <c r="G29" i="9" s="1"/>
  <c r="G28" i="9" a="1"/>
  <c r="G28" i="9" s="1"/>
  <c r="G27" i="9" a="1"/>
  <c r="G27" i="9" s="1"/>
  <c r="G26" i="9" a="1"/>
  <c r="G26" i="9" s="1"/>
  <c r="G25" i="9" a="1"/>
  <c r="G25" i="9" s="1"/>
  <c r="G24" i="9" a="1"/>
  <c r="G24" i="9" s="1"/>
  <c r="G23" i="9" a="1"/>
  <c r="G23" i="9" s="1"/>
  <c r="G22" i="9" a="1"/>
  <c r="G22" i="9" s="1"/>
  <c r="G21" i="9" a="1"/>
  <c r="G21" i="9" s="1"/>
  <c r="F139" i="8"/>
  <c r="F127" i="8"/>
  <c r="F115" i="8"/>
  <c r="F102" i="8"/>
  <c r="F97" i="8"/>
  <c r="F85" i="8"/>
  <c r="F76" i="8"/>
  <c r="F61" i="8"/>
  <c r="F57" i="8"/>
  <c r="F45" i="8"/>
  <c r="F35" i="8"/>
  <c r="F21" i="8"/>
  <c r="F7" i="8"/>
  <c r="F155" i="7"/>
  <c r="F146" i="7"/>
  <c r="F132" i="7"/>
  <c r="F125" i="7"/>
  <c r="F116" i="7"/>
  <c r="F105" i="7"/>
  <c r="F97" i="7"/>
  <c r="F92" i="7"/>
  <c r="F85" i="7"/>
  <c r="B6" i="4"/>
  <c r="C6" i="4"/>
  <c r="F6" i="4"/>
  <c r="G6" i="4"/>
  <c r="H6" i="4"/>
  <c r="RJ2" i="19"/>
  <c r="RI2" i="19"/>
  <c r="RF2" i="19"/>
  <c r="RE2" i="19"/>
  <c r="RD2" i="19"/>
  <c r="RC2" i="19"/>
  <c r="RB2" i="19"/>
  <c r="RA2" i="19"/>
  <c r="QZ2" i="19"/>
  <c r="QY2" i="19"/>
  <c r="QX2" i="19"/>
  <c r="QW2" i="19"/>
  <c r="QV2" i="19"/>
  <c r="QU2" i="19"/>
  <c r="QT2" i="19"/>
  <c r="QS2" i="19"/>
  <c r="QR2" i="19"/>
  <c r="QQ2" i="19"/>
  <c r="QP2" i="19"/>
  <c r="QO2" i="19"/>
  <c r="QN2" i="19"/>
  <c r="QM2" i="19"/>
  <c r="QL2" i="19"/>
  <c r="QI2" i="19"/>
  <c r="QH2" i="19"/>
  <c r="QG2" i="19"/>
  <c r="QF2" i="19"/>
  <c r="QE2" i="19"/>
  <c r="QD2" i="19"/>
  <c r="QC2" i="19"/>
  <c r="QB2" i="19"/>
  <c r="QA2" i="19"/>
  <c r="PZ2" i="19"/>
  <c r="PY2" i="19"/>
  <c r="PX2" i="19"/>
  <c r="PW2" i="19"/>
  <c r="PV2" i="19"/>
  <c r="PU2" i="19"/>
  <c r="PR2" i="19"/>
  <c r="PQ2" i="19"/>
  <c r="PP2" i="19"/>
  <c r="PO2" i="19"/>
  <c r="PN2" i="19"/>
  <c r="PM2" i="19"/>
  <c r="PL2" i="19"/>
  <c r="PK2" i="19"/>
  <c r="PJ2" i="19"/>
  <c r="PI2" i="19"/>
  <c r="PH2" i="19"/>
  <c r="PG2" i="19"/>
  <c r="PF2" i="19"/>
  <c r="PE2" i="19"/>
  <c r="PD2" i="19"/>
  <c r="PA2" i="19"/>
  <c r="OZ2" i="19"/>
  <c r="OY2" i="19"/>
  <c r="OX2" i="19"/>
  <c r="OW2" i="19"/>
  <c r="OV2" i="19"/>
  <c r="OU2" i="19"/>
  <c r="OT2" i="19"/>
  <c r="OS2" i="19"/>
  <c r="OR2" i="19"/>
  <c r="OQ2" i="19"/>
  <c r="OP2" i="19"/>
  <c r="OO2" i="19"/>
  <c r="ON2" i="19"/>
  <c r="OM2" i="19"/>
  <c r="OL2" i="19"/>
  <c r="OI2" i="19"/>
  <c r="OH2" i="19"/>
  <c r="OG2" i="19"/>
  <c r="OF2" i="19"/>
  <c r="OE2" i="19"/>
  <c r="OD2" i="19"/>
  <c r="OC2" i="19"/>
  <c r="OB2" i="19"/>
  <c r="NY2" i="19"/>
  <c r="NX2" i="19"/>
  <c r="NW2" i="19"/>
  <c r="NV2" i="19"/>
  <c r="NU2" i="19"/>
  <c r="NT2" i="19"/>
  <c r="NS2" i="19"/>
  <c r="NR2" i="19"/>
  <c r="NQ2" i="19"/>
  <c r="NP2" i="19"/>
  <c r="NO2" i="19"/>
  <c r="NN2" i="19"/>
  <c r="NM2" i="19"/>
  <c r="NL2" i="19"/>
  <c r="NK2" i="19"/>
  <c r="NH2" i="19"/>
  <c r="NG2" i="19"/>
  <c r="NF2" i="19"/>
  <c r="NE2" i="19"/>
  <c r="ND2" i="19"/>
  <c r="NC2" i="19"/>
  <c r="NB2" i="19"/>
  <c r="NA2" i="19"/>
  <c r="MZ2" i="19"/>
  <c r="MY2" i="19"/>
  <c r="MX2" i="19"/>
  <c r="MW2" i="19"/>
  <c r="MT2" i="19"/>
  <c r="MS2" i="19"/>
  <c r="MR2" i="19"/>
  <c r="MQ2" i="19"/>
  <c r="MP2" i="19"/>
  <c r="MO2" i="19"/>
  <c r="MN2" i="19"/>
  <c r="MM2" i="19"/>
  <c r="ML2" i="19"/>
  <c r="MK2" i="19"/>
  <c r="MJ2" i="19"/>
  <c r="MI2" i="19"/>
  <c r="MH2" i="19"/>
  <c r="MG2" i="19"/>
  <c r="MF2" i="19"/>
  <c r="ME2" i="19"/>
  <c r="MD2" i="19"/>
  <c r="MC2" i="19"/>
  <c r="LZ2" i="19"/>
  <c r="LY2" i="19"/>
  <c r="LX2" i="19"/>
  <c r="LW2" i="19"/>
  <c r="LV2" i="19"/>
  <c r="LU2" i="19"/>
  <c r="LT2" i="19"/>
  <c r="LQ2" i="19"/>
  <c r="LP2" i="19"/>
  <c r="LO2" i="19"/>
  <c r="LN2" i="19"/>
  <c r="LM2" i="19"/>
  <c r="LL2" i="19"/>
  <c r="LK2" i="19"/>
  <c r="LJ2" i="19"/>
  <c r="LI2" i="19"/>
  <c r="LH2" i="19"/>
  <c r="LG2" i="19"/>
  <c r="LF2" i="19"/>
  <c r="LE2" i="19"/>
  <c r="LD2" i="19"/>
  <c r="LC2" i="19"/>
  <c r="KZ2" i="19"/>
  <c r="KY2" i="19"/>
  <c r="KX2" i="19"/>
  <c r="KW2" i="19"/>
  <c r="KV2" i="19"/>
  <c r="KU2" i="19"/>
  <c r="KT2" i="19"/>
  <c r="KS2" i="19"/>
  <c r="KR2" i="19"/>
  <c r="KQ2" i="19"/>
  <c r="KP2" i="19"/>
  <c r="KO2" i="19"/>
  <c r="KN2" i="19"/>
  <c r="KK2" i="19"/>
  <c r="KJ2" i="19"/>
  <c r="KI2" i="19"/>
  <c r="KH2" i="19"/>
  <c r="KG2" i="19"/>
  <c r="KF2" i="19"/>
  <c r="KE2" i="19"/>
  <c r="KD2" i="19"/>
  <c r="KC2" i="19"/>
  <c r="KB2" i="19"/>
  <c r="KA2" i="19"/>
  <c r="JZ2" i="19"/>
  <c r="JY2" i="19"/>
  <c r="JX2" i="19"/>
  <c r="JW2" i="19"/>
  <c r="JU2" i="19"/>
  <c r="JR2" i="19"/>
  <c r="JQ2" i="19"/>
  <c r="JP2" i="19"/>
  <c r="JO2" i="19"/>
  <c r="JN2" i="19"/>
  <c r="JM2" i="19"/>
  <c r="JL2" i="19"/>
  <c r="JK2" i="19"/>
  <c r="JJ2" i="19"/>
  <c r="JI2" i="19"/>
  <c r="JH2" i="19"/>
  <c r="JG2" i="19"/>
  <c r="JF2" i="19"/>
  <c r="JE2" i="19"/>
  <c r="JD2" i="19"/>
  <c r="JC2" i="19"/>
  <c r="JB2" i="19"/>
  <c r="IY2" i="19"/>
  <c r="IX2" i="19"/>
  <c r="IW2" i="19"/>
  <c r="IV2" i="19"/>
  <c r="IU2" i="19"/>
  <c r="IT2" i="19"/>
  <c r="IS2" i="19"/>
  <c r="IR2" i="19"/>
  <c r="IO2" i="19"/>
  <c r="IN2" i="19"/>
  <c r="IM2" i="19"/>
  <c r="IL2" i="19"/>
  <c r="IK2" i="19"/>
  <c r="IJ2" i="19"/>
  <c r="II2" i="19"/>
  <c r="IH2" i="19"/>
  <c r="IG2" i="19"/>
  <c r="IF2" i="19"/>
  <c r="IE2" i="19"/>
  <c r="ID2" i="19"/>
  <c r="IA2" i="19"/>
  <c r="HZ2" i="19"/>
  <c r="HY2" i="19"/>
  <c r="HX2" i="19"/>
  <c r="HW2" i="19"/>
  <c r="HV2" i="19"/>
  <c r="HU2" i="19"/>
  <c r="HT2" i="19"/>
  <c r="HS2" i="19"/>
  <c r="HR2" i="19"/>
  <c r="HQ2" i="19"/>
  <c r="HP2" i="19"/>
  <c r="HO2" i="19"/>
  <c r="HN2" i="19"/>
  <c r="HM2" i="19"/>
  <c r="HL2" i="19"/>
  <c r="HK2" i="19"/>
  <c r="HH2" i="19"/>
  <c r="HG2" i="19"/>
  <c r="HF2" i="19"/>
  <c r="HE2" i="19"/>
  <c r="HD2" i="19"/>
  <c r="HC2" i="19"/>
  <c r="HB2" i="19"/>
  <c r="HA2" i="19"/>
  <c r="GZ2" i="19"/>
  <c r="GY2" i="19"/>
  <c r="GV2" i="19"/>
  <c r="GU2" i="19"/>
  <c r="GT2" i="19"/>
  <c r="GS2" i="19"/>
  <c r="GR2" i="19"/>
  <c r="GQ2" i="19"/>
  <c r="GP2" i="19"/>
  <c r="GO2" i="19"/>
  <c r="GN2" i="19"/>
  <c r="GM2" i="19"/>
  <c r="GL2" i="19"/>
  <c r="GK2" i="19"/>
  <c r="GH2" i="19"/>
  <c r="GG2" i="19"/>
  <c r="GF2" i="19"/>
  <c r="GE2" i="19"/>
  <c r="GD2" i="19"/>
  <c r="GC2" i="19"/>
  <c r="GB2" i="19"/>
  <c r="GA2" i="19"/>
  <c r="FZ2" i="19"/>
  <c r="FY2" i="19"/>
  <c r="FX2" i="19"/>
  <c r="FW2" i="19"/>
  <c r="FV2" i="19"/>
  <c r="FU2" i="19"/>
  <c r="FR2" i="19"/>
  <c r="FQ2" i="19"/>
  <c r="FP2" i="19"/>
  <c r="FO2" i="19"/>
  <c r="FN2" i="19"/>
  <c r="FM2" i="19"/>
  <c r="FL2" i="19"/>
  <c r="FK2" i="19"/>
  <c r="FJ2" i="19"/>
  <c r="FI2" i="19"/>
  <c r="FH2" i="19"/>
  <c r="FE2" i="19"/>
  <c r="FD2" i="19"/>
  <c r="FC2" i="19"/>
  <c r="FB2" i="19"/>
  <c r="FA2" i="19"/>
  <c r="EZ2" i="19"/>
  <c r="EY2" i="19"/>
  <c r="EX2" i="19"/>
  <c r="EU2" i="19"/>
  <c r="ET2" i="19"/>
  <c r="ES2" i="19"/>
  <c r="ER2" i="19"/>
  <c r="EQ2" i="19"/>
  <c r="EP2" i="19"/>
  <c r="EO2" i="19"/>
  <c r="EN2" i="19"/>
  <c r="EM2" i="19"/>
  <c r="EL2" i="19"/>
  <c r="EI2" i="19"/>
  <c r="EH2" i="19"/>
  <c r="EG2" i="19"/>
  <c r="EF2" i="19"/>
  <c r="EE2" i="19"/>
  <c r="ED2" i="19"/>
  <c r="EC2" i="19"/>
  <c r="EB2" i="19"/>
  <c r="DZ2" i="19"/>
  <c r="DW2" i="19"/>
  <c r="DV2" i="19"/>
  <c r="DU2" i="19"/>
  <c r="DT2" i="19"/>
  <c r="DS2" i="19"/>
  <c r="DR2" i="19"/>
  <c r="DQ2" i="19"/>
  <c r="DP2" i="19"/>
  <c r="DO2" i="19"/>
  <c r="DN2" i="19"/>
  <c r="DM2" i="19"/>
  <c r="DL2" i="19"/>
  <c r="DK2" i="19"/>
  <c r="DJ2" i="19"/>
  <c r="DI2" i="19"/>
  <c r="DF2" i="19"/>
  <c r="DE2" i="19"/>
  <c r="DD2" i="19"/>
  <c r="DC2" i="19"/>
  <c r="DB2" i="19"/>
  <c r="DA2" i="19"/>
  <c r="CZ2" i="19"/>
  <c r="CY2" i="19"/>
  <c r="CX2" i="19"/>
  <c r="CW2" i="19"/>
  <c r="CT2" i="19"/>
  <c r="CS2" i="19"/>
  <c r="CR2" i="19"/>
  <c r="CQ2" i="19"/>
  <c r="CP2" i="19"/>
  <c r="CO2" i="19"/>
  <c r="CN2" i="19"/>
  <c r="CM2" i="19"/>
  <c r="CL2" i="19"/>
  <c r="CK2" i="19"/>
  <c r="CJ2" i="19"/>
  <c r="CG2" i="19"/>
  <c r="CF2" i="19"/>
  <c r="CE2" i="19"/>
  <c r="CD2" i="19"/>
  <c r="CC2" i="19"/>
  <c r="CB2" i="19"/>
  <c r="CA2" i="19"/>
  <c r="BZ2" i="19"/>
  <c r="BY2" i="19"/>
  <c r="BV2" i="19"/>
  <c r="BU2" i="19"/>
  <c r="BT2" i="19"/>
  <c r="BS2" i="19"/>
  <c r="BR2" i="19"/>
  <c r="BQ2" i="19"/>
  <c r="BP2" i="19"/>
  <c r="BO2" i="19"/>
  <c r="BN2" i="19"/>
  <c r="BM2" i="19"/>
  <c r="BL2" i="19"/>
  <c r="BK2" i="19"/>
  <c r="BJ2" i="19"/>
  <c r="BI2" i="19"/>
  <c r="BH2" i="19"/>
  <c r="BE2" i="19"/>
  <c r="BD2" i="19"/>
  <c r="BC2" i="19"/>
  <c r="BB2" i="19"/>
  <c r="BA2" i="19"/>
  <c r="AZ2" i="19"/>
  <c r="AY2" i="19"/>
  <c r="AX2" i="19"/>
  <c r="AW2" i="19"/>
  <c r="AV2" i="19"/>
  <c r="AU2" i="19"/>
  <c r="AT2" i="19"/>
  <c r="AS2" i="19"/>
  <c r="AR2" i="19"/>
  <c r="AQ2" i="19"/>
  <c r="AP2" i="19"/>
  <c r="AO2" i="19"/>
  <c r="AL2" i="19"/>
  <c r="AK2" i="19"/>
  <c r="AJ2" i="19"/>
  <c r="AI2" i="19"/>
  <c r="AH2" i="19"/>
  <c r="AG2" i="19"/>
  <c r="AF2" i="19"/>
  <c r="AE2" i="19"/>
  <c r="AA2" i="19"/>
  <c r="Z2" i="19"/>
  <c r="Y2" i="19"/>
  <c r="X2" i="19"/>
  <c r="W2" i="19"/>
  <c r="V2" i="19"/>
  <c r="S2" i="19"/>
  <c r="R2" i="19"/>
  <c r="Q2" i="19"/>
  <c r="P2" i="19"/>
  <c r="O2" i="19"/>
  <c r="N2" i="19"/>
  <c r="M2" i="19"/>
  <c r="L2" i="19"/>
  <c r="K2" i="19"/>
  <c r="G2" i="19"/>
  <c r="F2" i="19"/>
  <c r="E2" i="19"/>
  <c r="D2" i="19"/>
  <c r="C2" i="19"/>
  <c r="B2" i="19"/>
  <c r="A2" i="19"/>
  <c r="T2" i="19" l="1"/>
  <c r="B14" i="18"/>
  <c r="A14" i="18"/>
  <c r="B13" i="18"/>
  <c r="A13" i="18"/>
  <c r="B12" i="18"/>
  <c r="A12" i="18"/>
  <c r="B11" i="18"/>
  <c r="A11" i="18"/>
  <c r="B10" i="18"/>
  <c r="A10" i="18"/>
  <c r="B9" i="18"/>
  <c r="A9" i="18"/>
  <c r="B8" i="18"/>
  <c r="A8" i="18"/>
  <c r="B7" i="18"/>
  <c r="A7" i="18"/>
  <c r="B6" i="18"/>
  <c r="A6" i="18"/>
  <c r="B5" i="18"/>
  <c r="A5" i="18"/>
  <c r="B4" i="18"/>
  <c r="A4" i="18"/>
  <c r="B3" i="18"/>
  <c r="A3" i="18"/>
  <c r="B2" i="18"/>
  <c r="A2" i="18"/>
  <c r="E1" i="18"/>
  <c r="D1" i="18"/>
  <c r="C1" i="18"/>
  <c r="B1" i="18"/>
  <c r="A1" i="18"/>
  <c r="B19" i="17"/>
  <c r="A19" i="17"/>
  <c r="B18" i="17"/>
  <c r="A18" i="17"/>
  <c r="B17" i="17"/>
  <c r="A17" i="17"/>
  <c r="B16" i="17"/>
  <c r="A16" i="17"/>
  <c r="B15" i="17"/>
  <c r="A15" i="17"/>
  <c r="B14" i="17"/>
  <c r="A14" i="17"/>
  <c r="B13" i="17"/>
  <c r="A13" i="17"/>
  <c r="B12" i="17"/>
  <c r="A12" i="17"/>
  <c r="B11" i="17"/>
  <c r="A11" i="17"/>
  <c r="B10" i="17"/>
  <c r="A10" i="17"/>
  <c r="B9" i="17"/>
  <c r="A9" i="17"/>
  <c r="B8" i="17"/>
  <c r="A8" i="17"/>
  <c r="B7" i="17"/>
  <c r="A7" i="17"/>
  <c r="B6" i="17"/>
  <c r="A6" i="17"/>
  <c r="B5" i="17"/>
  <c r="A5" i="17"/>
  <c r="B4" i="17"/>
  <c r="A4" i="17"/>
  <c r="B3" i="17"/>
  <c r="A3" i="17"/>
  <c r="B2" i="17"/>
  <c r="A2" i="17"/>
  <c r="E1" i="17"/>
  <c r="D1" i="17"/>
  <c r="C1" i="17"/>
  <c r="B1" i="17"/>
  <c r="A1" i="17"/>
  <c r="A3" i="16"/>
  <c r="A2" i="16"/>
  <c r="A1" i="16"/>
  <c r="E300" i="6"/>
  <c r="E301" i="6"/>
  <c r="E302" i="6"/>
  <c r="E303" i="6"/>
  <c r="E304" i="6"/>
  <c r="E305" i="6"/>
  <c r="E306" i="6"/>
  <c r="E307" i="6"/>
  <c r="E308" i="6"/>
  <c r="E309" i="6"/>
  <c r="E310" i="6"/>
  <c r="E311" i="6"/>
  <c r="E312" i="6"/>
  <c r="E313" i="6"/>
  <c r="E314" i="6"/>
  <c r="E315" i="6"/>
  <c r="E316" i="6"/>
  <c r="E299" i="6"/>
  <c r="E288" i="6"/>
  <c r="E289" i="6"/>
  <c r="E290" i="6"/>
  <c r="E291" i="6"/>
  <c r="E292" i="6"/>
  <c r="E293" i="6"/>
  <c r="E294" i="6"/>
  <c r="E295" i="6"/>
  <c r="E296" i="6"/>
  <c r="E297" i="6"/>
  <c r="E298" i="6"/>
  <c r="E287" i="6"/>
  <c r="E276" i="6"/>
  <c r="E277" i="6"/>
  <c r="E278" i="6"/>
  <c r="E279" i="6"/>
  <c r="E280" i="6"/>
  <c r="E281" i="6"/>
  <c r="E282" i="6"/>
  <c r="E283" i="6"/>
  <c r="E284" i="6"/>
  <c r="E285" i="6"/>
  <c r="E286" i="6"/>
  <c r="E275" i="6"/>
  <c r="E263" i="6"/>
  <c r="E264" i="6"/>
  <c r="E265" i="6"/>
  <c r="E266" i="6"/>
  <c r="E267" i="6"/>
  <c r="E268" i="6"/>
  <c r="E269" i="6"/>
  <c r="E270" i="6"/>
  <c r="E271" i="6"/>
  <c r="E272" i="6"/>
  <c r="E273" i="6"/>
  <c r="E274" i="6"/>
  <c r="E262" i="6"/>
  <c r="E258" i="6"/>
  <c r="E259" i="6"/>
  <c r="E260" i="6"/>
  <c r="E261" i="6"/>
  <c r="E257" i="6"/>
  <c r="E246" i="6"/>
  <c r="E247" i="6"/>
  <c r="E248" i="6"/>
  <c r="E249" i="6"/>
  <c r="E250" i="6"/>
  <c r="E251" i="6"/>
  <c r="E252" i="6"/>
  <c r="E253" i="6"/>
  <c r="E254" i="6"/>
  <c r="E255" i="6"/>
  <c r="E256" i="6"/>
  <c r="E245" i="6"/>
  <c r="E237" i="6"/>
  <c r="E238" i="6"/>
  <c r="E239" i="6"/>
  <c r="E240" i="6"/>
  <c r="E241" i="6"/>
  <c r="E242" i="6"/>
  <c r="E243" i="6"/>
  <c r="E244" i="6"/>
  <c r="E236" i="6"/>
  <c r="E222" i="6"/>
  <c r="E223" i="6"/>
  <c r="E224" i="6"/>
  <c r="E225" i="6"/>
  <c r="E226" i="6"/>
  <c r="E227" i="6"/>
  <c r="E228" i="6"/>
  <c r="E229" i="6"/>
  <c r="E230" i="6"/>
  <c r="E231" i="6"/>
  <c r="E232" i="6"/>
  <c r="E233" i="6"/>
  <c r="E234" i="6"/>
  <c r="E235" i="6"/>
  <c r="E221" i="6"/>
  <c r="E218" i="6"/>
  <c r="E219" i="6"/>
  <c r="E220" i="6"/>
  <c r="E217" i="6"/>
  <c r="E206" i="6"/>
  <c r="E207" i="6"/>
  <c r="E208" i="6"/>
  <c r="E209" i="6"/>
  <c r="E210" i="6"/>
  <c r="E211" i="6"/>
  <c r="E212" i="6"/>
  <c r="E213" i="6"/>
  <c r="E214" i="6"/>
  <c r="E215" i="6"/>
  <c r="E216" i="6"/>
  <c r="E205" i="6"/>
  <c r="E204" i="6"/>
  <c r="E196" i="6"/>
  <c r="E197" i="6"/>
  <c r="E198" i="6"/>
  <c r="E199" i="6"/>
  <c r="E200" i="6"/>
  <c r="E201" i="6"/>
  <c r="E202" i="6"/>
  <c r="E203" i="6"/>
  <c r="E195" i="6"/>
  <c r="E182" i="6"/>
  <c r="E183" i="6"/>
  <c r="E184" i="6"/>
  <c r="E185" i="6"/>
  <c r="E186" i="6"/>
  <c r="E187" i="6"/>
  <c r="E188" i="6"/>
  <c r="E189" i="6"/>
  <c r="E190" i="6"/>
  <c r="E191" i="6"/>
  <c r="E192" i="6"/>
  <c r="E193" i="6"/>
  <c r="E194" i="6"/>
  <c r="E181" i="6"/>
  <c r="E168" i="6"/>
  <c r="E169" i="6"/>
  <c r="E170" i="6"/>
  <c r="E171" i="6"/>
  <c r="E172" i="6"/>
  <c r="E173" i="6"/>
  <c r="E174" i="6"/>
  <c r="E175" i="6"/>
  <c r="E176" i="6"/>
  <c r="E177" i="6"/>
  <c r="E178" i="6"/>
  <c r="E179" i="6"/>
  <c r="E180" i="6"/>
  <c r="E167" i="6"/>
  <c r="E163" i="6"/>
  <c r="E164" i="6"/>
  <c r="E165" i="6"/>
  <c r="E166" i="6"/>
  <c r="E162" i="6"/>
  <c r="E154" i="6"/>
  <c r="E155" i="6"/>
  <c r="E156" i="6"/>
  <c r="E157" i="6"/>
  <c r="E158" i="6"/>
  <c r="E159" i="6"/>
  <c r="E160" i="6"/>
  <c r="E161" i="6"/>
  <c r="E153" i="6"/>
  <c r="E140" i="6"/>
  <c r="E141" i="6"/>
  <c r="E142" i="6"/>
  <c r="E143" i="6"/>
  <c r="E144" i="6"/>
  <c r="E145" i="6"/>
  <c r="E146" i="6"/>
  <c r="E147" i="6"/>
  <c r="E148" i="6"/>
  <c r="E149" i="6"/>
  <c r="E150" i="6"/>
  <c r="E151" i="6"/>
  <c r="E152" i="6"/>
  <c r="E139" i="6"/>
  <c r="E133" i="6"/>
  <c r="E134" i="6"/>
  <c r="E135" i="6"/>
  <c r="E136" i="6"/>
  <c r="E137" i="6"/>
  <c r="E138" i="6"/>
  <c r="E132" i="6"/>
  <c r="E124" i="6"/>
  <c r="E125" i="6"/>
  <c r="E126" i="6"/>
  <c r="E127" i="6"/>
  <c r="E128" i="6"/>
  <c r="E129" i="6"/>
  <c r="E130" i="6"/>
  <c r="E131" i="6"/>
  <c r="E123" i="6"/>
  <c r="E113" i="6"/>
  <c r="E114" i="6"/>
  <c r="E115" i="6"/>
  <c r="E116" i="6"/>
  <c r="E117" i="6"/>
  <c r="E118" i="6"/>
  <c r="E119" i="6"/>
  <c r="E120" i="6"/>
  <c r="E121" i="6"/>
  <c r="E122" i="6"/>
  <c r="E112" i="6"/>
  <c r="E105" i="6"/>
  <c r="E106" i="6"/>
  <c r="E107" i="6"/>
  <c r="E108" i="6"/>
  <c r="E109" i="6"/>
  <c r="E110" i="6"/>
  <c r="E111" i="6"/>
  <c r="E104" i="6"/>
  <c r="E100" i="6"/>
  <c r="E101" i="6"/>
  <c r="E102" i="6"/>
  <c r="E103" i="6"/>
  <c r="E99" i="6"/>
  <c r="E93" i="6"/>
  <c r="E94" i="6"/>
  <c r="E95" i="6"/>
  <c r="E96" i="6"/>
  <c r="E97" i="6"/>
  <c r="E98" i="6"/>
  <c r="E92" i="6"/>
  <c r="E86" i="6"/>
  <c r="E87" i="6"/>
  <c r="E88" i="6"/>
  <c r="E89" i="6"/>
  <c r="E90" i="6"/>
  <c r="E91" i="6"/>
  <c r="E85" i="6"/>
  <c r="E74" i="6"/>
  <c r="E75" i="6"/>
  <c r="E76" i="6"/>
  <c r="E77" i="6"/>
  <c r="E78" i="6"/>
  <c r="E79" i="6"/>
  <c r="E80" i="6"/>
  <c r="E81" i="6"/>
  <c r="E82" i="6"/>
  <c r="E83" i="6"/>
  <c r="E84" i="6"/>
  <c r="E73" i="6"/>
  <c r="E67" i="6"/>
  <c r="E68" i="6"/>
  <c r="E69" i="6"/>
  <c r="E70" i="6"/>
  <c r="E71" i="6"/>
  <c r="E72" i="6"/>
  <c r="E66" i="6"/>
  <c r="E59" i="6"/>
  <c r="E60" i="6"/>
  <c r="E61" i="6"/>
  <c r="E62" i="6"/>
  <c r="E63" i="6"/>
  <c r="E64" i="6"/>
  <c r="E65" i="6"/>
  <c r="E58" i="6"/>
  <c r="E53" i="6"/>
  <c r="E54" i="6"/>
  <c r="E55" i="6"/>
  <c r="E56" i="6"/>
  <c r="E57" i="6"/>
  <c r="E52" i="6"/>
  <c r="E41" i="6"/>
  <c r="E42" i="6"/>
  <c r="E43" i="6"/>
  <c r="E44" i="6"/>
  <c r="E45" i="6"/>
  <c r="E46" i="6"/>
  <c r="E47" i="6"/>
  <c r="E48" i="6"/>
  <c r="E49" i="6"/>
  <c r="E50" i="6"/>
  <c r="E51" i="6"/>
  <c r="E40" i="6"/>
  <c r="E27" i="6"/>
  <c r="E28" i="6"/>
  <c r="E29" i="6"/>
  <c r="E30" i="6"/>
  <c r="E31" i="6"/>
  <c r="E32" i="6"/>
  <c r="E33" i="6"/>
  <c r="E34" i="6"/>
  <c r="E35" i="6"/>
  <c r="E36" i="6"/>
  <c r="E37" i="6"/>
  <c r="E38" i="6"/>
  <c r="E39" i="6"/>
  <c r="E26" i="6"/>
  <c r="E20" i="6"/>
  <c r="E21" i="6"/>
  <c r="E22" i="6"/>
  <c r="E23" i="6"/>
  <c r="E24" i="6"/>
  <c r="E25" i="6"/>
  <c r="E19" i="6"/>
  <c r="E15" i="6"/>
  <c r="E16" i="6"/>
  <c r="E17" i="6"/>
  <c r="E18" i="6"/>
  <c r="E14" i="6"/>
  <c r="E8" i="6"/>
  <c r="E9" i="6"/>
  <c r="E10" i="6"/>
  <c r="E11" i="6"/>
  <c r="E12" i="6"/>
  <c r="E13" i="6"/>
  <c r="E7" i="6"/>
  <c r="H9" i="13"/>
  <c r="H10" i="13"/>
  <c r="H11" i="13"/>
  <c r="H12" i="13"/>
  <c r="H13" i="13"/>
  <c r="H14" i="13"/>
  <c r="K177" i="3" a="1"/>
  <c r="K177" i="3" s="1"/>
  <c r="K167" i="3" a="1"/>
  <c r="K167" i="3" s="1"/>
  <c r="K152" i="3" a="1"/>
  <c r="K152" i="3" s="1"/>
  <c r="K144" i="3"/>
  <c r="K144" i="3" a="1"/>
  <c r="K134" i="3" a="1"/>
  <c r="K134" i="3" s="1"/>
  <c r="K122" i="3" a="1"/>
  <c r="K122" i="3" s="1"/>
  <c r="K113" i="3" a="1"/>
  <c r="K113" i="3" s="1"/>
  <c r="K107" i="3"/>
  <c r="K107" i="3" a="1"/>
  <c r="K99" i="3" a="1"/>
  <c r="K99" i="3" s="1"/>
  <c r="K91" i="3" a="1"/>
  <c r="K91" i="3" s="1"/>
  <c r="K78" i="3" a="1"/>
  <c r="K78" i="3" s="1"/>
  <c r="EA2" i="19" s="1"/>
  <c r="K70" i="3"/>
  <c r="K70" i="3" a="1"/>
  <c r="K61" i="3" a="1"/>
  <c r="K61" i="3" s="1"/>
  <c r="K54" i="3" a="1"/>
  <c r="K54" i="3" s="1"/>
  <c r="K41" i="3" a="1"/>
  <c r="K41" i="3" s="1"/>
  <c r="K26" i="3"/>
  <c r="K26" i="3" a="1"/>
  <c r="K18" i="3" a="1"/>
  <c r="K18" i="3" s="1"/>
  <c r="K12" i="3" a="1"/>
  <c r="K12" i="3" s="1"/>
  <c r="AD2" i="19" s="1"/>
  <c r="G6" i="3"/>
  <c r="F6" i="3"/>
  <c r="C6" i="3"/>
  <c r="B6" i="3"/>
  <c r="C11" i="14" a="1"/>
  <c r="C11" i="14" s="1"/>
  <c r="I153" i="4" l="1" a="1"/>
  <c r="I153" i="4" s="1"/>
  <c r="I140" i="4" a="1"/>
  <c r="I140" i="4" s="1"/>
  <c r="I127" i="4" a="1"/>
  <c r="I127" i="4" s="1"/>
  <c r="I113" i="4" a="1"/>
  <c r="I113" i="4" s="1"/>
  <c r="I107" i="4" a="1"/>
  <c r="I107" i="4" s="1"/>
  <c r="I94" i="4" a="1"/>
  <c r="I94" i="4" s="1"/>
  <c r="I84" i="4" a="1"/>
  <c r="I84" i="4" s="1"/>
  <c r="I68" i="4" a="1"/>
  <c r="I68" i="4" s="1"/>
  <c r="I63" i="4" a="1"/>
  <c r="I63" i="4" s="1"/>
  <c r="I50" i="4" a="1"/>
  <c r="I50" i="4" s="1"/>
  <c r="I39" i="4" a="1"/>
  <c r="I39" i="4" s="1"/>
  <c r="I24" i="4" a="1"/>
  <c r="I24" i="4" s="1"/>
  <c r="G4" i="8" s="1"/>
  <c r="I9" i="4" a="1"/>
  <c r="I9" i="4" s="1"/>
  <c r="JV2" i="19" s="1"/>
  <c r="C5" i="12" a="1"/>
  <c r="C5" i="12" s="1"/>
  <c r="B8" i="2" a="1"/>
  <c r="B8" i="2" s="1"/>
  <c r="E29" i="10"/>
  <c r="E152" i="8"/>
  <c r="E151" i="8"/>
  <c r="E150" i="8"/>
  <c r="E149" i="8"/>
  <c r="E148" i="8"/>
  <c r="E147" i="8"/>
  <c r="E146" i="8"/>
  <c r="E145" i="8"/>
  <c r="E144" i="8"/>
  <c r="E143" i="8"/>
  <c r="E142" i="8"/>
  <c r="E141" i="8"/>
  <c r="E140" i="8"/>
  <c r="E139" i="8"/>
  <c r="C139" i="8"/>
  <c r="E138" i="8"/>
  <c r="E137" i="8"/>
  <c r="E136" i="8"/>
  <c r="E135" i="8"/>
  <c r="E134" i="8"/>
  <c r="E133" i="8"/>
  <c r="E132" i="8"/>
  <c r="E131" i="8"/>
  <c r="E130" i="8"/>
  <c r="E129" i="8"/>
  <c r="E128" i="8"/>
  <c r="E127" i="8"/>
  <c r="C127" i="8"/>
  <c r="E126" i="8"/>
  <c r="E125" i="8"/>
  <c r="E124" i="8"/>
  <c r="E123" i="8"/>
  <c r="E122" i="8"/>
  <c r="E121" i="8"/>
  <c r="E120" i="8"/>
  <c r="E119" i="8"/>
  <c r="E118" i="8"/>
  <c r="E117" i="8"/>
  <c r="E116" i="8"/>
  <c r="E115" i="8"/>
  <c r="C115" i="8"/>
  <c r="E114" i="8"/>
  <c r="E113" i="8"/>
  <c r="E112" i="8"/>
  <c r="E111" i="8"/>
  <c r="E110" i="8"/>
  <c r="E109" i="8"/>
  <c r="E108" i="8"/>
  <c r="E107" i="8"/>
  <c r="E106" i="8"/>
  <c r="E105" i="8"/>
  <c r="E104" i="8"/>
  <c r="E103" i="8"/>
  <c r="E102" i="8"/>
  <c r="C102" i="8"/>
  <c r="E101" i="8"/>
  <c r="E100" i="8"/>
  <c r="E99" i="8"/>
  <c r="E98" i="8"/>
  <c r="E97" i="8"/>
  <c r="C97" i="8"/>
  <c r="E96" i="8"/>
  <c r="E95" i="8"/>
  <c r="E94" i="8"/>
  <c r="E93" i="8"/>
  <c r="E92" i="8"/>
  <c r="E91" i="8"/>
  <c r="E90" i="8"/>
  <c r="E89" i="8"/>
  <c r="E88" i="8"/>
  <c r="E87" i="8"/>
  <c r="E86" i="8"/>
  <c r="E85" i="8"/>
  <c r="C85" i="8"/>
  <c r="E84" i="8"/>
  <c r="E83" i="8"/>
  <c r="E82" i="8"/>
  <c r="E81" i="8"/>
  <c r="E80" i="8"/>
  <c r="E79" i="8"/>
  <c r="E78" i="8"/>
  <c r="E77" i="8"/>
  <c r="E76" i="8"/>
  <c r="C76" i="8"/>
  <c r="E75" i="8"/>
  <c r="E74" i="8"/>
  <c r="E73" i="8"/>
  <c r="E72" i="8"/>
  <c r="E71" i="8"/>
  <c r="E70" i="8"/>
  <c r="E69" i="8"/>
  <c r="E68" i="8"/>
  <c r="E67" i="8"/>
  <c r="E66" i="8"/>
  <c r="E65" i="8"/>
  <c r="E64" i="8"/>
  <c r="E63" i="8"/>
  <c r="E62" i="8"/>
  <c r="E61" i="8"/>
  <c r="C61" i="8"/>
  <c r="E60" i="8"/>
  <c r="E59" i="8"/>
  <c r="E58" i="8"/>
  <c r="E57" i="8"/>
  <c r="C57" i="8"/>
  <c r="E56" i="8"/>
  <c r="E55" i="8"/>
  <c r="E54" i="8"/>
  <c r="E53" i="8"/>
  <c r="E52" i="8"/>
  <c r="E51" i="8"/>
  <c r="E50" i="8"/>
  <c r="E49" i="8"/>
  <c r="E48" i="8"/>
  <c r="E47" i="8"/>
  <c r="E46" i="8"/>
  <c r="E45" i="8"/>
  <c r="C45" i="8"/>
  <c r="E44" i="8"/>
  <c r="E43" i="8"/>
  <c r="E42" i="8"/>
  <c r="E41" i="8"/>
  <c r="E40" i="8"/>
  <c r="E39" i="8"/>
  <c r="E38" i="8"/>
  <c r="E37" i="8"/>
  <c r="E36" i="8"/>
  <c r="E35" i="8"/>
  <c r="C35" i="8"/>
  <c r="E34" i="8"/>
  <c r="E33" i="8"/>
  <c r="E32" i="8"/>
  <c r="E31" i="8"/>
  <c r="E30" i="8"/>
  <c r="E29" i="8"/>
  <c r="E28" i="8"/>
  <c r="E27" i="8"/>
  <c r="E26" i="8"/>
  <c r="E25" i="8"/>
  <c r="E24" i="8"/>
  <c r="E23" i="8"/>
  <c r="E22" i="8"/>
  <c r="E21" i="8"/>
  <c r="C21" i="8"/>
  <c r="E20" i="8"/>
  <c r="E19" i="8"/>
  <c r="E18" i="8"/>
  <c r="E17" i="8"/>
  <c r="E16" i="8"/>
  <c r="E15" i="8"/>
  <c r="E14" i="8"/>
  <c r="E13" i="8"/>
  <c r="E12" i="8"/>
  <c r="E11" i="8"/>
  <c r="E10" i="8"/>
  <c r="E9" i="8"/>
  <c r="E8" i="8"/>
  <c r="E7" i="8"/>
  <c r="C7" i="8"/>
  <c r="E159" i="7"/>
  <c r="E158" i="7"/>
  <c r="E157" i="7"/>
  <c r="E156" i="7"/>
  <c r="E155" i="7"/>
  <c r="F29" i="9" s="1"/>
  <c r="E32" i="10" s="1"/>
  <c r="C155" i="7"/>
  <c r="E154" i="7"/>
  <c r="E153" i="7"/>
  <c r="E152" i="7"/>
  <c r="E151" i="7"/>
  <c r="E150" i="7"/>
  <c r="E149" i="7"/>
  <c r="E148" i="7"/>
  <c r="E147" i="7"/>
  <c r="E146" i="7"/>
  <c r="F28" i="9" s="1"/>
  <c r="C146" i="7"/>
  <c r="E145" i="7"/>
  <c r="E144" i="7"/>
  <c r="E143" i="7"/>
  <c r="E142" i="7"/>
  <c r="E141" i="7"/>
  <c r="E140" i="7"/>
  <c r="E139" i="7"/>
  <c r="E138" i="7"/>
  <c r="E137" i="7"/>
  <c r="E136" i="7"/>
  <c r="E135" i="7"/>
  <c r="E134" i="7"/>
  <c r="E133" i="7"/>
  <c r="F27" i="9"/>
  <c r="E132" i="7"/>
  <c r="C132" i="7"/>
  <c r="E131" i="7"/>
  <c r="E130" i="7"/>
  <c r="E129" i="7"/>
  <c r="E128" i="7"/>
  <c r="E127" i="7"/>
  <c r="E126" i="7"/>
  <c r="E125" i="7"/>
  <c r="F26" i="9" s="1"/>
  <c r="C125" i="7"/>
  <c r="E124" i="7"/>
  <c r="E123" i="7"/>
  <c r="E122" i="7"/>
  <c r="E121" i="7"/>
  <c r="E120" i="7"/>
  <c r="E119" i="7"/>
  <c r="F25" i="9" s="1"/>
  <c r="E28" i="10" s="1"/>
  <c r="E118" i="7"/>
  <c r="E117" i="7"/>
  <c r="E116" i="7"/>
  <c r="C116" i="7"/>
  <c r="E115" i="7"/>
  <c r="E114" i="7"/>
  <c r="E113" i="7"/>
  <c r="E112" i="7"/>
  <c r="E111" i="7"/>
  <c r="E110" i="7"/>
  <c r="E109" i="7"/>
  <c r="E108" i="7"/>
  <c r="E107" i="7"/>
  <c r="E106" i="7"/>
  <c r="E105" i="7"/>
  <c r="F24" i="9" s="1"/>
  <c r="C105" i="7"/>
  <c r="E104" i="7"/>
  <c r="E103" i="7"/>
  <c r="E102" i="7"/>
  <c r="E101" i="7"/>
  <c r="E100" i="7"/>
  <c r="E99" i="7"/>
  <c r="E98" i="7"/>
  <c r="E97" i="7"/>
  <c r="F23" i="9" s="1"/>
  <c r="C97" i="7"/>
  <c r="E96" i="7"/>
  <c r="E95" i="7"/>
  <c r="E94" i="7"/>
  <c r="E93" i="7"/>
  <c r="E92" i="7"/>
  <c r="C92" i="7"/>
  <c r="E91" i="7"/>
  <c r="E90" i="7"/>
  <c r="E89" i="7"/>
  <c r="E88" i="7"/>
  <c r="E87" i="7"/>
  <c r="E86" i="7"/>
  <c r="E85" i="7"/>
  <c r="F21" i="9" s="1"/>
  <c r="C85" i="7"/>
  <c r="E84" i="7"/>
  <c r="E83" i="7"/>
  <c r="E82" i="7"/>
  <c r="E81" i="7"/>
  <c r="E80" i="7"/>
  <c r="E79" i="7"/>
  <c r="E78" i="7"/>
  <c r="C78" i="7"/>
  <c r="E77" i="7"/>
  <c r="E76" i="7"/>
  <c r="E75" i="7"/>
  <c r="E74" i="7"/>
  <c r="E73" i="7"/>
  <c r="E72" i="7"/>
  <c r="E71" i="7"/>
  <c r="E70" i="7"/>
  <c r="E69" i="7"/>
  <c r="E68" i="7"/>
  <c r="E67" i="7"/>
  <c r="E66" i="7"/>
  <c r="C66" i="7"/>
  <c r="E65" i="7"/>
  <c r="E64" i="7"/>
  <c r="E63" i="7"/>
  <c r="E62" i="7"/>
  <c r="E61" i="7"/>
  <c r="E60" i="7"/>
  <c r="E59" i="7"/>
  <c r="C59" i="7"/>
  <c r="E58" i="7"/>
  <c r="E57" i="7"/>
  <c r="E56" i="7"/>
  <c r="E55" i="7"/>
  <c r="E54" i="7"/>
  <c r="E53" i="7"/>
  <c r="E52" i="7"/>
  <c r="E51" i="7"/>
  <c r="C51" i="7"/>
  <c r="E50" i="7"/>
  <c r="E49" i="7"/>
  <c r="E48" i="7"/>
  <c r="E47" i="7"/>
  <c r="E46" i="7"/>
  <c r="E45" i="7"/>
  <c r="C45" i="7"/>
  <c r="E44" i="7"/>
  <c r="E43" i="7"/>
  <c r="E42" i="7"/>
  <c r="E41" i="7"/>
  <c r="E40" i="7"/>
  <c r="E39" i="7"/>
  <c r="E38" i="7"/>
  <c r="E37" i="7"/>
  <c r="E36" i="7"/>
  <c r="E35" i="7"/>
  <c r="E34" i="7"/>
  <c r="E33" i="7"/>
  <c r="C33" i="7"/>
  <c r="E32" i="7"/>
  <c r="E31" i="7"/>
  <c r="E30" i="7"/>
  <c r="E29" i="7"/>
  <c r="E28" i="7"/>
  <c r="E27" i="7"/>
  <c r="E26" i="7"/>
  <c r="E25" i="7"/>
  <c r="E24" i="7"/>
  <c r="E23" i="7"/>
  <c r="E22" i="7"/>
  <c r="E21" i="7"/>
  <c r="E20" i="7"/>
  <c r="E19" i="7"/>
  <c r="C19" i="7"/>
  <c r="E18" i="7"/>
  <c r="E17" i="7"/>
  <c r="E16" i="7"/>
  <c r="E15" i="7"/>
  <c r="E14" i="7"/>
  <c r="E13" i="7"/>
  <c r="E12" i="7"/>
  <c r="C12" i="7"/>
  <c r="G4" i="7"/>
  <c r="C4" i="13"/>
  <c r="I9" i="13"/>
  <c r="I10" i="13"/>
  <c r="I11" i="13"/>
  <c r="I12" i="13"/>
  <c r="I13" i="13"/>
  <c r="I14" i="13"/>
  <c r="D11" i="13"/>
  <c r="D12" i="13"/>
  <c r="D13" i="13"/>
  <c r="E13" i="13" s="1"/>
  <c r="D14" i="13"/>
  <c r="D8" i="13"/>
  <c r="D9" i="13"/>
  <c r="D10" i="13"/>
  <c r="E9" i="7"/>
  <c r="E10" i="7"/>
  <c r="E11" i="7"/>
  <c r="E8" i="7"/>
  <c r="E17" i="13"/>
  <c r="E14" i="13"/>
  <c r="E12" i="13"/>
  <c r="E11" i="13"/>
  <c r="E10" i="13"/>
  <c r="B10" i="13"/>
  <c r="E9" i="13"/>
  <c r="E16" i="13"/>
  <c r="C7" i="7"/>
  <c r="E7" i="7"/>
  <c r="F22" i="9"/>
  <c r="G3" i="8"/>
  <c r="G2" i="7"/>
  <c r="H9" i="6"/>
  <c r="H10" i="6"/>
  <c r="H11" i="6"/>
  <c r="H12" i="6"/>
  <c r="H13" i="6"/>
  <c r="H14" i="6"/>
  <c r="H15" i="6"/>
  <c r="H16" i="6"/>
  <c r="H17" i="6"/>
  <c r="H18" i="6"/>
  <c r="H19" i="6"/>
  <c r="H20" i="6"/>
  <c r="H21" i="6"/>
  <c r="H22" i="6"/>
  <c r="H23" i="6"/>
  <c r="H24" i="6"/>
  <c r="H25" i="6"/>
  <c r="H26" i="6"/>
  <c r="H27" i="6"/>
  <c r="H28" i="6"/>
  <c r="H29" i="6"/>
  <c r="H30" i="6"/>
  <c r="H31" i="6"/>
  <c r="H32" i="6"/>
  <c r="H33" i="6"/>
  <c r="H34" i="6"/>
  <c r="H35" i="6"/>
  <c r="H36" i="6"/>
  <c r="H37" i="6"/>
  <c r="H38" i="6"/>
  <c r="H39" i="6"/>
  <c r="H40" i="6"/>
  <c r="H41" i="6"/>
  <c r="H42" i="6"/>
  <c r="H43" i="6"/>
  <c r="H44" i="6"/>
  <c r="H45" i="6"/>
  <c r="H46" i="6"/>
  <c r="H47" i="6"/>
  <c r="H48" i="6"/>
  <c r="H49" i="6"/>
  <c r="H50" i="6"/>
  <c r="H51" i="6"/>
  <c r="H52" i="6"/>
  <c r="H53" i="6"/>
  <c r="H54" i="6"/>
  <c r="H55" i="6"/>
  <c r="H56" i="6"/>
  <c r="H57" i="6"/>
  <c r="H58" i="6"/>
  <c r="H59" i="6"/>
  <c r="H60" i="6"/>
  <c r="H61" i="6"/>
  <c r="H62" i="6"/>
  <c r="H63" i="6"/>
  <c r="H64" i="6"/>
  <c r="H65" i="6"/>
  <c r="H66" i="6"/>
  <c r="H67" i="6"/>
  <c r="H68" i="6"/>
  <c r="H69" i="6"/>
  <c r="H70" i="6"/>
  <c r="H71" i="6"/>
  <c r="H72" i="6"/>
  <c r="H73" i="6"/>
  <c r="H74" i="6"/>
  <c r="H75" i="6"/>
  <c r="H76" i="6"/>
  <c r="H77" i="6"/>
  <c r="H78" i="6"/>
  <c r="H79" i="6"/>
  <c r="H80" i="6"/>
  <c r="H81" i="6"/>
  <c r="H82" i="6"/>
  <c r="H83" i="6"/>
  <c r="H84" i="6"/>
  <c r="H85" i="6"/>
  <c r="H86" i="6"/>
  <c r="H87" i="6"/>
  <c r="H88" i="6"/>
  <c r="H89" i="6"/>
  <c r="H90" i="6"/>
  <c r="H91" i="6"/>
  <c r="H92" i="6"/>
  <c r="H93" i="6"/>
  <c r="H94" i="6"/>
  <c r="H95" i="6"/>
  <c r="H96" i="6"/>
  <c r="H97" i="6"/>
  <c r="H98" i="6"/>
  <c r="H99" i="6"/>
  <c r="H100" i="6"/>
  <c r="H101" i="6"/>
  <c r="H102" i="6"/>
  <c r="H103" i="6"/>
  <c r="H104" i="6"/>
  <c r="H105" i="6"/>
  <c r="H106" i="6"/>
  <c r="H107" i="6"/>
  <c r="H108" i="6"/>
  <c r="H109" i="6"/>
  <c r="H110" i="6"/>
  <c r="H111" i="6"/>
  <c r="H112" i="6"/>
  <c r="H113" i="6"/>
  <c r="H114" i="6"/>
  <c r="H115" i="6"/>
  <c r="H116" i="6"/>
  <c r="H117" i="6"/>
  <c r="H118" i="6"/>
  <c r="H119" i="6"/>
  <c r="H120" i="6"/>
  <c r="H121" i="6"/>
  <c r="H122" i="6"/>
  <c r="H123" i="6"/>
  <c r="H124" i="6"/>
  <c r="H125" i="6"/>
  <c r="H126" i="6"/>
  <c r="H127" i="6"/>
  <c r="H128" i="6"/>
  <c r="H129" i="6"/>
  <c r="H130" i="6"/>
  <c r="H131" i="6"/>
  <c r="H132" i="6"/>
  <c r="H133" i="6"/>
  <c r="H134" i="6"/>
  <c r="H135" i="6"/>
  <c r="H136" i="6"/>
  <c r="H137" i="6"/>
  <c r="H138" i="6"/>
  <c r="H139" i="6"/>
  <c r="H140" i="6"/>
  <c r="H141" i="6"/>
  <c r="H142" i="6"/>
  <c r="H143" i="6"/>
  <c r="H144" i="6"/>
  <c r="H145" i="6"/>
  <c r="H146" i="6"/>
  <c r="H147" i="6"/>
  <c r="H148" i="6"/>
  <c r="H149" i="6"/>
  <c r="H150" i="6"/>
  <c r="H151" i="6"/>
  <c r="H152" i="6"/>
  <c r="H153" i="6"/>
  <c r="H154" i="6"/>
  <c r="H155" i="6"/>
  <c r="H156" i="6"/>
  <c r="H157" i="6"/>
  <c r="H158" i="6"/>
  <c r="H159" i="6"/>
  <c r="H160" i="6"/>
  <c r="H161" i="6"/>
  <c r="H162" i="6"/>
  <c r="H163" i="6"/>
  <c r="H164" i="6"/>
  <c r="H165" i="6"/>
  <c r="H166" i="6"/>
  <c r="H167" i="6"/>
  <c r="H168" i="6"/>
  <c r="H169" i="6"/>
  <c r="H170" i="6"/>
  <c r="H171" i="6"/>
  <c r="H172" i="6"/>
  <c r="H173" i="6"/>
  <c r="H174" i="6"/>
  <c r="H175" i="6"/>
  <c r="H176" i="6"/>
  <c r="H177" i="6"/>
  <c r="H178" i="6"/>
  <c r="H179" i="6"/>
  <c r="H180" i="6"/>
  <c r="H181" i="6"/>
  <c r="H182" i="6"/>
  <c r="H183" i="6"/>
  <c r="H184" i="6"/>
  <c r="H185" i="6"/>
  <c r="H186" i="6"/>
  <c r="H187" i="6"/>
  <c r="H188" i="6"/>
  <c r="H189" i="6"/>
  <c r="H190" i="6"/>
  <c r="H191" i="6"/>
  <c r="H192" i="6"/>
  <c r="H193" i="6"/>
  <c r="H194" i="6"/>
  <c r="H195" i="6"/>
  <c r="H196" i="6"/>
  <c r="H197" i="6"/>
  <c r="H198" i="6"/>
  <c r="H199" i="6"/>
  <c r="H200" i="6"/>
  <c r="H201" i="6"/>
  <c r="H202" i="6"/>
  <c r="H203" i="6"/>
  <c r="H204" i="6"/>
  <c r="H205" i="6"/>
  <c r="H206" i="6"/>
  <c r="H207" i="6"/>
  <c r="H208" i="6"/>
  <c r="H209" i="6"/>
  <c r="H210" i="6"/>
  <c r="H211" i="6"/>
  <c r="H212" i="6"/>
  <c r="H213" i="6"/>
  <c r="H214" i="6"/>
  <c r="H215" i="6"/>
  <c r="H216" i="6"/>
  <c r="H217" i="6"/>
  <c r="H218" i="6"/>
  <c r="H219" i="6"/>
  <c r="H220" i="6"/>
  <c r="H221" i="6"/>
  <c r="H222" i="6"/>
  <c r="H223" i="6"/>
  <c r="H224" i="6"/>
  <c r="H225" i="6"/>
  <c r="H226" i="6"/>
  <c r="H227" i="6"/>
  <c r="H228" i="6"/>
  <c r="H229" i="6"/>
  <c r="H230" i="6"/>
  <c r="H231" i="6"/>
  <c r="H232" i="6"/>
  <c r="H233" i="6"/>
  <c r="H234" i="6"/>
  <c r="H235" i="6"/>
  <c r="H236" i="6"/>
  <c r="H237" i="6"/>
  <c r="H238" i="6"/>
  <c r="H239" i="6"/>
  <c r="H240" i="6"/>
  <c r="H241" i="6"/>
  <c r="H242" i="6"/>
  <c r="H243" i="6"/>
  <c r="H244" i="6"/>
  <c r="H245" i="6"/>
  <c r="H246" i="6"/>
  <c r="H247" i="6"/>
  <c r="H248" i="6"/>
  <c r="H249" i="6"/>
  <c r="H250" i="6"/>
  <c r="H251" i="6"/>
  <c r="H252" i="6"/>
  <c r="H253" i="6"/>
  <c r="H254" i="6"/>
  <c r="H255" i="6"/>
  <c r="H256" i="6"/>
  <c r="H257" i="6"/>
  <c r="H258" i="6"/>
  <c r="H259" i="6"/>
  <c r="H260" i="6"/>
  <c r="H261" i="6"/>
  <c r="H262" i="6"/>
  <c r="H263" i="6"/>
  <c r="H264" i="6"/>
  <c r="H265" i="6"/>
  <c r="H266" i="6"/>
  <c r="H267" i="6"/>
  <c r="H268" i="6"/>
  <c r="H269" i="6"/>
  <c r="H270" i="6"/>
  <c r="H271" i="6"/>
  <c r="H272" i="6"/>
  <c r="H273" i="6"/>
  <c r="H274" i="6"/>
  <c r="H275" i="6"/>
  <c r="H276" i="6"/>
  <c r="H277" i="6"/>
  <c r="H278" i="6"/>
  <c r="H279" i="6"/>
  <c r="H280" i="6"/>
  <c r="H281" i="6"/>
  <c r="H282" i="6"/>
  <c r="H283" i="6"/>
  <c r="H284" i="6"/>
  <c r="H285" i="6"/>
  <c r="H286" i="6"/>
  <c r="H287" i="6"/>
  <c r="H288" i="6"/>
  <c r="H289" i="6"/>
  <c r="H290" i="6"/>
  <c r="H291" i="6"/>
  <c r="H292" i="6"/>
  <c r="H293" i="6"/>
  <c r="H294" i="6"/>
  <c r="H295" i="6"/>
  <c r="H296" i="6"/>
  <c r="H297" i="6"/>
  <c r="H298" i="6"/>
  <c r="H299" i="6"/>
  <c r="H300" i="6"/>
  <c r="H301" i="6"/>
  <c r="H302" i="6"/>
  <c r="H303" i="6"/>
  <c r="H304" i="6"/>
  <c r="H305" i="6"/>
  <c r="H306" i="6"/>
  <c r="H307" i="6"/>
  <c r="H308" i="6"/>
  <c r="H309" i="6"/>
  <c r="H310" i="6"/>
  <c r="H311" i="6"/>
  <c r="H312" i="6"/>
  <c r="H313" i="6"/>
  <c r="H314" i="6"/>
  <c r="H315" i="6"/>
  <c r="H316" i="6"/>
  <c r="H8" i="6"/>
  <c r="H7" i="6"/>
  <c r="R316" i="6"/>
  <c r="Q316" i="6"/>
  <c r="P316" i="6"/>
  <c r="L316" i="6"/>
  <c r="R315" i="6"/>
  <c r="Q315" i="6"/>
  <c r="P315" i="6"/>
  <c r="L315" i="6"/>
  <c r="R314" i="6"/>
  <c r="Q314" i="6"/>
  <c r="P314" i="6"/>
  <c r="L314" i="6"/>
  <c r="R313" i="6"/>
  <c r="Q313" i="6"/>
  <c r="P313" i="6"/>
  <c r="L313" i="6"/>
  <c r="R312" i="6"/>
  <c r="Q312" i="6"/>
  <c r="P312" i="6"/>
  <c r="H152" i="8" s="1"/>
  <c r="J152" i="8" s="1"/>
  <c r="L312" i="6"/>
  <c r="I152" i="8" s="1"/>
  <c r="R311" i="6"/>
  <c r="Q311" i="6"/>
  <c r="P311" i="6"/>
  <c r="H151" i="8" s="1"/>
  <c r="J151" i="8" s="1"/>
  <c r="L311" i="6"/>
  <c r="I151" i="8" s="1"/>
  <c r="R310" i="6"/>
  <c r="Q310" i="6"/>
  <c r="P310" i="6"/>
  <c r="H150" i="8" s="1"/>
  <c r="J150" i="8" s="1"/>
  <c r="L310" i="6"/>
  <c r="I150" i="8" s="1"/>
  <c r="R309" i="6"/>
  <c r="Q309" i="6"/>
  <c r="P309" i="6"/>
  <c r="H149" i="8" s="1"/>
  <c r="J149" i="8" s="1"/>
  <c r="L309" i="6"/>
  <c r="I149" i="8" s="1"/>
  <c r="R308" i="6"/>
  <c r="Q308" i="6"/>
  <c r="P308" i="6"/>
  <c r="H148" i="8" s="1"/>
  <c r="J148" i="8" s="1"/>
  <c r="L308" i="6"/>
  <c r="I148" i="8" s="1"/>
  <c r="R307" i="6"/>
  <c r="Q307" i="6"/>
  <c r="P307" i="6"/>
  <c r="H147" i="8" s="1"/>
  <c r="J147" i="8" s="1"/>
  <c r="L307" i="6"/>
  <c r="I147" i="8" s="1"/>
  <c r="R306" i="6"/>
  <c r="Q306" i="6"/>
  <c r="P306" i="6"/>
  <c r="H146" i="8" s="1"/>
  <c r="J146" i="8" s="1"/>
  <c r="L306" i="6"/>
  <c r="I146" i="8" s="1"/>
  <c r="R305" i="6"/>
  <c r="Q305" i="6"/>
  <c r="P305" i="6"/>
  <c r="H145" i="8" s="1"/>
  <c r="J145" i="8" s="1"/>
  <c r="L305" i="6"/>
  <c r="I145" i="8" s="1"/>
  <c r="R304" i="6"/>
  <c r="Q304" i="6"/>
  <c r="P304" i="6"/>
  <c r="H144" i="8" s="1"/>
  <c r="J144" i="8" s="1"/>
  <c r="L304" i="6"/>
  <c r="I144" i="8" s="1"/>
  <c r="R303" i="6"/>
  <c r="Q303" i="6"/>
  <c r="P303" i="6"/>
  <c r="H143" i="8" s="1"/>
  <c r="J143" i="8" s="1"/>
  <c r="L303" i="6"/>
  <c r="I143" i="8" s="1"/>
  <c r="R302" i="6"/>
  <c r="Q302" i="6"/>
  <c r="P302" i="6"/>
  <c r="H142" i="8" s="1"/>
  <c r="L302" i="6"/>
  <c r="I142" i="8" s="1"/>
  <c r="R301" i="6"/>
  <c r="Q301" i="6"/>
  <c r="P301" i="6"/>
  <c r="H141" i="8" s="1"/>
  <c r="L301" i="6"/>
  <c r="I141" i="8" s="1"/>
  <c r="R300" i="6"/>
  <c r="Q300" i="6"/>
  <c r="P300" i="6"/>
  <c r="H140" i="8" s="1"/>
  <c r="J140" i="8" s="1"/>
  <c r="L300" i="6"/>
  <c r="I140" i="8" s="1"/>
  <c r="R299" i="6"/>
  <c r="Q299" i="6"/>
  <c r="P299" i="6"/>
  <c r="H139" i="8" s="1"/>
  <c r="J139" i="8" s="1"/>
  <c r="L299" i="6"/>
  <c r="I139" i="8" s="1"/>
  <c r="R298" i="6"/>
  <c r="Q298" i="6"/>
  <c r="P298" i="6"/>
  <c r="H138" i="8" s="1"/>
  <c r="J138" i="8" s="1"/>
  <c r="L298" i="6"/>
  <c r="I138" i="8" s="1"/>
  <c r="R297" i="6"/>
  <c r="Q297" i="6"/>
  <c r="P297" i="6"/>
  <c r="H137" i="8" s="1"/>
  <c r="J137" i="8" s="1"/>
  <c r="L297" i="6"/>
  <c r="I137" i="8" s="1"/>
  <c r="R296" i="6"/>
  <c r="Q296" i="6"/>
  <c r="P296" i="6"/>
  <c r="H136" i="8" s="1"/>
  <c r="J136" i="8" s="1"/>
  <c r="L296" i="6"/>
  <c r="I136" i="8" s="1"/>
  <c r="R295" i="6"/>
  <c r="Q295" i="6"/>
  <c r="P295" i="6"/>
  <c r="H135" i="8" s="1"/>
  <c r="J135" i="8" s="1"/>
  <c r="L295" i="6"/>
  <c r="I135" i="8" s="1"/>
  <c r="R294" i="6"/>
  <c r="Q294" i="6"/>
  <c r="P294" i="6"/>
  <c r="H134" i="8" s="1"/>
  <c r="J134" i="8" s="1"/>
  <c r="L294" i="6"/>
  <c r="I134" i="8" s="1"/>
  <c r="R293" i="6"/>
  <c r="Q293" i="6"/>
  <c r="P293" i="6"/>
  <c r="H133" i="8" s="1"/>
  <c r="J133" i="8" s="1"/>
  <c r="L293" i="6"/>
  <c r="I133" i="8" s="1"/>
  <c r="R292" i="6"/>
  <c r="Q292" i="6"/>
  <c r="P292" i="6"/>
  <c r="H132" i="8" s="1"/>
  <c r="J132" i="8" s="1"/>
  <c r="L292" i="6"/>
  <c r="I132" i="8" s="1"/>
  <c r="R291" i="6"/>
  <c r="Q291" i="6"/>
  <c r="P291" i="6"/>
  <c r="H131" i="8" s="1"/>
  <c r="L291" i="6"/>
  <c r="I131" i="8" s="1"/>
  <c r="R290" i="6"/>
  <c r="Q290" i="6"/>
  <c r="P290" i="6"/>
  <c r="H130" i="8" s="1"/>
  <c r="J130" i="8" s="1"/>
  <c r="L290" i="6"/>
  <c r="I130" i="8" s="1"/>
  <c r="R289" i="6"/>
  <c r="Q289" i="6"/>
  <c r="P289" i="6"/>
  <c r="H129" i="8" s="1"/>
  <c r="J129" i="8" s="1"/>
  <c r="L289" i="6"/>
  <c r="I129" i="8" s="1"/>
  <c r="R288" i="6"/>
  <c r="Q288" i="6"/>
  <c r="P288" i="6"/>
  <c r="H128" i="8" s="1"/>
  <c r="J128" i="8" s="1"/>
  <c r="L288" i="6"/>
  <c r="I128" i="8" s="1"/>
  <c r="R287" i="6"/>
  <c r="Q287" i="6"/>
  <c r="P287" i="6"/>
  <c r="H127" i="8" s="1"/>
  <c r="L287" i="6"/>
  <c r="I127" i="8" s="1"/>
  <c r="R286" i="6"/>
  <c r="Q286" i="6"/>
  <c r="P286" i="6"/>
  <c r="H126" i="8" s="1"/>
  <c r="J126" i="8" s="1"/>
  <c r="L286" i="6"/>
  <c r="I126" i="8" s="1"/>
  <c r="R285" i="6"/>
  <c r="Q285" i="6"/>
  <c r="P285" i="6"/>
  <c r="H125" i="8" s="1"/>
  <c r="J125" i="8" s="1"/>
  <c r="L285" i="6"/>
  <c r="I125" i="8" s="1"/>
  <c r="R284" i="6"/>
  <c r="Q284" i="6"/>
  <c r="P284" i="6"/>
  <c r="H124" i="8" s="1"/>
  <c r="J124" i="8" s="1"/>
  <c r="L284" i="6"/>
  <c r="I124" i="8" s="1"/>
  <c r="R283" i="6"/>
  <c r="Q283" i="6"/>
  <c r="P283" i="6"/>
  <c r="H123" i="8" s="1"/>
  <c r="J123" i="8" s="1"/>
  <c r="L283" i="6"/>
  <c r="I123" i="8" s="1"/>
  <c r="R282" i="6"/>
  <c r="Q282" i="6"/>
  <c r="P282" i="6"/>
  <c r="H122" i="8" s="1"/>
  <c r="J122" i="8" s="1"/>
  <c r="L282" i="6"/>
  <c r="I122" i="8" s="1"/>
  <c r="R281" i="6"/>
  <c r="Q281" i="6"/>
  <c r="P281" i="6"/>
  <c r="H121" i="8" s="1"/>
  <c r="J121" i="8" s="1"/>
  <c r="L281" i="6"/>
  <c r="I121" i="8" s="1"/>
  <c r="R280" i="6"/>
  <c r="Q280" i="6"/>
  <c r="P280" i="6"/>
  <c r="H120" i="8" s="1"/>
  <c r="L280" i="6"/>
  <c r="I120" i="8" s="1"/>
  <c r="R279" i="6"/>
  <c r="Q279" i="6"/>
  <c r="P279" i="6"/>
  <c r="H119" i="8" s="1"/>
  <c r="J119" i="8" s="1"/>
  <c r="L279" i="6"/>
  <c r="I119" i="8" s="1"/>
  <c r="R278" i="6"/>
  <c r="Q278" i="6"/>
  <c r="P278" i="6"/>
  <c r="H118" i="8" s="1"/>
  <c r="J118" i="8" s="1"/>
  <c r="L278" i="6"/>
  <c r="I118" i="8" s="1"/>
  <c r="R277" i="6"/>
  <c r="Q277" i="6"/>
  <c r="P277" i="6"/>
  <c r="H117" i="8" s="1"/>
  <c r="J117" i="8" s="1"/>
  <c r="L277" i="6"/>
  <c r="I117" i="8" s="1"/>
  <c r="R276" i="6"/>
  <c r="Q276" i="6"/>
  <c r="P276" i="6"/>
  <c r="H116" i="8" s="1"/>
  <c r="L276" i="6"/>
  <c r="I116" i="8" s="1"/>
  <c r="R275" i="6"/>
  <c r="Q275" i="6"/>
  <c r="P275" i="6"/>
  <c r="H115" i="8" s="1"/>
  <c r="J115" i="8" s="1"/>
  <c r="L275" i="6"/>
  <c r="I115" i="8" s="1"/>
  <c r="R274" i="6"/>
  <c r="Q274" i="6"/>
  <c r="P274" i="6"/>
  <c r="H114" i="8" s="1"/>
  <c r="J114" i="8" s="1"/>
  <c r="L274" i="6"/>
  <c r="I114" i="8" s="1"/>
  <c r="R273" i="6"/>
  <c r="Q273" i="6"/>
  <c r="P273" i="6"/>
  <c r="H113" i="8" s="1"/>
  <c r="J113" i="8" s="1"/>
  <c r="L273" i="6"/>
  <c r="I113" i="8" s="1"/>
  <c r="R272" i="6"/>
  <c r="Q272" i="6"/>
  <c r="P272" i="6"/>
  <c r="H112" i="8" s="1"/>
  <c r="J112" i="8" s="1"/>
  <c r="L272" i="6"/>
  <c r="I112" i="8" s="1"/>
  <c r="R271" i="6"/>
  <c r="Q271" i="6"/>
  <c r="P271" i="6"/>
  <c r="H111" i="8" s="1"/>
  <c r="J111" i="8" s="1"/>
  <c r="L271" i="6"/>
  <c r="I111" i="8" s="1"/>
  <c r="R270" i="6"/>
  <c r="Q270" i="6"/>
  <c r="P270" i="6"/>
  <c r="H110" i="8" s="1"/>
  <c r="J110" i="8" s="1"/>
  <c r="L270" i="6"/>
  <c r="I110" i="8" s="1"/>
  <c r="R269" i="6"/>
  <c r="Q269" i="6"/>
  <c r="P269" i="6"/>
  <c r="H109" i="8" s="1"/>
  <c r="J109" i="8" s="1"/>
  <c r="L269" i="6"/>
  <c r="I109" i="8" s="1"/>
  <c r="R268" i="6"/>
  <c r="Q268" i="6"/>
  <c r="P268" i="6"/>
  <c r="H108" i="8" s="1"/>
  <c r="J108" i="8" s="1"/>
  <c r="L268" i="6"/>
  <c r="I108" i="8" s="1"/>
  <c r="R267" i="6"/>
  <c r="Q267" i="6"/>
  <c r="P267" i="6"/>
  <c r="H107" i="8" s="1"/>
  <c r="J107" i="8" s="1"/>
  <c r="L267" i="6"/>
  <c r="I107" i="8" s="1"/>
  <c r="R266" i="6"/>
  <c r="Q266" i="6"/>
  <c r="P266" i="6"/>
  <c r="H106" i="8" s="1"/>
  <c r="J106" i="8" s="1"/>
  <c r="L266" i="6"/>
  <c r="I106" i="8" s="1"/>
  <c r="R265" i="6"/>
  <c r="Q265" i="6"/>
  <c r="P265" i="6"/>
  <c r="H105" i="8" s="1"/>
  <c r="J105" i="8" s="1"/>
  <c r="L265" i="6"/>
  <c r="I105" i="8" s="1"/>
  <c r="R264" i="6"/>
  <c r="Q264" i="6"/>
  <c r="P264" i="6"/>
  <c r="H104" i="8" s="1"/>
  <c r="L264" i="6"/>
  <c r="I104" i="8" s="1"/>
  <c r="R263" i="6"/>
  <c r="Q263" i="6"/>
  <c r="P263" i="6"/>
  <c r="H103" i="8" s="1"/>
  <c r="L263" i="6"/>
  <c r="I103" i="8" s="1"/>
  <c r="R262" i="6"/>
  <c r="Q262" i="6"/>
  <c r="P262" i="6"/>
  <c r="H102" i="8" s="1"/>
  <c r="J102" i="8" s="1"/>
  <c r="L262" i="6"/>
  <c r="I102" i="8" s="1"/>
  <c r="R261" i="6"/>
  <c r="Q261" i="6"/>
  <c r="P261" i="6"/>
  <c r="H101" i="8" s="1"/>
  <c r="J101" i="8" s="1"/>
  <c r="L261" i="6"/>
  <c r="I101" i="8" s="1"/>
  <c r="R260" i="6"/>
  <c r="Q260" i="6"/>
  <c r="P260" i="6"/>
  <c r="H100" i="8" s="1"/>
  <c r="L260" i="6"/>
  <c r="I100" i="8" s="1"/>
  <c r="R259" i="6"/>
  <c r="Q259" i="6"/>
  <c r="P259" i="6"/>
  <c r="H99" i="8" s="1"/>
  <c r="L259" i="6"/>
  <c r="I99" i="8" s="1"/>
  <c r="R258" i="6"/>
  <c r="Q258" i="6"/>
  <c r="P258" i="6"/>
  <c r="H98" i="8" s="1"/>
  <c r="J98" i="8" s="1"/>
  <c r="L258" i="6"/>
  <c r="I98" i="8" s="1"/>
  <c r="R257" i="6"/>
  <c r="Q257" i="6"/>
  <c r="P257" i="6"/>
  <c r="H97" i="8" s="1"/>
  <c r="J97" i="8" s="1"/>
  <c r="L257" i="6"/>
  <c r="I97" i="8" s="1"/>
  <c r="R256" i="6"/>
  <c r="Q256" i="6"/>
  <c r="P256" i="6"/>
  <c r="H96" i="8" s="1"/>
  <c r="J96" i="8" s="1"/>
  <c r="L256" i="6"/>
  <c r="I96" i="8" s="1"/>
  <c r="R255" i="6"/>
  <c r="Q255" i="6"/>
  <c r="P255" i="6"/>
  <c r="H95" i="8" s="1"/>
  <c r="J95" i="8" s="1"/>
  <c r="L255" i="6"/>
  <c r="I95" i="8" s="1"/>
  <c r="R254" i="6"/>
  <c r="Q254" i="6"/>
  <c r="P254" i="6"/>
  <c r="H94" i="8" s="1"/>
  <c r="J94" i="8" s="1"/>
  <c r="L254" i="6"/>
  <c r="I94" i="8" s="1"/>
  <c r="R253" i="6"/>
  <c r="Q253" i="6"/>
  <c r="P253" i="6"/>
  <c r="H93" i="8" s="1"/>
  <c r="J93" i="8" s="1"/>
  <c r="L253" i="6"/>
  <c r="I93" i="8" s="1"/>
  <c r="R252" i="6"/>
  <c r="Q252" i="6"/>
  <c r="P252" i="6"/>
  <c r="H92" i="8" s="1"/>
  <c r="J92" i="8" s="1"/>
  <c r="L252" i="6"/>
  <c r="I92" i="8" s="1"/>
  <c r="R251" i="6"/>
  <c r="Q251" i="6"/>
  <c r="P251" i="6"/>
  <c r="H91" i="8" s="1"/>
  <c r="J91" i="8" s="1"/>
  <c r="L251" i="6"/>
  <c r="I91" i="8" s="1"/>
  <c r="R250" i="6"/>
  <c r="Q250" i="6"/>
  <c r="P250" i="6"/>
  <c r="H90" i="8" s="1"/>
  <c r="J90" i="8" s="1"/>
  <c r="L250" i="6"/>
  <c r="I90" i="8" s="1"/>
  <c r="R249" i="6"/>
  <c r="Q249" i="6"/>
  <c r="P249" i="6"/>
  <c r="H89" i="8" s="1"/>
  <c r="L249" i="6"/>
  <c r="I89" i="8" s="1"/>
  <c r="R248" i="6"/>
  <c r="Q248" i="6"/>
  <c r="P248" i="6"/>
  <c r="H88" i="8" s="1"/>
  <c r="J88" i="8" s="1"/>
  <c r="L248" i="6"/>
  <c r="I88" i="8" s="1"/>
  <c r="R247" i="6"/>
  <c r="Q247" i="6"/>
  <c r="P247" i="6"/>
  <c r="H87" i="8" s="1"/>
  <c r="J87" i="8" s="1"/>
  <c r="L247" i="6"/>
  <c r="I87" i="8" s="1"/>
  <c r="R246" i="6"/>
  <c r="Q246" i="6"/>
  <c r="P246" i="6"/>
  <c r="H86" i="8" s="1"/>
  <c r="J86" i="8" s="1"/>
  <c r="L246" i="6"/>
  <c r="I86" i="8" s="1"/>
  <c r="R245" i="6"/>
  <c r="Q245" i="6"/>
  <c r="P245" i="6"/>
  <c r="H85" i="8" s="1"/>
  <c r="L245" i="6"/>
  <c r="I85" i="8" s="1"/>
  <c r="R244" i="6"/>
  <c r="Q244" i="6"/>
  <c r="P244" i="6"/>
  <c r="H84" i="8" s="1"/>
  <c r="J84" i="8" s="1"/>
  <c r="L244" i="6"/>
  <c r="I84" i="8" s="1"/>
  <c r="R243" i="6"/>
  <c r="Q243" i="6"/>
  <c r="P243" i="6"/>
  <c r="H83" i="8" s="1"/>
  <c r="J83" i="8" s="1"/>
  <c r="L243" i="6"/>
  <c r="I83" i="8" s="1"/>
  <c r="R242" i="6"/>
  <c r="Q242" i="6"/>
  <c r="P242" i="6"/>
  <c r="H82" i="8" s="1"/>
  <c r="J82" i="8" s="1"/>
  <c r="L242" i="6"/>
  <c r="I82" i="8" s="1"/>
  <c r="R241" i="6"/>
  <c r="Q241" i="6"/>
  <c r="P241" i="6"/>
  <c r="H81" i="8" s="1"/>
  <c r="J81" i="8" s="1"/>
  <c r="L241" i="6"/>
  <c r="I81" i="8" s="1"/>
  <c r="R240" i="6"/>
  <c r="Q240" i="6"/>
  <c r="P240" i="6"/>
  <c r="H80" i="8" s="1"/>
  <c r="J80" i="8" s="1"/>
  <c r="L240" i="6"/>
  <c r="I80" i="8" s="1"/>
  <c r="R239" i="6"/>
  <c r="Q239" i="6"/>
  <c r="P239" i="6"/>
  <c r="H79" i="8" s="1"/>
  <c r="J79" i="8" s="1"/>
  <c r="L239" i="6"/>
  <c r="I79" i="8" s="1"/>
  <c r="R238" i="6"/>
  <c r="Q238" i="6"/>
  <c r="P238" i="6"/>
  <c r="H78" i="8" s="1"/>
  <c r="J78" i="8" s="1"/>
  <c r="L238" i="6"/>
  <c r="I78" i="8" s="1"/>
  <c r="R237" i="6"/>
  <c r="Q237" i="6"/>
  <c r="P237" i="6"/>
  <c r="H77" i="8" s="1"/>
  <c r="J77" i="8" s="1"/>
  <c r="L237" i="6"/>
  <c r="I77" i="8" s="1"/>
  <c r="R236" i="6"/>
  <c r="Q236" i="6"/>
  <c r="P236" i="6"/>
  <c r="H76" i="8" s="1"/>
  <c r="J76" i="8" s="1"/>
  <c r="L236" i="6"/>
  <c r="I76" i="8" s="1"/>
  <c r="R235" i="6"/>
  <c r="Q235" i="6"/>
  <c r="P235" i="6"/>
  <c r="H75" i="8" s="1"/>
  <c r="J75" i="8" s="1"/>
  <c r="L235" i="6"/>
  <c r="I75" i="8" s="1"/>
  <c r="R234" i="6"/>
  <c r="Q234" i="6"/>
  <c r="P234" i="6"/>
  <c r="H74" i="8" s="1"/>
  <c r="J74" i="8" s="1"/>
  <c r="L234" i="6"/>
  <c r="I74" i="8" s="1"/>
  <c r="R233" i="6"/>
  <c r="Q233" i="6"/>
  <c r="P233" i="6"/>
  <c r="H73" i="8" s="1"/>
  <c r="J73" i="8" s="1"/>
  <c r="L233" i="6"/>
  <c r="I73" i="8" s="1"/>
  <c r="R232" i="6"/>
  <c r="Q232" i="6"/>
  <c r="P232" i="6"/>
  <c r="H72" i="8" s="1"/>
  <c r="J72" i="8" s="1"/>
  <c r="L232" i="6"/>
  <c r="I72" i="8" s="1"/>
  <c r="R231" i="6"/>
  <c r="Q231" i="6"/>
  <c r="P231" i="6"/>
  <c r="H71" i="8" s="1"/>
  <c r="J71" i="8" s="1"/>
  <c r="L231" i="6"/>
  <c r="I71" i="8" s="1"/>
  <c r="R230" i="6"/>
  <c r="Q230" i="6"/>
  <c r="P230" i="6"/>
  <c r="H70" i="8" s="1"/>
  <c r="J70" i="8" s="1"/>
  <c r="L230" i="6"/>
  <c r="I70" i="8" s="1"/>
  <c r="R229" i="6"/>
  <c r="Q229" i="6"/>
  <c r="P229" i="6"/>
  <c r="H69" i="8" s="1"/>
  <c r="J69" i="8" s="1"/>
  <c r="L229" i="6"/>
  <c r="I69" i="8" s="1"/>
  <c r="R228" i="6"/>
  <c r="Q228" i="6"/>
  <c r="P228" i="6"/>
  <c r="H68" i="8" s="1"/>
  <c r="J68" i="8" s="1"/>
  <c r="L228" i="6"/>
  <c r="I68" i="8" s="1"/>
  <c r="R227" i="6"/>
  <c r="Q227" i="6"/>
  <c r="P227" i="6"/>
  <c r="H67" i="8" s="1"/>
  <c r="J67" i="8" s="1"/>
  <c r="L227" i="6"/>
  <c r="I67" i="8" s="1"/>
  <c r="R226" i="6"/>
  <c r="Q226" i="6"/>
  <c r="P226" i="6"/>
  <c r="H66" i="8" s="1"/>
  <c r="J66" i="8" s="1"/>
  <c r="L226" i="6"/>
  <c r="I66" i="8" s="1"/>
  <c r="R225" i="6"/>
  <c r="Q225" i="6"/>
  <c r="P225" i="6"/>
  <c r="H65" i="8" s="1"/>
  <c r="J65" i="8" s="1"/>
  <c r="L225" i="6"/>
  <c r="I65" i="8" s="1"/>
  <c r="R224" i="6"/>
  <c r="Q224" i="6"/>
  <c r="P224" i="6"/>
  <c r="H64" i="8" s="1"/>
  <c r="J64" i="8" s="1"/>
  <c r="L224" i="6"/>
  <c r="I64" i="8" s="1"/>
  <c r="R223" i="6"/>
  <c r="Q223" i="6"/>
  <c r="P223" i="6"/>
  <c r="H63" i="8" s="1"/>
  <c r="J63" i="8" s="1"/>
  <c r="L223" i="6"/>
  <c r="I63" i="8" s="1"/>
  <c r="R222" i="6"/>
  <c r="Q222" i="6"/>
  <c r="P222" i="6"/>
  <c r="H62" i="8" s="1"/>
  <c r="J62" i="8" s="1"/>
  <c r="L222" i="6"/>
  <c r="I62" i="8" s="1"/>
  <c r="R221" i="6"/>
  <c r="Q221" i="6"/>
  <c r="P221" i="6"/>
  <c r="H61" i="8" s="1"/>
  <c r="L221" i="6"/>
  <c r="I61" i="8" s="1"/>
  <c r="R220" i="6"/>
  <c r="Q220" i="6"/>
  <c r="P220" i="6"/>
  <c r="H60" i="8" s="1"/>
  <c r="J60" i="8" s="1"/>
  <c r="L220" i="6"/>
  <c r="I60" i="8" s="1"/>
  <c r="R219" i="6"/>
  <c r="Q219" i="6"/>
  <c r="P219" i="6"/>
  <c r="H59" i="8" s="1"/>
  <c r="J59" i="8" s="1"/>
  <c r="L219" i="6"/>
  <c r="I59" i="8" s="1"/>
  <c r="R218" i="6"/>
  <c r="Q218" i="6"/>
  <c r="P218" i="6"/>
  <c r="H58" i="8" s="1"/>
  <c r="L218" i="6"/>
  <c r="I58" i="8" s="1"/>
  <c r="R217" i="6"/>
  <c r="Q217" i="6"/>
  <c r="P217" i="6"/>
  <c r="H57" i="8" s="1"/>
  <c r="J57" i="8" s="1"/>
  <c r="L217" i="6"/>
  <c r="I57" i="8" s="1"/>
  <c r="R216" i="6"/>
  <c r="Q216" i="6"/>
  <c r="P216" i="6"/>
  <c r="H56" i="8" s="1"/>
  <c r="J56" i="8" s="1"/>
  <c r="L216" i="6"/>
  <c r="I56" i="8" s="1"/>
  <c r="R215" i="6"/>
  <c r="Q215" i="6"/>
  <c r="P215" i="6"/>
  <c r="H55" i="8" s="1"/>
  <c r="L215" i="6"/>
  <c r="I55" i="8" s="1"/>
  <c r="R214" i="6"/>
  <c r="Q214" i="6"/>
  <c r="P214" i="6"/>
  <c r="H54" i="8" s="1"/>
  <c r="L214" i="6"/>
  <c r="I54" i="8" s="1"/>
  <c r="R213" i="6"/>
  <c r="Q213" i="6"/>
  <c r="P213" i="6"/>
  <c r="H53" i="8" s="1"/>
  <c r="J53" i="8" s="1"/>
  <c r="L213" i="6"/>
  <c r="I53" i="8" s="1"/>
  <c r="R212" i="6"/>
  <c r="Q212" i="6"/>
  <c r="P212" i="6"/>
  <c r="H52" i="8" s="1"/>
  <c r="J52" i="8" s="1"/>
  <c r="L212" i="6"/>
  <c r="I52" i="8" s="1"/>
  <c r="R211" i="6"/>
  <c r="Q211" i="6"/>
  <c r="P211" i="6"/>
  <c r="H51" i="8" s="1"/>
  <c r="J51" i="8" s="1"/>
  <c r="L211" i="6"/>
  <c r="I51" i="8" s="1"/>
  <c r="R210" i="6"/>
  <c r="Q210" i="6"/>
  <c r="P210" i="6"/>
  <c r="H50" i="8" s="1"/>
  <c r="J50" i="8" s="1"/>
  <c r="L210" i="6"/>
  <c r="I50" i="8" s="1"/>
  <c r="R209" i="6"/>
  <c r="Q209" i="6"/>
  <c r="P209" i="6"/>
  <c r="H49" i="8" s="1"/>
  <c r="J49" i="8" s="1"/>
  <c r="L209" i="6"/>
  <c r="I49" i="8" s="1"/>
  <c r="R208" i="6"/>
  <c r="Q208" i="6"/>
  <c r="P208" i="6"/>
  <c r="H48" i="8" s="1"/>
  <c r="L208" i="6"/>
  <c r="I48" i="8" s="1"/>
  <c r="R207" i="6"/>
  <c r="Q207" i="6"/>
  <c r="P207" i="6"/>
  <c r="H47" i="8" s="1"/>
  <c r="J47" i="8" s="1"/>
  <c r="L207" i="6"/>
  <c r="I47" i="8" s="1"/>
  <c r="R206" i="6"/>
  <c r="Q206" i="6"/>
  <c r="P206" i="6"/>
  <c r="H46" i="8" s="1"/>
  <c r="J46" i="8" s="1"/>
  <c r="L206" i="6"/>
  <c r="I46" i="8" s="1"/>
  <c r="R205" i="6"/>
  <c r="Q205" i="6"/>
  <c r="P205" i="6"/>
  <c r="H45" i="8" s="1"/>
  <c r="L205" i="6"/>
  <c r="I45" i="8" s="1"/>
  <c r="R204" i="6"/>
  <c r="Q204" i="6"/>
  <c r="P204" i="6"/>
  <c r="H44" i="8" s="1"/>
  <c r="J44" i="8" s="1"/>
  <c r="L204" i="6"/>
  <c r="I44" i="8" s="1"/>
  <c r="R203" i="6"/>
  <c r="Q203" i="6"/>
  <c r="P203" i="6"/>
  <c r="H43" i="8" s="1"/>
  <c r="J43" i="8" s="1"/>
  <c r="L203" i="6"/>
  <c r="I43" i="8" s="1"/>
  <c r="R202" i="6"/>
  <c r="Q202" i="6"/>
  <c r="P202" i="6"/>
  <c r="H42" i="8" s="1"/>
  <c r="J42" i="8" s="1"/>
  <c r="L202" i="6"/>
  <c r="I42" i="8" s="1"/>
  <c r="R201" i="6"/>
  <c r="Q201" i="6"/>
  <c r="P201" i="6"/>
  <c r="H41" i="8" s="1"/>
  <c r="J41" i="8" s="1"/>
  <c r="L201" i="6"/>
  <c r="I41" i="8" s="1"/>
  <c r="R200" i="6"/>
  <c r="Q200" i="6"/>
  <c r="P200" i="6"/>
  <c r="H40" i="8" s="1"/>
  <c r="L200" i="6"/>
  <c r="I40" i="8" s="1"/>
  <c r="R199" i="6"/>
  <c r="Q199" i="6"/>
  <c r="P199" i="6"/>
  <c r="H39" i="8" s="1"/>
  <c r="J39" i="8" s="1"/>
  <c r="L199" i="6"/>
  <c r="I39" i="8" s="1"/>
  <c r="R198" i="6"/>
  <c r="Q198" i="6"/>
  <c r="P198" i="6"/>
  <c r="H38" i="8" s="1"/>
  <c r="L198" i="6"/>
  <c r="I38" i="8" s="1"/>
  <c r="R197" i="6"/>
  <c r="Q197" i="6"/>
  <c r="P197" i="6"/>
  <c r="H37" i="8" s="1"/>
  <c r="J37" i="8" s="1"/>
  <c r="L197" i="6"/>
  <c r="I37" i="8" s="1"/>
  <c r="R196" i="6"/>
  <c r="Q196" i="6"/>
  <c r="P196" i="6"/>
  <c r="H36" i="8" s="1"/>
  <c r="L196" i="6"/>
  <c r="I36" i="8" s="1"/>
  <c r="R195" i="6"/>
  <c r="Q195" i="6"/>
  <c r="P195" i="6"/>
  <c r="H35" i="8" s="1"/>
  <c r="J35" i="8" s="1"/>
  <c r="L195" i="6"/>
  <c r="I35" i="8" s="1"/>
  <c r="R194" i="6"/>
  <c r="Q194" i="6"/>
  <c r="P194" i="6"/>
  <c r="H34" i="8" s="1"/>
  <c r="L194" i="6"/>
  <c r="I34" i="8" s="1"/>
  <c r="R193" i="6"/>
  <c r="Q193" i="6"/>
  <c r="P193" i="6"/>
  <c r="H33" i="8" s="1"/>
  <c r="J33" i="8" s="1"/>
  <c r="L193" i="6"/>
  <c r="I33" i="8" s="1"/>
  <c r="R192" i="6"/>
  <c r="Q192" i="6"/>
  <c r="P192" i="6"/>
  <c r="H32" i="8" s="1"/>
  <c r="J32" i="8" s="1"/>
  <c r="L192" i="6"/>
  <c r="I32" i="8" s="1"/>
  <c r="R191" i="6"/>
  <c r="Q191" i="6"/>
  <c r="P191" i="6"/>
  <c r="H31" i="8" s="1"/>
  <c r="J31" i="8" s="1"/>
  <c r="L191" i="6"/>
  <c r="I31" i="8" s="1"/>
  <c r="R190" i="6"/>
  <c r="Q190" i="6"/>
  <c r="P190" i="6"/>
  <c r="H30" i="8" s="1"/>
  <c r="L190" i="6"/>
  <c r="I30" i="8" s="1"/>
  <c r="R189" i="6"/>
  <c r="Q189" i="6"/>
  <c r="P189" i="6"/>
  <c r="H29" i="8" s="1"/>
  <c r="J29" i="8" s="1"/>
  <c r="L189" i="6"/>
  <c r="I29" i="8" s="1"/>
  <c r="R188" i="6"/>
  <c r="Q188" i="6"/>
  <c r="P188" i="6"/>
  <c r="H28" i="8" s="1"/>
  <c r="J28" i="8" s="1"/>
  <c r="L188" i="6"/>
  <c r="I28" i="8" s="1"/>
  <c r="R187" i="6"/>
  <c r="Q187" i="6"/>
  <c r="P187" i="6"/>
  <c r="H27" i="8" s="1"/>
  <c r="J27" i="8" s="1"/>
  <c r="L187" i="6"/>
  <c r="I27" i="8" s="1"/>
  <c r="R186" i="6"/>
  <c r="Q186" i="6"/>
  <c r="P186" i="6"/>
  <c r="H26" i="8" s="1"/>
  <c r="J26" i="8" s="1"/>
  <c r="L186" i="6"/>
  <c r="I26" i="8" s="1"/>
  <c r="R185" i="6"/>
  <c r="Q185" i="6"/>
  <c r="P185" i="6"/>
  <c r="H25" i="8" s="1"/>
  <c r="J25" i="8" s="1"/>
  <c r="L185" i="6"/>
  <c r="I25" i="8" s="1"/>
  <c r="R184" i="6"/>
  <c r="Q184" i="6"/>
  <c r="P184" i="6"/>
  <c r="H24" i="8" s="1"/>
  <c r="L184" i="6"/>
  <c r="I24" i="8" s="1"/>
  <c r="R183" i="6"/>
  <c r="Q183" i="6"/>
  <c r="P183" i="6"/>
  <c r="H23" i="8" s="1"/>
  <c r="L183" i="6"/>
  <c r="I23" i="8" s="1"/>
  <c r="R182" i="6"/>
  <c r="Q182" i="6"/>
  <c r="P182" i="6"/>
  <c r="H22" i="8" s="1"/>
  <c r="L182" i="6"/>
  <c r="I22" i="8" s="1"/>
  <c r="R181" i="6"/>
  <c r="Q181" i="6"/>
  <c r="P181" i="6"/>
  <c r="H21" i="8" s="1"/>
  <c r="L181" i="6"/>
  <c r="I21" i="8" s="1"/>
  <c r="R180" i="6"/>
  <c r="Q180" i="6"/>
  <c r="P180" i="6"/>
  <c r="H20" i="8" s="1"/>
  <c r="L180" i="6"/>
  <c r="I20" i="8" s="1"/>
  <c r="R179" i="6"/>
  <c r="Q179" i="6"/>
  <c r="P179" i="6"/>
  <c r="H19" i="8" s="1"/>
  <c r="L179" i="6"/>
  <c r="I19" i="8" s="1"/>
  <c r="R178" i="6"/>
  <c r="Q178" i="6"/>
  <c r="P178" i="6"/>
  <c r="H18" i="8" s="1"/>
  <c r="L178" i="6"/>
  <c r="I18" i="8" s="1"/>
  <c r="R177" i="6"/>
  <c r="Q177" i="6"/>
  <c r="P177" i="6"/>
  <c r="H17" i="8" s="1"/>
  <c r="L177" i="6"/>
  <c r="I17" i="8" s="1"/>
  <c r="R176" i="6"/>
  <c r="Q176" i="6"/>
  <c r="P176" i="6"/>
  <c r="H16" i="8" s="1"/>
  <c r="J16" i="8" s="1"/>
  <c r="L176" i="6"/>
  <c r="I16" i="8" s="1"/>
  <c r="R175" i="6"/>
  <c r="Q175" i="6"/>
  <c r="P175" i="6"/>
  <c r="H15" i="8" s="1"/>
  <c r="J15" i="8" s="1"/>
  <c r="L175" i="6"/>
  <c r="I15" i="8" s="1"/>
  <c r="R174" i="6"/>
  <c r="Q174" i="6"/>
  <c r="P174" i="6"/>
  <c r="H14" i="8" s="1"/>
  <c r="J14" i="8" s="1"/>
  <c r="L174" i="6"/>
  <c r="I14" i="8" s="1"/>
  <c r="R173" i="6"/>
  <c r="Q173" i="6"/>
  <c r="P173" i="6"/>
  <c r="H13" i="8" s="1"/>
  <c r="L173" i="6"/>
  <c r="I13" i="8" s="1"/>
  <c r="R172" i="6"/>
  <c r="Q172" i="6"/>
  <c r="P172" i="6"/>
  <c r="H12" i="8" s="1"/>
  <c r="J12" i="8" s="1"/>
  <c r="L172" i="6"/>
  <c r="I12" i="8" s="1"/>
  <c r="R171" i="6"/>
  <c r="Q171" i="6"/>
  <c r="P171" i="6"/>
  <c r="H11" i="8" s="1"/>
  <c r="L171" i="6"/>
  <c r="I11" i="8" s="1"/>
  <c r="R170" i="6"/>
  <c r="Q170" i="6"/>
  <c r="P170" i="6"/>
  <c r="H10" i="8" s="1"/>
  <c r="J10" i="8" s="1"/>
  <c r="L170" i="6"/>
  <c r="I10" i="8" s="1"/>
  <c r="R169" i="6"/>
  <c r="Q169" i="6"/>
  <c r="P169" i="6"/>
  <c r="H9" i="8" s="1"/>
  <c r="J9" i="8" s="1"/>
  <c r="L169" i="6"/>
  <c r="I9" i="8" s="1"/>
  <c r="R168" i="6"/>
  <c r="Q168" i="6"/>
  <c r="P168" i="6"/>
  <c r="H8" i="8" s="1"/>
  <c r="L168" i="6"/>
  <c r="I8" i="8" s="1"/>
  <c r="R167" i="6"/>
  <c r="Q167" i="6"/>
  <c r="P167" i="6"/>
  <c r="H7" i="8" s="1"/>
  <c r="L167" i="6"/>
  <c r="I7" i="8" s="1"/>
  <c r="R166" i="6"/>
  <c r="Q166" i="6"/>
  <c r="P166" i="6"/>
  <c r="K159" i="7" s="1"/>
  <c r="M159" i="7" s="1"/>
  <c r="L166" i="6"/>
  <c r="L159" i="7" s="1"/>
  <c r="R165" i="6"/>
  <c r="Q165" i="6"/>
  <c r="P165" i="6"/>
  <c r="K158" i="7" s="1"/>
  <c r="M158" i="7" s="1"/>
  <c r="L165" i="6"/>
  <c r="L158" i="7" s="1"/>
  <c r="R164" i="6"/>
  <c r="Q164" i="6"/>
  <c r="P164" i="6"/>
  <c r="K157" i="7" s="1"/>
  <c r="M157" i="7" s="1"/>
  <c r="L164" i="6"/>
  <c r="L157" i="7" s="1"/>
  <c r="R163" i="6"/>
  <c r="Q163" i="6"/>
  <c r="P163" i="6"/>
  <c r="K156" i="7" s="1"/>
  <c r="M156" i="7" s="1"/>
  <c r="L163" i="6"/>
  <c r="L156" i="7" s="1"/>
  <c r="R162" i="6"/>
  <c r="Q162" i="6"/>
  <c r="P162" i="6"/>
  <c r="K155" i="7" s="1"/>
  <c r="M155" i="7" s="1"/>
  <c r="L162" i="6"/>
  <c r="L155" i="7" s="1"/>
  <c r="R161" i="6"/>
  <c r="Q161" i="6"/>
  <c r="P161" i="6"/>
  <c r="K154" i="7" s="1"/>
  <c r="M154" i="7" s="1"/>
  <c r="L161" i="6"/>
  <c r="L154" i="7" s="1"/>
  <c r="R160" i="6"/>
  <c r="Q160" i="6"/>
  <c r="P160" i="6"/>
  <c r="K153" i="7" s="1"/>
  <c r="M153" i="7" s="1"/>
  <c r="L160" i="6"/>
  <c r="L153" i="7" s="1"/>
  <c r="R159" i="6"/>
  <c r="Q159" i="6"/>
  <c r="P159" i="6"/>
  <c r="K152" i="7" s="1"/>
  <c r="M152" i="7" s="1"/>
  <c r="L159" i="6"/>
  <c r="L152" i="7" s="1"/>
  <c r="R158" i="6"/>
  <c r="Q158" i="6"/>
  <c r="P158" i="6"/>
  <c r="K151" i="7" s="1"/>
  <c r="M151" i="7" s="1"/>
  <c r="L158" i="6"/>
  <c r="L151" i="7" s="1"/>
  <c r="R157" i="6"/>
  <c r="Q157" i="6"/>
  <c r="P157" i="6"/>
  <c r="K150" i="7" s="1"/>
  <c r="M150" i="7" s="1"/>
  <c r="L157" i="6"/>
  <c r="L150" i="7" s="1"/>
  <c r="R156" i="6"/>
  <c r="Q156" i="6"/>
  <c r="P156" i="6"/>
  <c r="K149" i="7" s="1"/>
  <c r="M149" i="7" s="1"/>
  <c r="L156" i="6"/>
  <c r="L149" i="7" s="1"/>
  <c r="R155" i="6"/>
  <c r="Q155" i="6"/>
  <c r="P155" i="6"/>
  <c r="K148" i="7" s="1"/>
  <c r="L155" i="6"/>
  <c r="L148" i="7" s="1"/>
  <c r="R154" i="6"/>
  <c r="Q154" i="6"/>
  <c r="P154" i="6"/>
  <c r="K147" i="7" s="1"/>
  <c r="L154" i="6"/>
  <c r="L147" i="7" s="1"/>
  <c r="R153" i="6"/>
  <c r="Q153" i="6"/>
  <c r="P153" i="6"/>
  <c r="K146" i="7" s="1"/>
  <c r="L153" i="6"/>
  <c r="L146" i="7" s="1"/>
  <c r="R152" i="6"/>
  <c r="Q152" i="6"/>
  <c r="P152" i="6"/>
  <c r="K145" i="7" s="1"/>
  <c r="M145" i="7" s="1"/>
  <c r="L152" i="6"/>
  <c r="L145" i="7" s="1"/>
  <c r="R151" i="6"/>
  <c r="Q151" i="6"/>
  <c r="P151" i="6"/>
  <c r="K144" i="7" s="1"/>
  <c r="M144" i="7" s="1"/>
  <c r="L151" i="6"/>
  <c r="L144" i="7" s="1"/>
  <c r="R150" i="6"/>
  <c r="Q150" i="6"/>
  <c r="P150" i="6"/>
  <c r="K143" i="7" s="1"/>
  <c r="M143" i="7" s="1"/>
  <c r="L150" i="6"/>
  <c r="L143" i="7" s="1"/>
  <c r="R149" i="6"/>
  <c r="Q149" i="6"/>
  <c r="P149" i="6"/>
  <c r="K142" i="7" s="1"/>
  <c r="M142" i="7" s="1"/>
  <c r="L149" i="6"/>
  <c r="L142" i="7" s="1"/>
  <c r="R148" i="6"/>
  <c r="Q148" i="6"/>
  <c r="P148" i="6"/>
  <c r="K141" i="7" s="1"/>
  <c r="M141" i="7" s="1"/>
  <c r="L148" i="6"/>
  <c r="L141" i="7" s="1"/>
  <c r="R147" i="6"/>
  <c r="Q147" i="6"/>
  <c r="P147" i="6"/>
  <c r="K140" i="7" s="1"/>
  <c r="M140" i="7" s="1"/>
  <c r="L147" i="6"/>
  <c r="L140" i="7" s="1"/>
  <c r="R146" i="6"/>
  <c r="Q146" i="6"/>
  <c r="P146" i="6"/>
  <c r="K139" i="7" s="1"/>
  <c r="M139" i="7" s="1"/>
  <c r="L146" i="6"/>
  <c r="L139" i="7" s="1"/>
  <c r="R145" i="6"/>
  <c r="Q145" i="6"/>
  <c r="P145" i="6"/>
  <c r="K138" i="7" s="1"/>
  <c r="M138" i="7" s="1"/>
  <c r="L145" i="6"/>
  <c r="L138" i="7" s="1"/>
  <c r="R144" i="6"/>
  <c r="Q144" i="6"/>
  <c r="P144" i="6"/>
  <c r="K137" i="7" s="1"/>
  <c r="M137" i="7" s="1"/>
  <c r="L144" i="6"/>
  <c r="L137" i="7" s="1"/>
  <c r="R143" i="6"/>
  <c r="Q143" i="6"/>
  <c r="P143" i="6"/>
  <c r="K136" i="7" s="1"/>
  <c r="M136" i="7" s="1"/>
  <c r="L143" i="6"/>
  <c r="L136" i="7" s="1"/>
  <c r="R142" i="6"/>
  <c r="Q142" i="6"/>
  <c r="P142" i="6"/>
  <c r="K135" i="7" s="1"/>
  <c r="M135" i="7" s="1"/>
  <c r="L142" i="6"/>
  <c r="L135" i="7" s="1"/>
  <c r="R141" i="6"/>
  <c r="Q141" i="6"/>
  <c r="P141" i="6"/>
  <c r="K134" i="7" s="1"/>
  <c r="M134" i="7" s="1"/>
  <c r="L141" i="6"/>
  <c r="L134" i="7" s="1"/>
  <c r="R140" i="6"/>
  <c r="Q140" i="6"/>
  <c r="P140" i="6"/>
  <c r="K133" i="7" s="1"/>
  <c r="M133" i="7" s="1"/>
  <c r="L140" i="6"/>
  <c r="L133" i="7" s="1"/>
  <c r="R139" i="6"/>
  <c r="Q139" i="6"/>
  <c r="P139" i="6"/>
  <c r="K132" i="7" s="1"/>
  <c r="M132" i="7" s="1"/>
  <c r="L139" i="6"/>
  <c r="L132" i="7" s="1"/>
  <c r="R138" i="6"/>
  <c r="Q138" i="6"/>
  <c r="P138" i="6"/>
  <c r="K131" i="7" s="1"/>
  <c r="M131" i="7" s="1"/>
  <c r="L138" i="6"/>
  <c r="L131" i="7" s="1"/>
  <c r="R137" i="6"/>
  <c r="Q137" i="6"/>
  <c r="P137" i="6"/>
  <c r="K130" i="7" s="1"/>
  <c r="M130" i="7" s="1"/>
  <c r="L137" i="6"/>
  <c r="L130" i="7" s="1"/>
  <c r="R136" i="6"/>
  <c r="Q136" i="6"/>
  <c r="P136" i="6"/>
  <c r="K129" i="7" s="1"/>
  <c r="M129" i="7" s="1"/>
  <c r="L136" i="6"/>
  <c r="L129" i="7" s="1"/>
  <c r="R135" i="6"/>
  <c r="Q135" i="6"/>
  <c r="P135" i="6"/>
  <c r="K128" i="7" s="1"/>
  <c r="M128" i="7" s="1"/>
  <c r="L135" i="6"/>
  <c r="L128" i="7" s="1"/>
  <c r="R134" i="6"/>
  <c r="Q134" i="6"/>
  <c r="P134" i="6"/>
  <c r="K127" i="7" s="1"/>
  <c r="M127" i="7" s="1"/>
  <c r="L134" i="6"/>
  <c r="L127" i="7" s="1"/>
  <c r="R133" i="6"/>
  <c r="Q133" i="6"/>
  <c r="P133" i="6"/>
  <c r="K126" i="7" s="1"/>
  <c r="M126" i="7" s="1"/>
  <c r="L133" i="6"/>
  <c r="L126" i="7" s="1"/>
  <c r="R132" i="6"/>
  <c r="Q132" i="6"/>
  <c r="P132" i="6"/>
  <c r="K125" i="7" s="1"/>
  <c r="L132" i="6"/>
  <c r="L125" i="7" s="1"/>
  <c r="R131" i="6"/>
  <c r="Q131" i="6"/>
  <c r="P131" i="6"/>
  <c r="K124" i="7" s="1"/>
  <c r="M124" i="7" s="1"/>
  <c r="L131" i="6"/>
  <c r="L124" i="7" s="1"/>
  <c r="R130" i="6"/>
  <c r="Q130" i="6"/>
  <c r="P130" i="6"/>
  <c r="K123" i="7" s="1"/>
  <c r="M123" i="7" s="1"/>
  <c r="L130" i="6"/>
  <c r="L123" i="7" s="1"/>
  <c r="R129" i="6"/>
  <c r="Q129" i="6"/>
  <c r="P129" i="6"/>
  <c r="K122" i="7" s="1"/>
  <c r="M122" i="7" s="1"/>
  <c r="L129" i="6"/>
  <c r="L122" i="7" s="1"/>
  <c r="R128" i="6"/>
  <c r="Q128" i="6"/>
  <c r="P128" i="6"/>
  <c r="K121" i="7" s="1"/>
  <c r="M121" i="7" s="1"/>
  <c r="L128" i="6"/>
  <c r="L121" i="7" s="1"/>
  <c r="R127" i="6"/>
  <c r="Q127" i="6"/>
  <c r="P127" i="6"/>
  <c r="K120" i="7" s="1"/>
  <c r="M120" i="7" s="1"/>
  <c r="L127" i="6"/>
  <c r="L120" i="7" s="1"/>
  <c r="R126" i="6"/>
  <c r="Q126" i="6"/>
  <c r="P126" i="6"/>
  <c r="K119" i="7" s="1"/>
  <c r="M119" i="7" s="1"/>
  <c r="L126" i="6"/>
  <c r="L119" i="7" s="1"/>
  <c r="R125" i="6"/>
  <c r="Q125" i="6"/>
  <c r="P125" i="6"/>
  <c r="K118" i="7" s="1"/>
  <c r="M118" i="7" s="1"/>
  <c r="L125" i="6"/>
  <c r="L118" i="7" s="1"/>
  <c r="R124" i="6"/>
  <c r="Q124" i="6"/>
  <c r="P124" i="6"/>
  <c r="K117" i="7" s="1"/>
  <c r="M117" i="7" s="1"/>
  <c r="L124" i="6"/>
  <c r="L117" i="7" s="1"/>
  <c r="R123" i="6"/>
  <c r="Q123" i="6"/>
  <c r="P123" i="6"/>
  <c r="K116" i="7" s="1"/>
  <c r="L123" i="6"/>
  <c r="L116" i="7" s="1"/>
  <c r="R122" i="6"/>
  <c r="Q122" i="6"/>
  <c r="P122" i="6"/>
  <c r="K115" i="7" s="1"/>
  <c r="M115" i="7" s="1"/>
  <c r="L122" i="6"/>
  <c r="L115" i="7" s="1"/>
  <c r="R121" i="6"/>
  <c r="Q121" i="6"/>
  <c r="P121" i="6"/>
  <c r="K114" i="7" s="1"/>
  <c r="M114" i="7" s="1"/>
  <c r="L121" i="6"/>
  <c r="L114" i="7" s="1"/>
  <c r="R120" i="6"/>
  <c r="Q120" i="6"/>
  <c r="P120" i="6"/>
  <c r="K113" i="7" s="1"/>
  <c r="M113" i="7" s="1"/>
  <c r="L120" i="6"/>
  <c r="L113" i="7" s="1"/>
  <c r="R119" i="6"/>
  <c r="Q119" i="6"/>
  <c r="P119" i="6"/>
  <c r="K112" i="7" s="1"/>
  <c r="M112" i="7" s="1"/>
  <c r="L119" i="6"/>
  <c r="L112" i="7" s="1"/>
  <c r="R118" i="6"/>
  <c r="Q118" i="6"/>
  <c r="P118" i="6"/>
  <c r="K111" i="7" s="1"/>
  <c r="M111" i="7" s="1"/>
  <c r="L118" i="6"/>
  <c r="L111" i="7" s="1"/>
  <c r="R117" i="6"/>
  <c r="Q117" i="6"/>
  <c r="P117" i="6"/>
  <c r="K110" i="7" s="1"/>
  <c r="M110" i="7" s="1"/>
  <c r="L117" i="6"/>
  <c r="L110" i="7" s="1"/>
  <c r="R116" i="6"/>
  <c r="Q116" i="6"/>
  <c r="P116" i="6"/>
  <c r="K109" i="7" s="1"/>
  <c r="M109" i="7" s="1"/>
  <c r="L116" i="6"/>
  <c r="L109" i="7" s="1"/>
  <c r="R115" i="6"/>
  <c r="Q115" i="6"/>
  <c r="P115" i="6"/>
  <c r="K108" i="7" s="1"/>
  <c r="M108" i="7" s="1"/>
  <c r="L115" i="6"/>
  <c r="L108" i="7" s="1"/>
  <c r="R114" i="6"/>
  <c r="Q114" i="6"/>
  <c r="P114" i="6"/>
  <c r="K107" i="7" s="1"/>
  <c r="M107" i="7" s="1"/>
  <c r="L114" i="6"/>
  <c r="L107" i="7" s="1"/>
  <c r="R113" i="6"/>
  <c r="Q113" i="6"/>
  <c r="P113" i="6"/>
  <c r="K106" i="7" s="1"/>
  <c r="M106" i="7" s="1"/>
  <c r="L113" i="6"/>
  <c r="L106" i="7" s="1"/>
  <c r="R112" i="6"/>
  <c r="Q112" i="6"/>
  <c r="P112" i="6"/>
  <c r="K105" i="7" s="1"/>
  <c r="M105" i="7" s="1"/>
  <c r="L112" i="6"/>
  <c r="L105" i="7" s="1"/>
  <c r="R111" i="6"/>
  <c r="Q111" i="6"/>
  <c r="P111" i="6"/>
  <c r="K104" i="7" s="1"/>
  <c r="M104" i="7" s="1"/>
  <c r="L111" i="6"/>
  <c r="L104" i="7" s="1"/>
  <c r="R110" i="6"/>
  <c r="Q110" i="6"/>
  <c r="P110" i="6"/>
  <c r="K103" i="7" s="1"/>
  <c r="M103" i="7" s="1"/>
  <c r="L110" i="6"/>
  <c r="L103" i="7" s="1"/>
  <c r="R109" i="6"/>
  <c r="Q109" i="6"/>
  <c r="P109" i="6"/>
  <c r="K102" i="7" s="1"/>
  <c r="M102" i="7" s="1"/>
  <c r="L109" i="6"/>
  <c r="L102" i="7" s="1"/>
  <c r="R108" i="6"/>
  <c r="Q108" i="6"/>
  <c r="P108" i="6"/>
  <c r="K101" i="7" s="1"/>
  <c r="M101" i="7" s="1"/>
  <c r="L108" i="6"/>
  <c r="L101" i="7" s="1"/>
  <c r="R107" i="6"/>
  <c r="Q107" i="6"/>
  <c r="P107" i="6"/>
  <c r="K100" i="7" s="1"/>
  <c r="M100" i="7" s="1"/>
  <c r="L107" i="6"/>
  <c r="L100" i="7" s="1"/>
  <c r="R106" i="6"/>
  <c r="Q106" i="6"/>
  <c r="P106" i="6"/>
  <c r="K99" i="7" s="1"/>
  <c r="M99" i="7" s="1"/>
  <c r="L106" i="6"/>
  <c r="L99" i="7" s="1"/>
  <c r="R105" i="6"/>
  <c r="Q105" i="6"/>
  <c r="P105" i="6"/>
  <c r="K98" i="7" s="1"/>
  <c r="M98" i="7" s="1"/>
  <c r="L105" i="6"/>
  <c r="L98" i="7" s="1"/>
  <c r="R104" i="6"/>
  <c r="Q104" i="6"/>
  <c r="P104" i="6"/>
  <c r="K97" i="7" s="1"/>
  <c r="M97" i="7" s="1"/>
  <c r="L104" i="6"/>
  <c r="L97" i="7" s="1"/>
  <c r="R103" i="6"/>
  <c r="Q103" i="6"/>
  <c r="P103" i="6"/>
  <c r="K96" i="7" s="1"/>
  <c r="L103" i="6"/>
  <c r="L96" i="7" s="1"/>
  <c r="R102" i="6"/>
  <c r="Q102" i="6"/>
  <c r="P102" i="6"/>
  <c r="K95" i="7" s="1"/>
  <c r="L102" i="6"/>
  <c r="L95" i="7" s="1"/>
  <c r="R101" i="6"/>
  <c r="Q101" i="6"/>
  <c r="P101" i="6"/>
  <c r="K94" i="7" s="1"/>
  <c r="L101" i="6"/>
  <c r="L94" i="7" s="1"/>
  <c r="R100" i="6"/>
  <c r="Q100" i="6"/>
  <c r="P100" i="6"/>
  <c r="K93" i="7" s="1"/>
  <c r="L100" i="6"/>
  <c r="L93" i="7" s="1"/>
  <c r="R99" i="6"/>
  <c r="Q99" i="6"/>
  <c r="P99" i="6"/>
  <c r="K92" i="7" s="1"/>
  <c r="M92" i="7" s="1"/>
  <c r="L99" i="6"/>
  <c r="L92" i="7" s="1"/>
  <c r="R98" i="6"/>
  <c r="Q98" i="6"/>
  <c r="P98" i="6"/>
  <c r="K91" i="7" s="1"/>
  <c r="M91" i="7" s="1"/>
  <c r="L98" i="6"/>
  <c r="L91" i="7" s="1"/>
  <c r="R97" i="6"/>
  <c r="Q97" i="6"/>
  <c r="P97" i="6"/>
  <c r="K90" i="7" s="1"/>
  <c r="M90" i="7" s="1"/>
  <c r="L97" i="6"/>
  <c r="L90" i="7" s="1"/>
  <c r="R96" i="6"/>
  <c r="Q96" i="6"/>
  <c r="P96" i="6"/>
  <c r="K89" i="7" s="1"/>
  <c r="M89" i="7" s="1"/>
  <c r="L96" i="6"/>
  <c r="L89" i="7" s="1"/>
  <c r="R95" i="6"/>
  <c r="Q95" i="6"/>
  <c r="P95" i="6"/>
  <c r="K88" i="7" s="1"/>
  <c r="M88" i="7" s="1"/>
  <c r="L95" i="6"/>
  <c r="L88" i="7" s="1"/>
  <c r="R94" i="6"/>
  <c r="Q94" i="6"/>
  <c r="P94" i="6"/>
  <c r="K87" i="7" s="1"/>
  <c r="M87" i="7" s="1"/>
  <c r="L94" i="6"/>
  <c r="L87" i="7" s="1"/>
  <c r="R93" i="6"/>
  <c r="Q93" i="6"/>
  <c r="P93" i="6"/>
  <c r="K86" i="7" s="1"/>
  <c r="L93" i="6"/>
  <c r="L86" i="7" s="1"/>
  <c r="R92" i="6"/>
  <c r="Q92" i="6"/>
  <c r="P92" i="6"/>
  <c r="K85" i="7" s="1"/>
  <c r="L92" i="6"/>
  <c r="L85" i="7" s="1"/>
  <c r="R91" i="6"/>
  <c r="Q91" i="6"/>
  <c r="P91" i="6"/>
  <c r="K84" i="7" s="1"/>
  <c r="M84" i="7" s="1"/>
  <c r="L91" i="6"/>
  <c r="L84" i="7" s="1"/>
  <c r="R90" i="6"/>
  <c r="Q90" i="6"/>
  <c r="P90" i="6"/>
  <c r="K83" i="7" s="1"/>
  <c r="M83" i="7" s="1"/>
  <c r="L90" i="6"/>
  <c r="L83" i="7" s="1"/>
  <c r="R89" i="6"/>
  <c r="Q89" i="6"/>
  <c r="P89" i="6"/>
  <c r="K82" i="7" s="1"/>
  <c r="M82" i="7" s="1"/>
  <c r="L89" i="6"/>
  <c r="L82" i="7" s="1"/>
  <c r="R88" i="6"/>
  <c r="Q88" i="6"/>
  <c r="P88" i="6"/>
  <c r="K81" i="7" s="1"/>
  <c r="M81" i="7" s="1"/>
  <c r="L88" i="6"/>
  <c r="L81" i="7" s="1"/>
  <c r="R87" i="6"/>
  <c r="Q87" i="6"/>
  <c r="P87" i="6"/>
  <c r="K80" i="7" s="1"/>
  <c r="M80" i="7" s="1"/>
  <c r="L87" i="6"/>
  <c r="L80" i="7" s="1"/>
  <c r="R86" i="6"/>
  <c r="Q86" i="6"/>
  <c r="P86" i="6"/>
  <c r="K79" i="7" s="1"/>
  <c r="M79" i="7" s="1"/>
  <c r="L86" i="6"/>
  <c r="L79" i="7" s="1"/>
  <c r="R85" i="6"/>
  <c r="Q85" i="6"/>
  <c r="P85" i="6"/>
  <c r="K78" i="7" s="1"/>
  <c r="M78" i="7" s="1"/>
  <c r="L85" i="6"/>
  <c r="L78" i="7" s="1"/>
  <c r="R84" i="6"/>
  <c r="Q84" i="6"/>
  <c r="P84" i="6"/>
  <c r="K77" i="7" s="1"/>
  <c r="M77" i="7" s="1"/>
  <c r="L84" i="6"/>
  <c r="L77" i="7" s="1"/>
  <c r="R83" i="6"/>
  <c r="Q83" i="6"/>
  <c r="P83" i="6"/>
  <c r="K76" i="7" s="1"/>
  <c r="M76" i="7" s="1"/>
  <c r="L83" i="6"/>
  <c r="L76" i="7" s="1"/>
  <c r="R82" i="6"/>
  <c r="Q82" i="6"/>
  <c r="P82" i="6"/>
  <c r="K75" i="7" s="1"/>
  <c r="M75" i="7" s="1"/>
  <c r="L82" i="6"/>
  <c r="L75" i="7" s="1"/>
  <c r="R81" i="6"/>
  <c r="Q81" i="6"/>
  <c r="P81" i="6"/>
  <c r="K74" i="7" s="1"/>
  <c r="M74" i="7" s="1"/>
  <c r="L81" i="6"/>
  <c r="L74" i="7" s="1"/>
  <c r="R80" i="6"/>
  <c r="Q80" i="6"/>
  <c r="P80" i="6"/>
  <c r="K73" i="7" s="1"/>
  <c r="M73" i="7" s="1"/>
  <c r="L80" i="6"/>
  <c r="L73" i="7" s="1"/>
  <c r="R79" i="6"/>
  <c r="Q79" i="6"/>
  <c r="P79" i="6"/>
  <c r="K72" i="7" s="1"/>
  <c r="M72" i="7" s="1"/>
  <c r="L79" i="6"/>
  <c r="L72" i="7" s="1"/>
  <c r="R78" i="6"/>
  <c r="Q78" i="6"/>
  <c r="P78" i="6"/>
  <c r="K71" i="7" s="1"/>
  <c r="M71" i="7" s="1"/>
  <c r="L78" i="6"/>
  <c r="L71" i="7" s="1"/>
  <c r="R77" i="6"/>
  <c r="Q77" i="6"/>
  <c r="P77" i="6"/>
  <c r="K70" i="7" s="1"/>
  <c r="M70" i="7" s="1"/>
  <c r="L77" i="6"/>
  <c r="L70" i="7" s="1"/>
  <c r="R76" i="6"/>
  <c r="Q76" i="6"/>
  <c r="P76" i="6"/>
  <c r="K69" i="7" s="1"/>
  <c r="L76" i="6"/>
  <c r="L69" i="7" s="1"/>
  <c r="R75" i="6"/>
  <c r="Q75" i="6"/>
  <c r="P75" i="6"/>
  <c r="K68" i="7" s="1"/>
  <c r="L75" i="6"/>
  <c r="L68" i="7" s="1"/>
  <c r="R74" i="6"/>
  <c r="Q74" i="6"/>
  <c r="P74" i="6"/>
  <c r="K67" i="7" s="1"/>
  <c r="L74" i="6"/>
  <c r="L67" i="7" s="1"/>
  <c r="R73" i="6"/>
  <c r="Q73" i="6"/>
  <c r="P73" i="6"/>
  <c r="K66" i="7" s="1"/>
  <c r="L73" i="6"/>
  <c r="L66" i="7" s="1"/>
  <c r="M66" i="7" s="1"/>
  <c r="R72" i="6"/>
  <c r="Q72" i="6"/>
  <c r="P72" i="6"/>
  <c r="K65" i="7" s="1"/>
  <c r="L72" i="6"/>
  <c r="L65" i="7" s="1"/>
  <c r="R71" i="6"/>
  <c r="Q71" i="6"/>
  <c r="P71" i="6"/>
  <c r="K64" i="7" s="1"/>
  <c r="M64" i="7" s="1"/>
  <c r="L71" i="6"/>
  <c r="L64" i="7" s="1"/>
  <c r="R70" i="6"/>
  <c r="Q70" i="6"/>
  <c r="P70" i="6"/>
  <c r="K63" i="7" s="1"/>
  <c r="M63" i="7" s="1"/>
  <c r="L70" i="6"/>
  <c r="L63" i="7" s="1"/>
  <c r="R69" i="6"/>
  <c r="Q69" i="6"/>
  <c r="P69" i="6"/>
  <c r="K62" i="7" s="1"/>
  <c r="M62" i="7" s="1"/>
  <c r="L69" i="6"/>
  <c r="L62" i="7" s="1"/>
  <c r="R68" i="6"/>
  <c r="Q68" i="6"/>
  <c r="P68" i="6"/>
  <c r="K61" i="7" s="1"/>
  <c r="M61" i="7" s="1"/>
  <c r="L68" i="6"/>
  <c r="L61" i="7" s="1"/>
  <c r="R67" i="6"/>
  <c r="Q67" i="6"/>
  <c r="P67" i="6"/>
  <c r="K60" i="7" s="1"/>
  <c r="M60" i="7" s="1"/>
  <c r="L67" i="6"/>
  <c r="L60" i="7" s="1"/>
  <c r="R66" i="6"/>
  <c r="Q66" i="6"/>
  <c r="P66" i="6"/>
  <c r="K59" i="7" s="1"/>
  <c r="M59" i="7" s="1"/>
  <c r="L66" i="6"/>
  <c r="L59" i="7" s="1"/>
  <c r="R65" i="6"/>
  <c r="Q65" i="6"/>
  <c r="P65" i="6"/>
  <c r="K58" i="7" s="1"/>
  <c r="M58" i="7" s="1"/>
  <c r="L65" i="6"/>
  <c r="L58" i="7" s="1"/>
  <c r="R64" i="6"/>
  <c r="Q64" i="6"/>
  <c r="P64" i="6"/>
  <c r="K57" i="7" s="1"/>
  <c r="M57" i="7" s="1"/>
  <c r="L64" i="6"/>
  <c r="L57" i="7" s="1"/>
  <c r="R63" i="6"/>
  <c r="Q63" i="6"/>
  <c r="P63" i="6"/>
  <c r="K56" i="7" s="1"/>
  <c r="L63" i="6"/>
  <c r="L56" i="7" s="1"/>
  <c r="R62" i="6"/>
  <c r="Q62" i="6"/>
  <c r="P62" i="6"/>
  <c r="K55" i="7" s="1"/>
  <c r="M55" i="7" s="1"/>
  <c r="L62" i="6"/>
  <c r="L55" i="7" s="1"/>
  <c r="R61" i="6"/>
  <c r="Q61" i="6"/>
  <c r="P61" i="6"/>
  <c r="K54" i="7" s="1"/>
  <c r="M54" i="7" s="1"/>
  <c r="L61" i="6"/>
  <c r="L54" i="7" s="1"/>
  <c r="R60" i="6"/>
  <c r="Q60" i="6"/>
  <c r="P60" i="6"/>
  <c r="K53" i="7" s="1"/>
  <c r="L60" i="6"/>
  <c r="L53" i="7" s="1"/>
  <c r="R59" i="6"/>
  <c r="Q59" i="6"/>
  <c r="P59" i="6"/>
  <c r="K52" i="7" s="1"/>
  <c r="L59" i="6"/>
  <c r="L52" i="7" s="1"/>
  <c r="R58" i="6"/>
  <c r="Q58" i="6"/>
  <c r="P58" i="6"/>
  <c r="K51" i="7" s="1"/>
  <c r="L58" i="6"/>
  <c r="L51" i="7" s="1"/>
  <c r="R57" i="6"/>
  <c r="Q57" i="6"/>
  <c r="P57" i="6"/>
  <c r="K50" i="7" s="1"/>
  <c r="M50" i="7" s="1"/>
  <c r="L57" i="6"/>
  <c r="L50" i="7" s="1"/>
  <c r="R56" i="6"/>
  <c r="Q56" i="6"/>
  <c r="P56" i="6"/>
  <c r="K49" i="7" s="1"/>
  <c r="M49" i="7" s="1"/>
  <c r="L56" i="6"/>
  <c r="L49" i="7" s="1"/>
  <c r="R55" i="6"/>
  <c r="Q55" i="6"/>
  <c r="P55" i="6"/>
  <c r="K48" i="7" s="1"/>
  <c r="M48" i="7" s="1"/>
  <c r="L55" i="6"/>
  <c r="L48" i="7" s="1"/>
  <c r="R54" i="6"/>
  <c r="Q54" i="6"/>
  <c r="P54" i="6"/>
  <c r="K47" i="7" s="1"/>
  <c r="M47" i="7" s="1"/>
  <c r="L54" i="6"/>
  <c r="L47" i="7" s="1"/>
  <c r="R53" i="6"/>
  <c r="Q53" i="6"/>
  <c r="P53" i="6"/>
  <c r="K46" i="7" s="1"/>
  <c r="M46" i="7" s="1"/>
  <c r="L53" i="6"/>
  <c r="L46" i="7" s="1"/>
  <c r="R52" i="6"/>
  <c r="Q52" i="6"/>
  <c r="P52" i="6"/>
  <c r="K45" i="7" s="1"/>
  <c r="M45" i="7" s="1"/>
  <c r="L52" i="6"/>
  <c r="L45" i="7" s="1"/>
  <c r="R51" i="6"/>
  <c r="Q51" i="6"/>
  <c r="P51" i="6"/>
  <c r="K44" i="7" s="1"/>
  <c r="M44" i="7" s="1"/>
  <c r="L51" i="6"/>
  <c r="L44" i="7" s="1"/>
  <c r="R50" i="6"/>
  <c r="Q50" i="6"/>
  <c r="P50" i="6"/>
  <c r="K43" i="7" s="1"/>
  <c r="M43" i="7" s="1"/>
  <c r="L50" i="6"/>
  <c r="L43" i="7" s="1"/>
  <c r="R49" i="6"/>
  <c r="Q49" i="6"/>
  <c r="P49" i="6"/>
  <c r="K42" i="7" s="1"/>
  <c r="M42" i="7" s="1"/>
  <c r="L49" i="6"/>
  <c r="L42" i="7" s="1"/>
  <c r="R48" i="6"/>
  <c r="Q48" i="6"/>
  <c r="P48" i="6"/>
  <c r="K41" i="7" s="1"/>
  <c r="M41" i="7" s="1"/>
  <c r="L48" i="6"/>
  <c r="L41" i="7" s="1"/>
  <c r="R47" i="6"/>
  <c r="Q47" i="6"/>
  <c r="P47" i="6"/>
  <c r="K40" i="7" s="1"/>
  <c r="M40" i="7" s="1"/>
  <c r="L47" i="6"/>
  <c r="L40" i="7" s="1"/>
  <c r="R46" i="6"/>
  <c r="Q46" i="6"/>
  <c r="P46" i="6"/>
  <c r="K39" i="7" s="1"/>
  <c r="M39" i="7" s="1"/>
  <c r="L46" i="6"/>
  <c r="L39" i="7" s="1"/>
  <c r="R45" i="6"/>
  <c r="Q45" i="6"/>
  <c r="P45" i="6"/>
  <c r="K38" i="7" s="1"/>
  <c r="M38" i="7" s="1"/>
  <c r="L45" i="6"/>
  <c r="L38" i="7" s="1"/>
  <c r="R44" i="6"/>
  <c r="Q44" i="6"/>
  <c r="P44" i="6"/>
  <c r="K37" i="7" s="1"/>
  <c r="M37" i="7" s="1"/>
  <c r="L44" i="6"/>
  <c r="L37" i="7" s="1"/>
  <c r="R43" i="6"/>
  <c r="Q43" i="6"/>
  <c r="P43" i="6"/>
  <c r="K36" i="7" s="1"/>
  <c r="M36" i="7" s="1"/>
  <c r="L43" i="6"/>
  <c r="L36" i="7" s="1"/>
  <c r="R42" i="6"/>
  <c r="Q42" i="6"/>
  <c r="P42" i="6"/>
  <c r="K35" i="7" s="1"/>
  <c r="M35" i="7" s="1"/>
  <c r="L42" i="6"/>
  <c r="L35" i="7" s="1"/>
  <c r="R41" i="6"/>
  <c r="Q41" i="6"/>
  <c r="P41" i="6"/>
  <c r="K34" i="7" s="1"/>
  <c r="M34" i="7" s="1"/>
  <c r="L41" i="6"/>
  <c r="L34" i="7" s="1"/>
  <c r="R40" i="6"/>
  <c r="Q40" i="6"/>
  <c r="P40" i="6"/>
  <c r="K33" i="7" s="1"/>
  <c r="M33" i="7" s="1"/>
  <c r="L40" i="6"/>
  <c r="L33" i="7" s="1"/>
  <c r="R39" i="6"/>
  <c r="Q39" i="6"/>
  <c r="P39" i="6"/>
  <c r="K32" i="7" s="1"/>
  <c r="M32" i="7" s="1"/>
  <c r="L39" i="6"/>
  <c r="L32" i="7" s="1"/>
  <c r="R38" i="6"/>
  <c r="Q38" i="6"/>
  <c r="P38" i="6"/>
  <c r="K31" i="7" s="1"/>
  <c r="M31" i="7" s="1"/>
  <c r="L38" i="6"/>
  <c r="L31" i="7" s="1"/>
  <c r="R37" i="6"/>
  <c r="Q37" i="6"/>
  <c r="P37" i="6"/>
  <c r="K30" i="7" s="1"/>
  <c r="M30" i="7" s="1"/>
  <c r="L37" i="6"/>
  <c r="L30" i="7" s="1"/>
  <c r="R36" i="6"/>
  <c r="Q36" i="6"/>
  <c r="P36" i="6"/>
  <c r="K29" i="7" s="1"/>
  <c r="M29" i="7" s="1"/>
  <c r="L36" i="6"/>
  <c r="L29" i="7" s="1"/>
  <c r="R35" i="6"/>
  <c r="Q35" i="6"/>
  <c r="P35" i="6"/>
  <c r="K28" i="7" s="1"/>
  <c r="M28" i="7" s="1"/>
  <c r="L35" i="6"/>
  <c r="L28" i="7" s="1"/>
  <c r="R34" i="6"/>
  <c r="Q34" i="6"/>
  <c r="P34" i="6"/>
  <c r="K27" i="7" s="1"/>
  <c r="M27" i="7" s="1"/>
  <c r="L34" i="6"/>
  <c r="L27" i="7" s="1"/>
  <c r="R33" i="6"/>
  <c r="Q33" i="6"/>
  <c r="P33" i="6"/>
  <c r="K26" i="7" s="1"/>
  <c r="M26" i="7" s="1"/>
  <c r="L33" i="6"/>
  <c r="L26" i="7" s="1"/>
  <c r="R32" i="6"/>
  <c r="Q32" i="6"/>
  <c r="P32" i="6"/>
  <c r="K25" i="7" s="1"/>
  <c r="M25" i="7" s="1"/>
  <c r="L32" i="6"/>
  <c r="L25" i="7" s="1"/>
  <c r="R31" i="6"/>
  <c r="Q31" i="6"/>
  <c r="P31" i="6"/>
  <c r="K24" i="7" s="1"/>
  <c r="M24" i="7" s="1"/>
  <c r="L31" i="6"/>
  <c r="L24" i="7" s="1"/>
  <c r="R30" i="6"/>
  <c r="Q30" i="6"/>
  <c r="P30" i="6"/>
  <c r="K23" i="7" s="1"/>
  <c r="M23" i="7" s="1"/>
  <c r="L30" i="6"/>
  <c r="L23" i="7" s="1"/>
  <c r="R29" i="6"/>
  <c r="Q29" i="6"/>
  <c r="P29" i="6"/>
  <c r="K22" i="7" s="1"/>
  <c r="M22" i="7" s="1"/>
  <c r="L29" i="6"/>
  <c r="L22" i="7" s="1"/>
  <c r="R28" i="6"/>
  <c r="Q28" i="6"/>
  <c r="P28" i="6"/>
  <c r="K21" i="7" s="1"/>
  <c r="M21" i="7" s="1"/>
  <c r="L28" i="6"/>
  <c r="L21" i="7" s="1"/>
  <c r="R27" i="6"/>
  <c r="Q27" i="6"/>
  <c r="P27" i="6"/>
  <c r="K20" i="7" s="1"/>
  <c r="L27" i="6"/>
  <c r="L20" i="7" s="1"/>
  <c r="R26" i="6"/>
  <c r="Q26" i="6"/>
  <c r="P26" i="6"/>
  <c r="K19" i="7" s="1"/>
  <c r="L26" i="6"/>
  <c r="L19" i="7" s="1"/>
  <c r="R25" i="6"/>
  <c r="Q25" i="6"/>
  <c r="P25" i="6"/>
  <c r="K18" i="7" s="1"/>
  <c r="L25" i="6"/>
  <c r="L18" i="7" s="1"/>
  <c r="R24" i="6"/>
  <c r="Q24" i="6"/>
  <c r="P24" i="6"/>
  <c r="K17" i="7" s="1"/>
  <c r="M17" i="7" s="1"/>
  <c r="L24" i="6"/>
  <c r="L17" i="7" s="1"/>
  <c r="R23" i="6"/>
  <c r="Q23" i="6"/>
  <c r="P23" i="6"/>
  <c r="K16" i="7" s="1"/>
  <c r="M16" i="7" s="1"/>
  <c r="L23" i="6"/>
  <c r="L16" i="7" s="1"/>
  <c r="R22" i="6"/>
  <c r="Q22" i="6"/>
  <c r="P22" i="6"/>
  <c r="K15" i="7" s="1"/>
  <c r="M15" i="7" s="1"/>
  <c r="L22" i="6"/>
  <c r="L15" i="7" s="1"/>
  <c r="R21" i="6"/>
  <c r="Q21" i="6"/>
  <c r="P21" i="6"/>
  <c r="K14" i="7" s="1"/>
  <c r="M14" i="7" s="1"/>
  <c r="L21" i="6"/>
  <c r="L14" i="7" s="1"/>
  <c r="R20" i="6"/>
  <c r="Q20" i="6"/>
  <c r="P20" i="6"/>
  <c r="K13" i="7" s="1"/>
  <c r="L20" i="6"/>
  <c r="L13" i="7" s="1"/>
  <c r="R19" i="6"/>
  <c r="Q19" i="6"/>
  <c r="P19" i="6"/>
  <c r="K12" i="7" s="1"/>
  <c r="L19" i="6"/>
  <c r="L12" i="7" s="1"/>
  <c r="R18" i="6"/>
  <c r="Q18" i="6"/>
  <c r="P18" i="6"/>
  <c r="K11" i="7" s="1"/>
  <c r="L18" i="6"/>
  <c r="L11" i="7" s="1"/>
  <c r="R17" i="6"/>
  <c r="Q17" i="6"/>
  <c r="P17" i="6"/>
  <c r="K10" i="7" s="1"/>
  <c r="M10" i="7" s="1"/>
  <c r="L17" i="6"/>
  <c r="L10" i="7" s="1"/>
  <c r="R16" i="6"/>
  <c r="Q16" i="6"/>
  <c r="P16" i="6"/>
  <c r="K9" i="7" s="1"/>
  <c r="M9" i="7" s="1"/>
  <c r="L16" i="6"/>
  <c r="L9" i="7" s="1"/>
  <c r="R15" i="6"/>
  <c r="Q15" i="6"/>
  <c r="P15" i="6"/>
  <c r="K8" i="7" s="1"/>
  <c r="M8" i="7" s="1"/>
  <c r="L15" i="6"/>
  <c r="L8" i="7" s="1"/>
  <c r="R14" i="6"/>
  <c r="Q14" i="6"/>
  <c r="P14" i="6"/>
  <c r="K7" i="7" s="1"/>
  <c r="L14" i="6"/>
  <c r="L7" i="7" s="1"/>
  <c r="R13" i="6"/>
  <c r="Q13" i="6"/>
  <c r="P13" i="6"/>
  <c r="L13" i="6"/>
  <c r="R12" i="6"/>
  <c r="Q12" i="6"/>
  <c r="P12" i="6"/>
  <c r="L12" i="6"/>
  <c r="R11" i="6"/>
  <c r="Q11" i="6"/>
  <c r="P11" i="6"/>
  <c r="L11" i="6"/>
  <c r="R10" i="6"/>
  <c r="Q10" i="6"/>
  <c r="P10" i="6"/>
  <c r="L10" i="6"/>
  <c r="R9" i="6"/>
  <c r="Q9" i="6"/>
  <c r="P9" i="6"/>
  <c r="L9" i="6"/>
  <c r="R8" i="6"/>
  <c r="Q8" i="6"/>
  <c r="P8" i="6"/>
  <c r="H8" i="13" s="1"/>
  <c r="L8" i="6"/>
  <c r="I8" i="13" s="1"/>
  <c r="R7" i="6"/>
  <c r="Q7" i="6"/>
  <c r="P7" i="6"/>
  <c r="L7" i="6"/>
  <c r="D5" i="6"/>
  <c r="C192" i="3" a="1"/>
  <c r="C192" i="3" s="1"/>
  <c r="F78" i="7" l="1"/>
  <c r="F20" i="9" s="1"/>
  <c r="G20" i="9" s="1" a="1"/>
  <c r="G20" i="9" s="1"/>
  <c r="J142" i="8"/>
  <c r="J141" i="8"/>
  <c r="J100" i="8"/>
  <c r="J99" i="8"/>
  <c r="J89" i="8"/>
  <c r="J85" i="8"/>
  <c r="J61" i="8"/>
  <c r="J58" i="8"/>
  <c r="J55" i="8"/>
  <c r="J54" i="8"/>
  <c r="J48" i="8"/>
  <c r="J45" i="8"/>
  <c r="J40" i="8"/>
  <c r="J38" i="8"/>
  <c r="J34" i="8"/>
  <c r="J30" i="8"/>
  <c r="J24" i="8"/>
  <c r="J23" i="8"/>
  <c r="J22" i="8"/>
  <c r="J21" i="8"/>
  <c r="M125" i="7"/>
  <c r="M116" i="7"/>
  <c r="M86" i="7"/>
  <c r="M85" i="7"/>
  <c r="M69" i="7"/>
  <c r="M68" i="7"/>
  <c r="M20" i="7"/>
  <c r="M19" i="7"/>
  <c r="M51" i="7"/>
  <c r="M65" i="7"/>
  <c r="M95" i="7"/>
  <c r="J8" i="8"/>
  <c r="J18" i="8"/>
  <c r="F33" i="7"/>
  <c r="F15" i="9" s="1"/>
  <c r="F12" i="7"/>
  <c r="F13" i="9" s="1"/>
  <c r="F19" i="7"/>
  <c r="F14" i="9" s="1"/>
  <c r="F7" i="7"/>
  <c r="F12" i="9" s="1"/>
  <c r="F51" i="7"/>
  <c r="F17" i="9" s="1"/>
  <c r="F45" i="7"/>
  <c r="F16" i="9" s="1"/>
  <c r="F59" i="7"/>
  <c r="F18" i="9" s="1"/>
  <c r="C8" i="17" s="1"/>
  <c r="F66" i="7"/>
  <c r="F19" i="9" s="1"/>
  <c r="J104" i="8"/>
  <c r="J116" i="8"/>
  <c r="IZ2" i="19"/>
  <c r="C19" i="17"/>
  <c r="IQ2" i="19"/>
  <c r="D18" i="17"/>
  <c r="IP2" i="19"/>
  <c r="C18" i="17"/>
  <c r="E31" i="10"/>
  <c r="IB2" i="19"/>
  <c r="C17" i="17"/>
  <c r="E30" i="10"/>
  <c r="E17" i="17"/>
  <c r="HJ2" i="19"/>
  <c r="D16" i="17"/>
  <c r="HI2" i="19"/>
  <c r="C16" i="17"/>
  <c r="GX2" i="19"/>
  <c r="D15" i="17"/>
  <c r="GW2" i="19"/>
  <c r="C15" i="17"/>
  <c r="GI2" i="19"/>
  <c r="C14" i="17"/>
  <c r="E27" i="10"/>
  <c r="FT2" i="19"/>
  <c r="D13" i="17"/>
  <c r="FS2" i="19"/>
  <c r="C13" i="17"/>
  <c r="E26" i="10"/>
  <c r="FF2" i="19"/>
  <c r="C12" i="17"/>
  <c r="E25" i="10"/>
  <c r="EV2" i="19"/>
  <c r="C11" i="17"/>
  <c r="E24" i="10"/>
  <c r="E11" i="17"/>
  <c r="C10" i="17"/>
  <c r="M18" i="7"/>
  <c r="M52" i="7"/>
  <c r="M67" i="7"/>
  <c r="J36" i="8"/>
  <c r="J120" i="8"/>
  <c r="M56" i="7"/>
  <c r="M93" i="7"/>
  <c r="M94" i="7"/>
  <c r="M96" i="7"/>
  <c r="M146" i="7"/>
  <c r="M148" i="7"/>
  <c r="J7" i="8"/>
  <c r="J11" i="8"/>
  <c r="J13" i="8"/>
  <c r="J17" i="8"/>
  <c r="J19" i="8"/>
  <c r="J103" i="8"/>
  <c r="J127" i="8"/>
  <c r="J131" i="8"/>
  <c r="F36" i="9"/>
  <c r="F40" i="9"/>
  <c r="F48" i="9"/>
  <c r="F39" i="9"/>
  <c r="F47" i="9"/>
  <c r="F44" i="9"/>
  <c r="F46" i="9"/>
  <c r="F43" i="9"/>
  <c r="F42" i="9"/>
  <c r="F45" i="9"/>
  <c r="F41" i="9"/>
  <c r="F38" i="9"/>
  <c r="F37" i="9"/>
  <c r="E18" i="13"/>
  <c r="E15" i="17"/>
  <c r="E13" i="17"/>
  <c r="E19" i="17"/>
  <c r="J20" i="8"/>
  <c r="M13" i="7"/>
  <c r="M53" i="7"/>
  <c r="M11" i="7"/>
  <c r="M12" i="7"/>
  <c r="M147" i="7"/>
  <c r="E8" i="13"/>
  <c r="U2" i="19" s="1"/>
  <c r="M7" i="7"/>
  <c r="E16" i="17"/>
  <c r="E18" i="17"/>
  <c r="F5" i="6"/>
  <c r="H6" i="3"/>
  <c r="EJ2" i="19" l="1"/>
  <c r="H20" i="9"/>
  <c r="E10" i="17" s="1"/>
  <c r="EK2" i="19"/>
  <c r="D10" i="17"/>
  <c r="E23" i="10"/>
  <c r="F23" i="10" s="1" a="1"/>
  <c r="F23" i="10" s="1"/>
  <c r="DX2" i="19"/>
  <c r="C9" i="17"/>
  <c r="E22" i="10"/>
  <c r="F22" i="10" s="1" a="1"/>
  <c r="F22" i="10" s="1"/>
  <c r="G16" i="9" a="1"/>
  <c r="G16" i="9" s="1"/>
  <c r="H16" i="9" s="1"/>
  <c r="E6" i="17" s="1"/>
  <c r="CH2" i="19"/>
  <c r="E19" i="10"/>
  <c r="F19" i="10" s="1" a="1"/>
  <c r="F19" i="10" s="1"/>
  <c r="C6" i="17"/>
  <c r="G17" i="9" a="1"/>
  <c r="G17" i="9" s="1"/>
  <c r="C7" i="17"/>
  <c r="E20" i="10"/>
  <c r="F20" i="10" s="1" a="1"/>
  <c r="F20" i="10" s="1"/>
  <c r="CU2" i="19"/>
  <c r="G15" i="9" a="1"/>
  <c r="G15" i="9" s="1"/>
  <c r="H15" i="9" s="1"/>
  <c r="E5" i="17" s="1"/>
  <c r="C5" i="17"/>
  <c r="BW2" i="19"/>
  <c r="E18" i="10"/>
  <c r="F18" i="10" s="1" a="1"/>
  <c r="F18" i="10" s="1"/>
  <c r="G19" i="9" a="1"/>
  <c r="G19" i="9" s="1"/>
  <c r="H19" i="9" s="1"/>
  <c r="E9" i="17" s="1"/>
  <c r="G18" i="9" a="1"/>
  <c r="G18" i="9" s="1"/>
  <c r="H18" i="9" s="1"/>
  <c r="E8" i="17" s="1"/>
  <c r="E21" i="10"/>
  <c r="F21" i="10" s="1" a="1"/>
  <c r="F21" i="10" s="1"/>
  <c r="G13" i="9" a="1"/>
  <c r="G13" i="9" s="1"/>
  <c r="H13" i="9" s="1"/>
  <c r="G14" i="9" a="1"/>
  <c r="G14" i="9" s="1"/>
  <c r="H14" i="9" s="1"/>
  <c r="DG2" i="19"/>
  <c r="G12" i="9" a="1"/>
  <c r="G12" i="9" s="1"/>
  <c r="H12" i="9" s="1"/>
  <c r="E36" i="10"/>
  <c r="F36" i="10" s="1" a="1"/>
  <c r="F36" i="10" s="1"/>
  <c r="G36" i="9" a="1"/>
  <c r="G36" i="9" s="1"/>
  <c r="RG2" i="19"/>
  <c r="C14" i="18"/>
  <c r="E47" i="10"/>
  <c r="QJ2" i="19"/>
  <c r="C13" i="18"/>
  <c r="PS2" i="19"/>
  <c r="C12" i="18"/>
  <c r="PB2" i="19"/>
  <c r="C11" i="18"/>
  <c r="OJ2" i="19"/>
  <c r="C10" i="18"/>
  <c r="NZ2" i="19"/>
  <c r="C9" i="18"/>
  <c r="NI2" i="19"/>
  <c r="C8" i="18"/>
  <c r="MU2" i="19"/>
  <c r="C7" i="18"/>
  <c r="MA2" i="19"/>
  <c r="C6" i="18"/>
  <c r="LR2" i="19"/>
  <c r="C5" i="18"/>
  <c r="LA2" i="19"/>
  <c r="C4" i="18"/>
  <c r="KL2" i="19"/>
  <c r="C3" i="18"/>
  <c r="JS2" i="19"/>
  <c r="C2" i="18"/>
  <c r="JA2" i="19"/>
  <c r="D19" i="17"/>
  <c r="IC2" i="19"/>
  <c r="D17" i="17"/>
  <c r="GJ2" i="19"/>
  <c r="D14" i="17"/>
  <c r="E14" i="17"/>
  <c r="FG2" i="19"/>
  <c r="D12" i="17"/>
  <c r="E12" i="17"/>
  <c r="EW2" i="19"/>
  <c r="D11" i="17"/>
  <c r="BF2" i="19"/>
  <c r="C4" i="17"/>
  <c r="AM2" i="19"/>
  <c r="C3" i="17"/>
  <c r="E15" i="10"/>
  <c r="F15" i="10" s="1" a="1"/>
  <c r="F15" i="10" s="1"/>
  <c r="AB2" i="19"/>
  <c r="C2" i="17"/>
  <c r="E48" i="10"/>
  <c r="E44" i="10"/>
  <c r="E39" i="10"/>
  <c r="E40" i="10"/>
  <c r="E46" i="10"/>
  <c r="E43" i="10"/>
  <c r="E42" i="10"/>
  <c r="E37" i="10"/>
  <c r="E45" i="10"/>
  <c r="E38" i="10"/>
  <c r="E41" i="10"/>
  <c r="E17" i="10"/>
  <c r="F17" i="10" s="1" a="1"/>
  <c r="F17" i="10" s="1"/>
  <c r="E16" i="10"/>
  <c r="F16" i="10" s="1" a="1"/>
  <c r="F16" i="10" s="1"/>
  <c r="G7" i="8"/>
  <c r="F8" i="9"/>
  <c r="G7" i="7"/>
  <c r="D8" i="17" l="1"/>
  <c r="D5" i="17"/>
  <c r="DY2" i="19"/>
  <c r="D9" i="17"/>
  <c r="G7" i="9" a="1"/>
  <c r="G7" i="9" s="1"/>
  <c r="C1" i="16" s="1"/>
  <c r="B1" i="16"/>
  <c r="BX2" i="19"/>
  <c r="DH2" i="19"/>
  <c r="CV2" i="19"/>
  <c r="D7" i="17"/>
  <c r="H17" i="9"/>
  <c r="E7" i="17" s="1"/>
  <c r="CI2" i="19"/>
  <c r="D6" i="17"/>
  <c r="H48" i="9"/>
  <c r="E14" i="18" s="1"/>
  <c r="RH2" i="19"/>
  <c r="D14" i="18"/>
  <c r="H47" i="9"/>
  <c r="E13" i="18" s="1"/>
  <c r="QK2" i="19"/>
  <c r="D13" i="18"/>
  <c r="H46" i="9"/>
  <c r="E12" i="18" s="1"/>
  <c r="PT2" i="19"/>
  <c r="D12" i="18"/>
  <c r="H45" i="9"/>
  <c r="E11" i="18" s="1"/>
  <c r="PC2" i="19"/>
  <c r="D11" i="18"/>
  <c r="H44" i="9"/>
  <c r="E10" i="18" s="1"/>
  <c r="OK2" i="19"/>
  <c r="D10" i="18"/>
  <c r="H43" i="9"/>
  <c r="E9" i="18" s="1"/>
  <c r="OA2" i="19"/>
  <c r="D9" i="18"/>
  <c r="H42" i="9"/>
  <c r="E8" i="18" s="1"/>
  <c r="NJ2" i="19"/>
  <c r="D8" i="18"/>
  <c r="H41" i="9"/>
  <c r="E7" i="18" s="1"/>
  <c r="MV2" i="19"/>
  <c r="D7" i="18"/>
  <c r="H40" i="9"/>
  <c r="E6" i="18" s="1"/>
  <c r="MB2" i="19"/>
  <c r="D6" i="18"/>
  <c r="H39" i="9"/>
  <c r="E5" i="18" s="1"/>
  <c r="LS2" i="19"/>
  <c r="D5" i="18"/>
  <c r="H38" i="9"/>
  <c r="E4" i="18" s="1"/>
  <c r="LB2" i="19"/>
  <c r="D4" i="18"/>
  <c r="H37" i="9"/>
  <c r="E3" i="18" s="1"/>
  <c r="KM2" i="19"/>
  <c r="D3" i="18"/>
  <c r="E34" i="9"/>
  <c r="I2" i="19"/>
  <c r="H36" i="9"/>
  <c r="E2" i="18" s="1"/>
  <c r="JT2" i="19"/>
  <c r="D2" i="18"/>
  <c r="E4" i="17"/>
  <c r="BG2" i="19"/>
  <c r="D4" i="17"/>
  <c r="E3" i="17"/>
  <c r="AN2" i="19"/>
  <c r="D3" i="17"/>
  <c r="E2" i="17"/>
  <c r="AC2" i="19"/>
  <c r="D2" i="17"/>
  <c r="E10" i="9"/>
  <c r="B2" i="16" s="1"/>
  <c r="H2" i="19"/>
  <c r="E10" i="10"/>
  <c r="F10" i="10" s="1" a="1"/>
  <c r="F10" i="10" s="1"/>
  <c r="C34" i="10" l="1"/>
  <c r="B3" i="16"/>
  <c r="G34" i="9" a="1"/>
  <c r="G34" i="9" s="1"/>
  <c r="F34" i="10" s="1"/>
  <c r="C12" i="10"/>
  <c r="G10" i="9" a="1"/>
  <c r="G10" i="9" s="1"/>
  <c r="F12" i="10" s="1"/>
  <c r="C3" i="16" l="1"/>
  <c r="C2" i="1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Yuri Arcanjo</author>
  </authors>
  <commentList>
    <comment ref="I10" authorId="0" shapeId="0" xr:uid="{975F344A-26B4-4C6E-868C-8F2099CE42EE}">
      <text>
        <r>
          <rPr>
            <b/>
            <sz val="11"/>
            <color indexed="81"/>
            <rFont val="Segoe UI"/>
            <family val="2"/>
          </rPr>
          <t>NÍVEIS DE IMPLEMENTAÇÃO</t>
        </r>
        <r>
          <rPr>
            <sz val="9"/>
            <color indexed="81"/>
            <rFont val="Segoe UI"/>
            <family val="2"/>
          </rPr>
          <t xml:space="preserve">
</t>
        </r>
        <r>
          <rPr>
            <b/>
            <sz val="9"/>
            <color indexed="81"/>
            <rFont val="Segoe UI"/>
            <family val="2"/>
          </rPr>
          <t>Adota em maior parte ou totalmente</t>
        </r>
        <r>
          <rPr>
            <sz val="9"/>
            <color indexed="81"/>
            <rFont val="Segoe UI"/>
            <family val="2"/>
          </rPr>
          <t xml:space="preserve">
Há decisão formal ou plano aprovado, e a medida é implementada integralmente em maioria (mais de 50%) ou em todos os ativos de informação da organização.
</t>
        </r>
        <r>
          <rPr>
            <b/>
            <sz val="9"/>
            <color indexed="81"/>
            <rFont val="Segoe UI"/>
            <family val="2"/>
          </rPr>
          <t xml:space="preserve">
Adota parcialmente</t>
        </r>
        <r>
          <rPr>
            <sz val="9"/>
            <color indexed="81"/>
            <rFont val="Segoe UI"/>
            <family val="2"/>
          </rPr>
          <t xml:space="preserve">
Há decisão formal ou plano aprovado, e a medida é implementada parcialmente em maioria (mais de 50%) ou em todos os ativos da organização.
</t>
        </r>
        <r>
          <rPr>
            <b/>
            <sz val="9"/>
            <color indexed="81"/>
            <rFont val="Segoe UI"/>
            <family val="2"/>
          </rPr>
          <t xml:space="preserve">
Adota em menor parte</t>
        </r>
        <r>
          <rPr>
            <sz val="9"/>
            <color indexed="81"/>
            <rFont val="Segoe UI"/>
            <family val="2"/>
          </rPr>
          <t xml:space="preserve">
Há decisão formal ou plano aprovado, e a medida é implementada integralmente em menos de 50% dos ativos da organização.
</t>
        </r>
        <r>
          <rPr>
            <b/>
            <sz val="9"/>
            <color indexed="81"/>
            <rFont val="Segoe UI"/>
            <family val="2"/>
          </rPr>
          <t xml:space="preserve">Há decisão formal ou plano aprovado para adotá-la </t>
        </r>
        <r>
          <rPr>
            <sz val="9"/>
            <color indexed="81"/>
            <rFont val="Segoe UI"/>
            <family val="2"/>
          </rPr>
          <t xml:space="preserve">
Há decisão formal ou plano aprovado, porém não há implementação da medida nos ativos da organização.
</t>
        </r>
        <r>
          <rPr>
            <b/>
            <sz val="9"/>
            <color indexed="81"/>
            <rFont val="Segoe UI"/>
            <family val="2"/>
          </rPr>
          <t>A organização não adota essa medida</t>
        </r>
        <r>
          <rPr>
            <sz val="9"/>
            <color indexed="81"/>
            <rFont val="Segoe UI"/>
            <family val="2"/>
          </rPr>
          <t xml:space="preserve">
Não há qualquer decisão formal ou plano aprovado, tampouco implementação da medida.
</t>
        </r>
        <r>
          <rPr>
            <b/>
            <sz val="9"/>
            <color indexed="81"/>
            <rFont val="Segoe UI"/>
            <family val="2"/>
          </rPr>
          <t>Não se aplica</t>
        </r>
        <r>
          <rPr>
            <sz val="9"/>
            <color indexed="81"/>
            <rFont val="Segoe UI"/>
            <family val="2"/>
          </rPr>
          <t xml:space="preserve">
A medida não se aplica em nenhum ativo, por entendimento dos gestores ou considerando alguma particularidade do contexto de atuação da organização. A não aplicabilidade deverá seguir de uma motivação baseada em uma análise de riscos.</t>
        </r>
      </text>
    </comment>
    <comment ref="K10" authorId="0" shapeId="0" xr:uid="{4FD9C038-B077-4882-9B23-ADB510895904}">
      <text>
        <r>
          <rPr>
            <b/>
            <sz val="9"/>
            <color indexed="81"/>
            <rFont val="Segoe UI"/>
            <family val="2"/>
          </rPr>
          <t xml:space="preserve">NIVEL DE CAPACIDADE DO CONTROLE
Nível de Capacidade 0
</t>
        </r>
        <r>
          <rPr>
            <sz val="9"/>
            <color indexed="81"/>
            <rFont val="Segoe UI"/>
            <family val="2"/>
          </rPr>
          <t>Descrição: Ausência de capacidade para a implementação das medidas do controle, ou desconhecimento sobre o atendimento das medidas.</t>
        </r>
        <r>
          <rPr>
            <b/>
            <sz val="9"/>
            <color indexed="81"/>
            <rFont val="Segoe UI"/>
            <family val="2"/>
          </rPr>
          <t xml:space="preserve">
Nível de Capacidade 1
</t>
        </r>
        <r>
          <rPr>
            <sz val="9"/>
            <color indexed="81"/>
            <rFont val="Segoe UI"/>
            <family val="2"/>
          </rPr>
          <t>Descrição:O controle atinge mais ou menos seu objetivo, por meio da aplicação de um conjunto incompleto de atividades que podem ser caracterizadas como iniciais ou intuitivas (pouco organizadas).</t>
        </r>
        <r>
          <rPr>
            <b/>
            <sz val="9"/>
            <color indexed="81"/>
            <rFont val="Segoe UI"/>
            <family val="2"/>
          </rPr>
          <t xml:space="preserve">
Nível de Capacidade 2
</t>
        </r>
        <r>
          <rPr>
            <sz val="9"/>
            <color indexed="81"/>
            <rFont val="Segoe UI"/>
            <family val="2"/>
          </rPr>
          <t>Descrição:O controle atinge seu objetivo por meio da aplicação de um conjunto básico, porém completo, de atividades que podem ser caracterizadas como realizadas.</t>
        </r>
        <r>
          <rPr>
            <b/>
            <sz val="9"/>
            <color indexed="81"/>
            <rFont val="Segoe UI"/>
            <family val="2"/>
          </rPr>
          <t xml:space="preserve">
Nível de Capacidade 3
</t>
        </r>
        <r>
          <rPr>
            <sz val="9"/>
            <color indexed="81"/>
            <rFont val="Segoe UI"/>
            <family val="2"/>
          </rPr>
          <t>Descrição:O controle atinge seu objetivo de forma muito mais organizada utilizando os recursos organizacionais. Além disso, o controle é formalizado por meio de uma política institucional, específica ou como parte de outra maior.</t>
        </r>
        <r>
          <rPr>
            <b/>
            <sz val="9"/>
            <color indexed="81"/>
            <rFont val="Segoe UI"/>
            <family val="2"/>
          </rPr>
          <t xml:space="preserve">
Nível de Capacidade 4
</t>
        </r>
        <r>
          <rPr>
            <sz val="9"/>
            <color indexed="81"/>
            <rFont val="Segoe UI"/>
            <family val="2"/>
          </rPr>
          <t>Descrição: O controle atinge seu objetivo, é bem definido e suas medidas são implementadas continuamente por meio de um processo decorrente da política formalizada.</t>
        </r>
        <r>
          <rPr>
            <b/>
            <sz val="9"/>
            <color indexed="81"/>
            <rFont val="Segoe UI"/>
            <family val="2"/>
          </rPr>
          <t xml:space="preserve">
Nível de Capacidade 5
</t>
        </r>
        <r>
          <rPr>
            <sz val="9"/>
            <color indexed="81"/>
            <rFont val="Segoe UI"/>
            <family val="2"/>
          </rPr>
          <t xml:space="preserve">Descrição:O controle atinge seu objetivo, é bem definido, suas medidas são implementadas continuamente por meio de um processo e seu desempenho é mensurado quantitativamente por meio de indicadores.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Lima, Naiara M</author>
  </authors>
  <commentList>
    <comment ref="F8" authorId="0" shapeId="0" xr:uid="{6E4DC96C-4676-411A-BADF-A203A2406E7E}">
      <text>
        <r>
          <rPr>
            <b/>
            <sz val="11"/>
            <color indexed="81"/>
            <rFont val="Segoe UI"/>
            <family val="2"/>
          </rPr>
          <t xml:space="preserve">NÍVEIS DE IMPLEMENTAÇÃO
</t>
        </r>
        <r>
          <rPr>
            <sz val="9"/>
            <color indexed="81"/>
            <rFont val="Segoe UI"/>
            <family val="2"/>
          </rPr>
          <t xml:space="preserve">
</t>
        </r>
        <r>
          <rPr>
            <b/>
            <sz val="9"/>
            <color indexed="81"/>
            <rFont val="Segoe UI"/>
            <family val="2"/>
          </rPr>
          <t>Adota em maior parte ou totalmente</t>
        </r>
        <r>
          <rPr>
            <sz val="9"/>
            <color indexed="81"/>
            <rFont val="Segoe UI"/>
            <family val="2"/>
          </rPr>
          <t xml:space="preserve">
Há decisão formal ou plano aprovado, e a medida é implementada integralmente em maioria (mais de 50%) ou em todos os ativos de informação da organização.
</t>
        </r>
        <r>
          <rPr>
            <b/>
            <sz val="9"/>
            <color indexed="81"/>
            <rFont val="Segoe UI"/>
            <family val="2"/>
          </rPr>
          <t>Adota parcialmente</t>
        </r>
        <r>
          <rPr>
            <sz val="9"/>
            <color indexed="81"/>
            <rFont val="Segoe UI"/>
            <family val="2"/>
          </rPr>
          <t xml:space="preserve">
Há decisão formal ou plano aprovado, e a medida é implementada parcialmente em maioria (mais de 50%) ou em todos os ativos da organização.
</t>
        </r>
        <r>
          <rPr>
            <b/>
            <sz val="9"/>
            <color indexed="81"/>
            <rFont val="Segoe UI"/>
            <family val="2"/>
          </rPr>
          <t>Adota em menor parte</t>
        </r>
        <r>
          <rPr>
            <sz val="9"/>
            <color indexed="81"/>
            <rFont val="Segoe UI"/>
            <family val="2"/>
          </rPr>
          <t xml:space="preserve">
Há decisão formal ou plano aprovado, e a medida é implementada integralmente em menos de 50% dos ativos da organização.
</t>
        </r>
        <r>
          <rPr>
            <b/>
            <sz val="9"/>
            <color indexed="81"/>
            <rFont val="Segoe UI"/>
            <family val="2"/>
          </rPr>
          <t xml:space="preserve">Há decisão formal ou plano aprovado para adotá-la </t>
        </r>
        <r>
          <rPr>
            <sz val="9"/>
            <color indexed="81"/>
            <rFont val="Segoe UI"/>
            <family val="2"/>
          </rPr>
          <t xml:space="preserve">
Há decisão formal ou plano aprovado, porém não há implementação da medida nos ativos da organização.
</t>
        </r>
        <r>
          <rPr>
            <b/>
            <sz val="9"/>
            <color indexed="81"/>
            <rFont val="Segoe UI"/>
            <family val="2"/>
          </rPr>
          <t xml:space="preserve">
A organização não adota essa medida</t>
        </r>
        <r>
          <rPr>
            <sz val="9"/>
            <color indexed="81"/>
            <rFont val="Segoe UI"/>
            <family val="2"/>
          </rPr>
          <t xml:space="preserve">
 Não há qualquer decisão formal ou plano aprovado, tampouco implementação da medida.
</t>
        </r>
        <r>
          <rPr>
            <b/>
            <sz val="9"/>
            <color indexed="81"/>
            <rFont val="Segoe UI"/>
            <family val="2"/>
          </rPr>
          <t>Não se aplica</t>
        </r>
        <r>
          <rPr>
            <sz val="9"/>
            <color indexed="81"/>
            <rFont val="Segoe UI"/>
            <family val="2"/>
          </rPr>
          <t xml:space="preserve">
A medida não se aplica em nenhum ativo, por entendimento dos gestores ou considerando alguma particularidade do contexto de atuação da organização. A não aplicabilidade deverá seguir de uma motivação baseada em uma análise de riscos.
</t>
        </r>
      </text>
    </comment>
    <comment ref="H8" authorId="0" shapeId="0" xr:uid="{F55630CB-95C0-4C35-8392-2111BF344463}">
      <text>
        <r>
          <rPr>
            <b/>
            <sz val="11"/>
            <color indexed="81"/>
            <rFont val="Segoe UI"/>
            <family val="2"/>
          </rPr>
          <t>NÍVEIS DE CAPACIDADE DO CONTROLE</t>
        </r>
        <r>
          <rPr>
            <sz val="9"/>
            <color indexed="81"/>
            <rFont val="Tahoma"/>
            <family val="2"/>
          </rPr>
          <t xml:space="preserve">
</t>
        </r>
        <r>
          <rPr>
            <sz val="9"/>
            <color indexed="81"/>
            <rFont val="Calibri"/>
            <family val="2"/>
            <scheme val="minor"/>
          </rPr>
          <t xml:space="preserve">
</t>
        </r>
        <r>
          <rPr>
            <b/>
            <sz val="9"/>
            <color indexed="81"/>
            <rFont val="Segoe UI"/>
            <family val="2"/>
          </rPr>
          <t xml:space="preserve">
Nível de Capacidade 0</t>
        </r>
        <r>
          <rPr>
            <sz val="9"/>
            <color indexed="81"/>
            <rFont val="Segoe UI"/>
            <family val="2"/>
          </rPr>
          <t xml:space="preserve">
Descrição: Ausência de capacidade para a implementação das medidas do controle, ou desconhecimento sobre o atendimento das medidas.
</t>
        </r>
        <r>
          <rPr>
            <b/>
            <sz val="9"/>
            <color indexed="81"/>
            <rFont val="Segoe UI"/>
            <family val="2"/>
          </rPr>
          <t>Nível de Capacidade 1</t>
        </r>
        <r>
          <rPr>
            <sz val="9"/>
            <color indexed="81"/>
            <rFont val="Segoe UI"/>
            <family val="2"/>
          </rPr>
          <t xml:space="preserve">
Descrição:O controle atinge mais ou menos seu objetivo, por meio da aplicação de um conjunto incompleto de atividades que podem ser caracterizadas como iniciais ou intuitivas (pouco organizadas).
</t>
        </r>
        <r>
          <rPr>
            <b/>
            <sz val="9"/>
            <color indexed="81"/>
            <rFont val="Segoe UI"/>
            <family val="2"/>
          </rPr>
          <t>Nível de Capacidade 2</t>
        </r>
        <r>
          <rPr>
            <sz val="9"/>
            <color indexed="81"/>
            <rFont val="Segoe UI"/>
            <family val="2"/>
          </rPr>
          <t xml:space="preserve">
Descrição:O controle atinge seu objetivo por meio da aplicação de um conjunto básico, porém completo, de atividades que podem ser caracterizadas como realizadas.
</t>
        </r>
        <r>
          <rPr>
            <b/>
            <sz val="9"/>
            <color indexed="81"/>
            <rFont val="Segoe UI"/>
            <family val="2"/>
          </rPr>
          <t>Nível de Capacidade 3</t>
        </r>
        <r>
          <rPr>
            <sz val="9"/>
            <color indexed="81"/>
            <rFont val="Segoe UI"/>
            <family val="2"/>
          </rPr>
          <t xml:space="preserve">
Descrição:O controle atinge seu objetivo de forma muito mais organizada utilizando os recursos organizacionais. Além disso, o controle é formalizado por meio de uma política institucional, específica ou como parte de outra maior.
</t>
        </r>
        <r>
          <rPr>
            <b/>
            <sz val="9"/>
            <color indexed="81"/>
            <rFont val="Segoe UI"/>
            <family val="2"/>
          </rPr>
          <t>Nível de Capacidade 4</t>
        </r>
        <r>
          <rPr>
            <sz val="9"/>
            <color indexed="81"/>
            <rFont val="Segoe UI"/>
            <family val="2"/>
          </rPr>
          <t xml:space="preserve">
Descrição: O controle atinge seu objetivo, é bem definido e suas medidas são implementadas continuamente por meio de um processo decorrente da política formalizada.
</t>
        </r>
        <r>
          <rPr>
            <b/>
            <sz val="9"/>
            <color indexed="81"/>
            <rFont val="Segoe UI"/>
            <family val="2"/>
          </rPr>
          <t>Nível de Capacidade 5</t>
        </r>
        <r>
          <rPr>
            <sz val="9"/>
            <color indexed="81"/>
            <rFont val="Segoe UI"/>
            <family val="2"/>
          </rPr>
          <t xml:space="preserve">
Descrição:O controle atinge seu objetivo, é bem definido, suas medidas são implementadas continuamente por meio de um processo e seu desempenho é mensurado quantitativamente por meio de indicadores.</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tc={F3B41240-FCB9-45E4-BADA-36D3B058BFC3}</author>
  </authors>
  <commentList>
    <comment ref="E13" authorId="0" shapeId="0" xr:uid="{F3B41240-FCB9-45E4-BADA-36D3B058BFC3}">
      <text>
        <t>[Comentário encadeado]
Sua versão do Excel permite que você leia este comentário encadeado, no entanto, as edições serão removidas se o arquivo for aberto em uma versão mais recente do Excel. Saiba mais: https://go.microsoft.com/fwlink/?linkid=870924
Comentário:
    A medida não se aplica em nenhum ativo, por entendimento dos gestores ou considerando alguma particularidade do contexto de atuação da organização. A não aplicabilidade deverá seguir de uma motivação baseada em uma análise de riscos.</t>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tc={2D633669-1D6B-4900-94D6-B612E37B94EB}</author>
  </authors>
  <commentList>
    <comment ref="C6" authorId="0" shapeId="0" xr:uid="{2D633669-1D6B-4900-94D6-B612E37B94EB}">
      <text>
        <t>[Comentário encadeado]
Sua versão do Excel permite que você leia este comentário encadeado, no entanto, as edições serão removidas se o arquivo for aberto em uma versão mais recente do Excel. Saiba mais: https://go.microsoft.com/fwlink/?linkid=870924
Comentário:
    índice do nível de capacidade do controle</t>
      </text>
    </comment>
  </commentList>
</comments>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829877F4-6379-41E7-B13A-092E628864DD}" name="Conexão1" type="4" refreshedVersion="5" deleted="1" background="1" saveData="1">
    <webPr sourceData="1" parsePre="1" consecutive="1" xl2000="1" htmlTables="1"/>
  </connection>
</connection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<sst xmlns="http://schemas.openxmlformats.org/spreadsheetml/2006/main" count="4703" uniqueCount="1720">
  <si>
    <t>Nome do Resposável pela Unidade de Controle Interno:</t>
  </si>
  <si>
    <t>Nome_Responsável_ControleInterno</t>
  </si>
  <si>
    <t>Nome do Gestor de Segurança da Informação:</t>
  </si>
  <si>
    <t>Nome_Responsável_SI</t>
  </si>
  <si>
    <t>E-mail do Respondente:</t>
  </si>
  <si>
    <t>Nome_Responsável@orgao.com</t>
  </si>
  <si>
    <t>Nome do Encarregado pelo Tratamento de Dados Pessoais:</t>
  </si>
  <si>
    <t>Nome_Responsável_Privacidade</t>
  </si>
  <si>
    <t>Nome do Gestor de Tecnologia da Informação:</t>
  </si>
  <si>
    <t>Nome_Responsável_TI</t>
  </si>
  <si>
    <t>OUTROS</t>
  </si>
  <si>
    <t>USO DA SGD</t>
  </si>
  <si>
    <t>Nome do Órgão:</t>
  </si>
  <si>
    <t>*</t>
  </si>
  <si>
    <t>Nº do Documento (Nota Técnica):</t>
  </si>
  <si>
    <t>CNPJ:</t>
  </si>
  <si>
    <t>Versão do Diagnóstico enviado:</t>
  </si>
  <si>
    <t>Data Limite para retorno do Diagnóstico:</t>
  </si>
  <si>
    <t>DADOS DO RETORNO DO DIAGNÓSTICO PARA SGD</t>
  </si>
  <si>
    <t>Responsável</t>
  </si>
  <si>
    <t>Departamento</t>
  </si>
  <si>
    <t>Data de retorno do Diagnóstico para SGD:</t>
  </si>
  <si>
    <t>Versão do Diagnóstico devolvido:</t>
  </si>
  <si>
    <t>NOME_RESPONSÁVEL_2</t>
  </si>
  <si>
    <t>NOME_DEPARTAMENTO_2</t>
  </si>
  <si>
    <t>NOME_RESPONSÁVEL_3</t>
  </si>
  <si>
    <t>NOME_DEPARTAMENTO_3</t>
  </si>
  <si>
    <t>NOME_RESPONSÁVEL_4</t>
  </si>
  <si>
    <t>NOME_DEPARTAMENTO_4</t>
  </si>
  <si>
    <t>NOME_RESPONSÁVEL_5</t>
  </si>
  <si>
    <t>NOME_DEPARTAMENTO_5</t>
  </si>
  <si>
    <t>Selecione sua Resposta</t>
  </si>
  <si>
    <t>ID</t>
  </si>
  <si>
    <t>MEDIDA</t>
  </si>
  <si>
    <t>DESCRIÇÃO</t>
  </si>
  <si>
    <t>RESPOSTA</t>
  </si>
  <si>
    <t>0.1</t>
  </si>
  <si>
    <t>O órgão nomeou uma autoridade máxima de Tecnologia da Informação?</t>
  </si>
  <si>
    <t>A autoridade máxima de Tecnologia da Informação é responsável secundário por planejar, implementar e melhorar continuamente os controles de privacidade e segurança da informação em soluções de tecnologia da informação e comunicações, nos termos da Instrução Normativa SGD/ME nº 01, de 4 de abril de 2019, e suas alterações, considerando a cadeia de suprimentos relacionada à solução.</t>
  </si>
  <si>
    <t>Selecione a Opção</t>
  </si>
  <si>
    <t>0.2</t>
  </si>
  <si>
    <t>O órgão nomeou um Gestor de Segurança da Informação?</t>
  </si>
  <si>
    <t>O Gestor de Segurança da Informação é responsável primário por planejar, implementar e melhorar continuamente os controles de segurança da informação em ativos de informação.</t>
  </si>
  <si>
    <t>0.3</t>
  </si>
  <si>
    <t>O órgão nomeou um responsável pela unidade de controle interno?</t>
  </si>
  <si>
    <t>O responsável pela unidade de controle interno contribui no sentido de assegurar que os controles de privacidade e segurança da informação sejam executados de forma apropriada, por meio do desempenho das funções de apoio, supervisão e monitoramento das atividades desenvolvidas pela primeira linha de defesa.</t>
  </si>
  <si>
    <t>0.4</t>
  </si>
  <si>
    <t>O órgão instituiu um Comitê de Segurança da Informação?</t>
  </si>
  <si>
    <t>Instituir um Comitê de Segurança da Informação ou estrutura equivalente, para deliberar sobre os assuntos relativos à Política Nacional de Segurança da Informação.</t>
  </si>
  <si>
    <t>0.5</t>
  </si>
  <si>
    <t>O órgão instituiu uma Equipe de Tratamento e Resposta a Incidentes Cibernéticos - ETIR?</t>
  </si>
  <si>
    <t>Instituir e implementar Equipe de Tratamento e Resposta a Incidentes Cibernéticos - ETIR, que constituirá a rede de equipes, integrada pelos órgãos e pelas entidades da administração pública federal, coordenada pelo Centro de Tratamento e Resposta a Incidentes Cibernéticos de Governo do Gabinete de Segurança Institucional da Presidência da República.</t>
  </si>
  <si>
    <t>0.6</t>
  </si>
  <si>
    <t>O órgão elaborou uma Política de Segurança da Informação - POSIN?</t>
  </si>
  <si>
    <t>É obrigatório a todos os órgãos e as entidades da administração pública federal possuir uma Política de Segurança da Informação, implementada a partir da formalização e aprovação por parte da autoridade máxima da instituição, com o objetivo de estabelecer diretrizes, responsabilidades, competências e subsídios para a gestão da segurança da informação.</t>
  </si>
  <si>
    <t>0.7</t>
  </si>
  <si>
    <t>O órgão nomeou um Encarregado pelo Tratamento de Dados Pessoais?</t>
  </si>
  <si>
    <t>O Encarregado pelo Tratamento de Dados Pessoais é a pessoa indicada pelo controlador e operador para atuar como canal de comunicação entre o controlador, os titulares dos dados e a Autoridade Nacional de Proteção de Dados (ANPD), dentre outras atribuições, é o responsável por orientar os funcionários e os contratados da entidade a respeito das práticas a serem tomadas em relação à proteção de dados pessoais, nos termos do art. 41, §2º, da LGPD.</t>
  </si>
  <si>
    <t>FILTRO</t>
  </si>
  <si>
    <t>GRUPO IMPLE</t>
  </si>
  <si>
    <t>DESCRIÇÃO DA MEDIDA</t>
  </si>
  <si>
    <t>CIS CONTROLE 1: INVENTÁRIO E CONTROLE DE ATIVOS INSTITUCIONAIS</t>
  </si>
  <si>
    <t>1.1</t>
  </si>
  <si>
    <t>G1</t>
  </si>
  <si>
    <t>IDENTIFICAR</t>
  </si>
  <si>
    <t>O órgão estabelece e mantém um inventário detalhado de ativos institucionais?</t>
  </si>
  <si>
    <t>Estabelecer e manter um inventário preciso, detalhado e atualizado de todos os ativos institucionais com potencial para armazenar ou processar dado. Certificar de que o inventário registrará o endereço de rede (se estático), endereço de hardware, nome da máquina, etc.
Deverá incluir ativos conectados à infraestrutura física, virtual, e remota e aqueles dentro de ambientes de nuvem. Necessário incluir também ativos mesmo que não estejam sob controle do órgão. Revisar e atualizar o inventário semestralmente ou com mais frequência.</t>
  </si>
  <si>
    <t>Selecione a Resposta</t>
  </si>
  <si>
    <t>1.2</t>
  </si>
  <si>
    <t>1.4</t>
  </si>
  <si>
    <t>G2</t>
  </si>
  <si>
    <t>O órgão usa o Dynamic Host Configuration Protocol DHCP para Atualizar o Inventários de Ativos ?</t>
  </si>
  <si>
    <t>Utilizar o registro (logs) do Dynamic Host Configuration Protocol (DHCP) em todos os servidores DHCP ou utilizar uma ferramenta de gerenciamento de endereços IP para atualizar o inventário de ativos de hardware da instituição.</t>
  </si>
  <si>
    <t>1.3</t>
  </si>
  <si>
    <t>DETECTAR</t>
  </si>
  <si>
    <t xml:space="preserve">O órgão usa uma ferramenta de descoberta ativa? </t>
  </si>
  <si>
    <t>Identificar ativos conectados à rede institucional através de uma ferramenta de descoberta ativa. Configurar para que essa descoberta seja executada diariamente ou com mais frequência.</t>
  </si>
  <si>
    <t>1.5</t>
  </si>
  <si>
    <t>G3</t>
  </si>
  <si>
    <t>O órgão usa ferramenta de Descoberta Passiva?</t>
  </si>
  <si>
    <t>Utilizar uma ferramenta de descoberta passiva para identificar dispositivos conectados à rede da instituição e automaticamente atualizar o inventário de ativos de hardware da instituição.</t>
  </si>
  <si>
    <t>RESPONDER</t>
  </si>
  <si>
    <t>O órgão endereça ativos não autorizados?</t>
  </si>
  <si>
    <t>Assegurar que exista um processo semanal para lidar com ativos não autorizados. Optar por remover o ativo da rede, negar que o ativo se conecte remotamente à rede ou colocar o ativo em quarentena.</t>
  </si>
  <si>
    <t>CIS CONTROLE 2: INVENTÁRIO E CONTROLE DE ATIVOS DE SOFTWARE</t>
  </si>
  <si>
    <t>2.1</t>
  </si>
  <si>
    <t>O órgão estabelece e mantém um inventário de software?</t>
  </si>
  <si>
    <t>Estabelecer e manter um inventário detalhado de todos os softwares licenciados instalados em ativos. Revisar e atualizar o inventário de software semestralmente ou com mais frequência.</t>
  </si>
  <si>
    <t>2.2</t>
  </si>
  <si>
    <t>O órgão assegura que o software autorizado seja atualmente suportado?</t>
  </si>
  <si>
    <t>2.3</t>
  </si>
  <si>
    <t>2.5</t>
  </si>
  <si>
    <t>PROTEGER</t>
  </si>
  <si>
    <t>O órgão possui lista de permissões de Software autorizado?</t>
  </si>
  <si>
    <t>Utilizar controles técnicos em todos os ativos para garantir que apenas software autorizado seja executado. Reavaliar semestralmente ou com mais frequência.</t>
  </si>
  <si>
    <t>2.4</t>
  </si>
  <si>
    <t>2.6</t>
  </si>
  <si>
    <t>O orgão possuí lista de permissões de bibliotecas autorizadas?</t>
  </si>
  <si>
    <t>Utilizar controles técnicos para garantir que apenas bibliotecas autorizadas (tais como *.dll, *.ocx, *.so, etc) tenham permissão para serem carregadas nos processos em execução. Impedir que bibliotecas não autorizadas sejam carregadas nos processos. Reavaliar semestralmente ou com mais frequência.</t>
  </si>
  <si>
    <t>2.7</t>
  </si>
  <si>
    <t>O órgão possuí lista de permissões de Scripts autorizados?</t>
  </si>
  <si>
    <t>Utilize controles técnicos como assinaturas digitais e controle de versão para garantir que apenas scripts autorizados e assinados digitalmente (tais como *.ps1, *.py, macros etc.) tenham permissão para serem executados. Bloqueie a execução de scripts não autorizados. Reavalie semestralmente ou com mais frequência.</t>
  </si>
  <si>
    <t>O órgão utiliza ferramentas automatizadas de inventário de software?</t>
  </si>
  <si>
    <t xml:space="preserve">Utilizar ferramentas de inventário de software, quando possível, em toda a organização para automatizar a descoberta e documentação do software instalado. </t>
  </si>
  <si>
    <t>O órgão endereça o software não autorizado?</t>
  </si>
  <si>
    <t>Assegurar que o software não autorizado seja retirado de uso em ativos institucionais ou receba uma exceção documentada. Revisar mensalmente ou com mais frequência.</t>
  </si>
  <si>
    <t>CIS CONTROLE 3: PROTEÇÃO DE DADOS</t>
  </si>
  <si>
    <t>3.1</t>
  </si>
  <si>
    <t>O órgão estabelece e mantém um processo de gestão de dados?</t>
  </si>
  <si>
    <t>Estabelecer e manter um processo de gestão de dados. No processo, tratar a sensibilidade dos dados, o proprietário dos dados, o manuseio dos dados, os limites de retenção de dados e os requisitos de descarte, com base em padrões de sensibilidade e retenção para a organização.
Revisar e atualizar a documentação anualmente ou quando ocorrerem mudanças significativas na organização que possam impactar esta medida de segurança.</t>
  </si>
  <si>
    <t>3.2</t>
  </si>
  <si>
    <t>O órgão estabelece e mantém um inventário de dados?</t>
  </si>
  <si>
    <t>Estabelecer e manter um inventário de dados, com base no processo de gestão de dados do órgão. No mínimo inventariar os dados sensíveis. Reavaliar e atualizar o inventário anualmente.</t>
  </si>
  <si>
    <t>3.3</t>
  </si>
  <si>
    <t>3.7</t>
  </si>
  <si>
    <t>O órgão estabelece e mantém um esquema de classificação de dados?</t>
  </si>
  <si>
    <t>Estabelecer e manter um esquema geral de classificação de dados para o órgão, podendo ser “Sensíveis”, “Confidencial” e “Público.
Revisar e atualizar o esquema de classificação anualmente ou quando ocorrerem mudanças significativas que possam impactar essa medida de segurança.</t>
  </si>
  <si>
    <t>3.4</t>
  </si>
  <si>
    <t>3.8</t>
  </si>
  <si>
    <t>O órgão documenta os Fluxos de Dados?</t>
  </si>
  <si>
    <t>Documentar o fluxo de dados, contendo fluxos de dados do provedor de serviços, devendo ser baseada no processo de gestão de dados do órgão. Revisar e atualizar a documentação anualmente ou quando ocorrerem mudanças significativas que possam impactar essa medida de segurança.</t>
  </si>
  <si>
    <t>3.5</t>
  </si>
  <si>
    <t>O órgão configura listas de controle de acessos a dados?</t>
  </si>
  <si>
    <t>Aplicar listas de controle de acesso a dados, também conhecidas como permissões de acesso, a sistemas de arquivos, banco de dados e aplicações locais e remotos.</t>
  </si>
  <si>
    <t>3.6</t>
  </si>
  <si>
    <t>O órgão aplica retenção de dados?</t>
  </si>
  <si>
    <t>Reter os dados de acordo com o processo de gestão de dados da organização. A retenção deve incluir prazos mínimos e máximos.</t>
  </si>
  <si>
    <t>O órgão descarta dados com segurança?</t>
  </si>
  <si>
    <t>Descartar os dados com segurança, conforme processo de gestão de dados da organização. Certificar que o processo e método de descarte sejam compatíveis com a sensibilidade dos dados.</t>
  </si>
  <si>
    <t>O órgão criptografa dados em dispositivos de usuário final?</t>
  </si>
  <si>
    <t xml:space="preserve">Criptografar os dados em dispositivos de usuário final que contenham dados sensíveis. </t>
  </si>
  <si>
    <t>3.9</t>
  </si>
  <si>
    <t>O órgão criptografa dados em mídia removível?</t>
  </si>
  <si>
    <t>Criptografar os dados em removível.</t>
  </si>
  <si>
    <t>3.10</t>
  </si>
  <si>
    <t>O órgão criptografa dados sensíveis em trânsito?</t>
  </si>
  <si>
    <t>Criptografar dados sensíveis em trânsito. Exemplos: Transport Layer Security (TLS) e Open Secure Shell (Open SSH)</t>
  </si>
  <si>
    <t>3.11</t>
  </si>
  <si>
    <t>O órgão criptografa dados sensíveis em repouso?</t>
  </si>
  <si>
    <t>Criptografar dados sensíveis em repouso em servidores, aplicações e banco de dados que contenham dados sensíveis.</t>
  </si>
  <si>
    <t>3.12</t>
  </si>
  <si>
    <t>O órgão segmenta o processamento e o armazenamento de dados com base na sensibilidade?</t>
  </si>
  <si>
    <t>Segmentar o processamento e armazenamento de dados com base na sensibilidade dos dados. Não processar dados sensíveis em ativos institucionais destinados a dados de menor sensibilidade.</t>
  </si>
  <si>
    <t>3.13</t>
  </si>
  <si>
    <t>O órgão implanta uma solução de prevenção contra perda de dados?</t>
  </si>
  <si>
    <t>Implementar uma ferramenta automatizada, de prevenção de perda de dados (DLP) baseada em host para identificar todos os dados sensíveis armazenados, processados ou transmitidos por meio de ativos institucionais.</t>
  </si>
  <si>
    <t>3.14</t>
  </si>
  <si>
    <t>O órgão registra o acesso a dados sensíveis?</t>
  </si>
  <si>
    <t>Registrar o acesso a dados sensíveis, incluindo modificação e descarte.</t>
  </si>
  <si>
    <t>CIS CONTROLE 4: CONFIGURAÇÃO SEGURA DE ATIVOS INSTITUCIONAIS E SOFTWARE</t>
  </si>
  <si>
    <t>4.1</t>
  </si>
  <si>
    <t>O órgão estabelece e mantém um processo de configuração segura?</t>
  </si>
  <si>
    <t>Estabelecer e manter um processo de configuração segura para ativos corporativos (dispositivos de usuário final, incluindo portáteis e móveis; dispositivos não computacionais/IoT; e servidores) e software (sistemas operacionais e 
aplicações). Revisar e atualizar a documentação anualmente ou quando ocorrerem mudanças significativas na organização que possam impactar esta medida de segurança.</t>
  </si>
  <si>
    <t>4.2</t>
  </si>
  <si>
    <t>O órgão estabelece e mantém um processo de configuração segura para a Infraestrutura de Rede?</t>
  </si>
  <si>
    <t>Estabelecer e manter um processo de configuração segura para dispositivos de rede. Revisar e atualizar a documentação anualmente ou quando ocorrerem mudanças significativas na organização que possam impactar esta medida de segurança.</t>
  </si>
  <si>
    <t>4.3</t>
  </si>
  <si>
    <t>O órgão configura o bloqueio automático de sessão nos ativos?</t>
  </si>
  <si>
    <t>Configurar o bloqueio automático de sessão nos ativos após um período definido de inatividade. Para sistemas operacionais de uso geral, o período não deve exceder 15 minutos. Para dispositivos móveis de usuário final, o período não deve exceder 2 minutos.</t>
  </si>
  <si>
    <t>4.4</t>
  </si>
  <si>
    <t>O órgão implementa e gerencia um firewall nos servidores?</t>
  </si>
  <si>
    <t>Implementar e gerenciar um firewall nos servidores, onde houver suporte.</t>
  </si>
  <si>
    <t>4.5</t>
  </si>
  <si>
    <t>O órgão implementa e gerencia um firewall nos dispositivos de usuário final?</t>
  </si>
  <si>
    <t>Implementar e gerenciar um firewall baseado em host ou uma ferramenta de filtragem de porta nos dispositivos de usuário final, com uma regra de negação padrão que bloqueia todo o tráfego, exceto os serviços e portas que são explicitamente permitidos.</t>
  </si>
  <si>
    <t>4.6</t>
  </si>
  <si>
    <t>O órgão gerencia com segurança os ativos coorporativos e softwares?</t>
  </si>
  <si>
    <t>Gerenciar com segurança os ativos e software. Exemplos de implementações incluem gestão de configuração por meio de versioncontrolled-infrastructure-as-code e acesso a interfaces administrativas por meio de protocolos de rede seguros.</t>
  </si>
  <si>
    <t>4.7</t>
  </si>
  <si>
    <t>O órgão gerencia contas padrão nos ativos coorporativos e software?</t>
  </si>
  <si>
    <t>Gerenciar contas padrão nos ativos e software, como root, administrador e outras contas de fornecedores pré configuradas.</t>
  </si>
  <si>
    <t>4.8</t>
  </si>
  <si>
    <t>O órgão desinstala ou desativa serviços desnecessários nos ativos e software?</t>
  </si>
  <si>
    <t>Desinstalar ou desativar serviços desnecessários nos ativos e software, como serviço de compartilhamento de arquivo não utilizado, módulo de aplicação web ou função de serviço.</t>
  </si>
  <si>
    <t>4.9</t>
  </si>
  <si>
    <t>O órgão configura servidores DNS confiáveis nos ativos?</t>
  </si>
  <si>
    <t>Implementar configuração de ativos para usar servidores DNS controlados pelo órgão e/ou servidores DNS confiáveis acessíveis externamente.</t>
  </si>
  <si>
    <t>4.10</t>
  </si>
  <si>
    <t>4.11</t>
  </si>
  <si>
    <t>O órgão impõe a capacidade de limpeza remota nos dispositivos portáteis do usuário final?</t>
  </si>
  <si>
    <t>Limpar remotamente os dados institucionais de dispositivos portáteis de usuário final de propriedade da organização quando for considerado apropriado, como dispositivos perdidos ou roubados, ou quando um indivíduo não trabalha mais no órgão.</t>
  </si>
  <si>
    <t>4.12</t>
  </si>
  <si>
    <t>O órgão separa os Espaços de Trabalho nos dispositivos móveis?</t>
  </si>
  <si>
    <t>Certificar de que a separação de espaços de trabalho seja usada nos dispositivos móveis de usuário final, ou seja, separar aplicações e dados institucionais de aplicações e dados pessoais nos dispositivos, onde houver suporte.</t>
  </si>
  <si>
    <t>O órgão impõe o bloqueio automático de dispositivos nos dispositivos portáteis do usuário final?</t>
  </si>
  <si>
    <t>Impor bloqueio automático de dispositivos quando houver um número pré-definido de tentativas de autenticação com falha,</t>
  </si>
  <si>
    <t>CIS CONTROLE 5:  GESTÃO DE CONTAS</t>
  </si>
  <si>
    <t>5.1</t>
  </si>
  <si>
    <t>O órgão estabelece e mantém um inventário de contas?</t>
  </si>
  <si>
    <t>Estabelecer e manter um inventário de todas as contas gerenciadas na organização. O inventário deve incluir contas de usuário e administrador. Validar se todas as contas ativas estão autorizadas, trimestralmente ou com mais frequência.</t>
  </si>
  <si>
    <t>5.2</t>
  </si>
  <si>
    <t>5.5</t>
  </si>
  <si>
    <t>O órgão estabelece e mantém um inventário de contas de serviço?</t>
  </si>
  <si>
    <t>Estabelecer e manter um inventário de contas de serviço. O inventário, no mínimo, deve conter o departamento proprietário, data de revisão e propósito. Realizar análises de contas de serviço para validar se todas as contas ativas estão autorizadas, em uma programação recorrente, no mínimo trimestralmente ou com mais frequência.</t>
  </si>
  <si>
    <t>5.3</t>
  </si>
  <si>
    <t>O órgão usa senhas exclusivas?</t>
  </si>
  <si>
    <t>Usar senhas exclusivas para todos os ativos institucionais. Contas que usam MFA (Autenticação multifator) no mínimo senhas de 8 caracteres e uma senha de 14 caracteres para contas que não usam o MFA.</t>
  </si>
  <si>
    <t>5.4</t>
  </si>
  <si>
    <t>O órgão restringe privilégios de administrador a contas de administrador dedicadas?</t>
  </si>
  <si>
    <t>Restringir os privilégios de administrador a contas de administrador dedicados nos ativos institucionais. Realizar atividades gerais de computação, como navegação na Internet, e-mail e uso do pacote de produtividade, a partir da conta primária não privilegiada do usuário.</t>
  </si>
  <si>
    <t>5.6</t>
  </si>
  <si>
    <t>O órgão centraliza a gestão de contas?</t>
  </si>
  <si>
    <t>Centralizar a gestão de contas por meio de serviço de diretório ou de identidade.</t>
  </si>
  <si>
    <t>O órgão desabilita contas inativas?</t>
  </si>
  <si>
    <t>Excluir ou desabilitar quaisquer contas inativas após um período de 45 dias de inatividade.</t>
  </si>
  <si>
    <t>CIS CONTROLE 6:  GESTÃO DO CONTROLE DE ACESSO</t>
  </si>
  <si>
    <t>6.1</t>
  </si>
  <si>
    <t>6.6</t>
  </si>
  <si>
    <t>O órgão estabelece e mantém um inventário de sistemas de autenticação e autorização?</t>
  </si>
  <si>
    <t>Estabelecer e manter um inventário dos sistemas de autenticação e autorização da organização, incluindo aqueles hospedados no site local ou em um provedor de serviços remoto. Revisar e atualizar o inventário anualmente ou com mais frequência.</t>
  </si>
  <si>
    <t>6.2</t>
  </si>
  <si>
    <t>O órgão estabelece um Processo de Concessão de Acesso?</t>
  </si>
  <si>
    <t>Estabelecer e seguir um processo, de preferência automatizado, para conceder acesso aos ativos institucionais mediante nova contratação, concessão de direitos ou mudança de função de um usuário.</t>
  </si>
  <si>
    <t>6.3</t>
  </si>
  <si>
    <t>O órgão estabelece um Processo de Revogação de Acesso?</t>
  </si>
  <si>
    <t>Estabelecer e seguir um processo, de preferência automatizado, para revogar o acesso aos ativos institucionais, por meio da desativação de contas imediatamente após o encerramento, revogação de direitos ou mudança de função de um usuário. Desativar contas, em vez de excluí-las, pode ser necessário para preservar as trilhas de auditoria.</t>
  </si>
  <si>
    <t>6.4</t>
  </si>
  <si>
    <t>O órgão exige MFA para aplicações expostas externamente?</t>
  </si>
  <si>
    <t>Exigir que todas as aplicações corporativas ou de terceiros expostas externamente apliquem o MFA. Impor o MFA por meio de um serviço de diretório ou provedor de SSO é uma implementação satisfatória desta medida de segurança.</t>
  </si>
  <si>
    <t>6.5</t>
  </si>
  <si>
    <t>O órgão exige MFA para acesso remoto à rede?</t>
  </si>
  <si>
    <t>Exigir MFA para acesso remoto à rede.</t>
  </si>
  <si>
    <t>O órgão exige MFA para acesso administrativo?</t>
  </si>
  <si>
    <t>Exigir MFA para todas as contas de acesso administrativo, em todos os ativos institucionais, sejam gerenciados no site local ou por meio de um provedor terceirizado.</t>
  </si>
  <si>
    <t>6.7</t>
  </si>
  <si>
    <t>O órgão centraliza o controle de acesso?</t>
  </si>
  <si>
    <t>Centralizar o controle de acesso para todos os ativos institucionais por meio de um serviço de diretório ou provedor de SSO</t>
  </si>
  <si>
    <t>6.8</t>
  </si>
  <si>
    <t>O órgão define e mantém o controle de acesso baseado em funções?</t>
  </si>
  <si>
    <t>Definir e manter o controle de acesso baseado em funções, determinando e documentando os direitos de acesso necessários para cada função dentro da organização para cumprir com sucesso suas funções atribuídas. Realizar análises de controle de acesso de ativos institucionais para validar se todos os privilégios estão autorizados, em uma programação recorrente, uma vez por ano ou com maior frequência.</t>
  </si>
  <si>
    <t>CIS CONTROLE 7:  GESTÃO CONTÍNUA DE VUNERABILIDADES</t>
  </si>
  <si>
    <t>7.1</t>
  </si>
  <si>
    <t>7.5</t>
  </si>
  <si>
    <t>O órgão realiza varreduras automatizadas de vulnerabilidade em ativos institucionais internos?</t>
  </si>
  <si>
    <t>Realizar varreduras automatizadas de vulnerabilidade em ativos institucionais internos trimestralmente ou com mais frequência. Realizar varreduras autenticadas e não autenticadas, usando uma ferramenta compatível com o SCAP(Security Content Automation Protocol).</t>
  </si>
  <si>
    <t>7.2</t>
  </si>
  <si>
    <t>7.6</t>
  </si>
  <si>
    <t>O órgão realiza varreduras automatizadas de vulnerabilidade em ativos institucionais expostos externamente?</t>
  </si>
  <si>
    <t>Executar varreduras de vulnerabilidade automatizadas de ativos institucionais expostos externamente usando uma ferramenta de varredura de vulnerabilidade compatível com o SCAP. Executar varreduras mensalmente ou com mais frequência.</t>
  </si>
  <si>
    <t>7.3</t>
  </si>
  <si>
    <t>O órgão estabelece e mantém um processo de gestão de vulnerabilidade?</t>
  </si>
  <si>
    <t>Estabelecer e manter um processo de gestão de vulnerabilidade documentado para ativos institucionais. Revisar e atualizar a documentação anualmente ou quando ocorrerem mudanças significativas na organização</t>
  </si>
  <si>
    <t>7.4</t>
  </si>
  <si>
    <t>O órgão executa a gestão automatizada de patches do sistema operacional?</t>
  </si>
  <si>
    <t>Realizar atualizações do sistema operacional em ativos institucionais por meio da gestão automatizada de patches mensalmente ou com mais frequência.</t>
  </si>
  <si>
    <t>O órgão executa a gestão automatizada de patches de aplicações?</t>
  </si>
  <si>
    <t>Realizar atualizações de aplicações em ativos institucionais por meio da gestão automatizada de patches mensalmente ou com mais frequência.</t>
  </si>
  <si>
    <t>O órgão estabelece e mantém um processo de remediação?</t>
  </si>
  <si>
    <t>Estabelecer e manter uma estratégia de remediação baseada em risco documentada em um processo de remediação, com revisões mensais ou mais frequentes.</t>
  </si>
  <si>
    <t>7.7</t>
  </si>
  <si>
    <t>O órgão corrige vulnerabilidades detectadas?</t>
  </si>
  <si>
    <t>Corrigir as vulnerabilidades detectadas no software por meio de processos e ferramentas mensalmente, ou com mais frequentemente, com base no processo de correção.</t>
  </si>
  <si>
    <t>CIS CONTROLE 8: GESTÃO DE REGISTROS DE AUDITORIA</t>
  </si>
  <si>
    <t>8.1</t>
  </si>
  <si>
    <t>O órgão estabelece e mantém um processo de gestão de log de auditoria?</t>
  </si>
  <si>
    <t>Estabelecer e manter um processo de gestão de log de auditoria que defina os requisitos de log da organização. Tratar da coleta, revisão e retenção de logs de auditoria para ativos institucionais. Revisar e atualizar a documentação anualmente ou quando ocorrerem mudanças significativas.</t>
  </si>
  <si>
    <t>8.2</t>
  </si>
  <si>
    <t>8.3</t>
  </si>
  <si>
    <t>O órgão garante o armazenamento adequado do registro de auditoria?</t>
  </si>
  <si>
    <t>Certificar de que os destinos dos logs mantenham armazenamento adequado para cumprir o processo de gestão de log de auditoria da organização</t>
  </si>
  <si>
    <t>8.4</t>
  </si>
  <si>
    <t>O órgão padroniza a sincronização de tempo?</t>
  </si>
  <si>
    <t>8.10</t>
  </si>
  <si>
    <t>O órgão retém os logs de auditoria?</t>
  </si>
  <si>
    <t>Reter os logs de auditoria em ativos institucionais por no mínimo 90 dias.</t>
  </si>
  <si>
    <t>8.5</t>
  </si>
  <si>
    <t>O órgão coleta logs de auditoria?</t>
  </si>
  <si>
    <t>Coletar logs de auditoria. Certificar de que o log, de acordo com o processo de gestão de log de auditoria da organização, tenha sido habilitado em todos os ativos.</t>
  </si>
  <si>
    <t>8.6</t>
  </si>
  <si>
    <t>O órgão coleta logs de auditoria detalhados?</t>
  </si>
  <si>
    <t>Configurar o log de auditoria detalhado para ativos institucionais contendo dados sensíveis. Incluir a origem do evento, data, nome de usuário, carimbo de data/hora, endereços de origem, endereços de destino e outros elementos úteis que podem ajudar em uma investigação forense.</t>
  </si>
  <si>
    <t>8.7</t>
  </si>
  <si>
    <t>O órgão coleta logs de auditoria de consulta DNS?</t>
  </si>
  <si>
    <t>Habilitar o registro de log de consulta do servidor DNS (Domain Name System) para detectar pesquisas de nomes de host para domínios maliciosos conhecidos.</t>
  </si>
  <si>
    <t>8.8</t>
  </si>
  <si>
    <t>O órgão coleta logs de auditoria de requisição de URL?</t>
  </si>
  <si>
    <t>Coletar logs de auditoria de requisição de URL em ativos institucionais, quando apropriado e suportado.</t>
  </si>
  <si>
    <t>8.9</t>
  </si>
  <si>
    <t>O órgão coleta logs de auditoria de linha de comando?</t>
  </si>
  <si>
    <t>Habilitar o log de auditoria sobre ferramentas de linha de comando, tais como Microsoft Powershell e Bash.</t>
  </si>
  <si>
    <t>O órgão centraliza os logs de auditoria?</t>
  </si>
  <si>
    <t>Centralizar a coleta e retenção de logs de auditoria nos ativos institucionais.</t>
  </si>
  <si>
    <t>8.11</t>
  </si>
  <si>
    <t>O órgão conduz revisões de log de auditoria?</t>
  </si>
  <si>
    <t>Realizar análises de logs de auditoria para detectar anomalias ou eventos anormais que possam indicar uma ameaça potencial. Realizar revisões semanalmente ou com mais frequência.</t>
  </si>
  <si>
    <t>8.12</t>
  </si>
  <si>
    <t>O órgão coleta logs do provedor de serviços?</t>
  </si>
  <si>
    <t>Coletar logs do provedor de serviços. Exemplos de implementações incluem coleta de eventos de autenticação e autorização, eventos de criação e de descarte de dados e eventos de gestão de usuários.</t>
  </si>
  <si>
    <t>CIS CONTROLE 9: PROTEÇÕES DE E-MAIL E NAVEGADOR WEB</t>
  </si>
  <si>
    <t>9.1</t>
  </si>
  <si>
    <t>O órgão garante o uso apenas de navegadores e clientes de e-mail suportados plenamente?</t>
  </si>
  <si>
    <t>Certificar de que apenas navegadores e clientes de e-mail suportados plenamente tenham permissão para executar na organização, usando apenas a versão mais recente dos navegadores e clientes de e-mail fornecidos pelo fornecedor.</t>
  </si>
  <si>
    <t>9.2</t>
  </si>
  <si>
    <t>O órgão usa serviços de filtragem de DNS?</t>
  </si>
  <si>
    <t>Usar os serviços de filtragem de DNS em todos os ativos institucionais para bloquear o acesso a domínios mal-intencionados conhecidos.</t>
  </si>
  <si>
    <t>9.3</t>
  </si>
  <si>
    <t>O órgão mantém e impõe filtros de URL baseados em rede?</t>
  </si>
  <si>
    <t>Impor e atualizar filtros de URL baseados em rede para limitar um ativo institucional de se conectar a sites potencialmente maliciosos ou não aprovados.</t>
  </si>
  <si>
    <t>9.4</t>
  </si>
  <si>
    <t>O órgão restringe extensões de cliente de email e navegador desnecessárias ou não autorizadas?</t>
  </si>
  <si>
    <t>Restringir, seja desinstalando ou desabilitando, quaisquer plug-ins de cliente de e-mail ou navegador, extensões e aplicações complementares não autorizados ou desnecessários.</t>
  </si>
  <si>
    <t>9.5</t>
  </si>
  <si>
    <t>O órgão implementa o DMARC?</t>
  </si>
  <si>
    <t>Para diminuir a chance de e-mails forjados ou modificados de domínios válidos, implemente a política e verificação DMARC, começando com a implementação dos padrões Sender Policy Framework (SPF) e DomainKeys Identified Mail (DKIM)</t>
  </si>
  <si>
    <t>9.6</t>
  </si>
  <si>
    <t>O órgão bloqueia tipos de arquivo desnecessários?</t>
  </si>
  <si>
    <t>Bloquear tipos de arquivo desnecessários que tentem entrar no gateway de e-mail do órgão.</t>
  </si>
  <si>
    <t>9.7</t>
  </si>
  <si>
    <t>O órgão implanta e mantém proteções antimalware de servidor de e-mail?</t>
  </si>
  <si>
    <t>Implantar e manter proteção antimalware de servidores de e-mail, como varredura de anexos e/ou sandbox.</t>
  </si>
  <si>
    <t>CIS CONTROLE 10: DEFESAS CONTRA MALWARE</t>
  </si>
  <si>
    <t>10.1</t>
  </si>
  <si>
    <t>O órgão instala e 
mantém um 
software antimalware?</t>
  </si>
  <si>
    <t>Instalar e manter um software anti-malware em todos os ativos cibernéticos da organização.</t>
  </si>
  <si>
    <t>10.2</t>
  </si>
  <si>
    <t>O órgão configura atualizações automáticas de assinatura antimalware?</t>
  </si>
  <si>
    <t>Realizar a configuração de atualizações automáticas para as assinaturas anti-malware em todos os ativos cibernéticos da organização.</t>
  </si>
  <si>
    <t>10.3</t>
  </si>
  <si>
    <t>O órgão desabilita a execução e reprodução automática para mídias removíveis?</t>
  </si>
  <si>
    <t>Configurar os dispositivos para a não execução e reprodução automática de mídias removíveis.</t>
  </si>
  <si>
    <t>10.4</t>
  </si>
  <si>
    <t>10.5</t>
  </si>
  <si>
    <t>O órgão habilita funções antiexploração?</t>
  </si>
  <si>
    <t>Habilitar funcionalidades "anti-exploits" tais como Data Execution Prevention (DEP) ou Address Space Layout Randomization (ASLR) que estejam disponíveis no sistema operacional, ou implantar ferramentas apropriadas que possam ser configuradas para aplicar proteções sobre um conjunto mais amplo de aplicações e executáveis.</t>
  </si>
  <si>
    <t>10.6</t>
  </si>
  <si>
    <t>O órgão gerencia o software antimalware de maneira centralizada?</t>
  </si>
  <si>
    <t>Utilizar software anti-malware gerenciado centralmente para monitorar e defender continuamente cada uma das estações de trabalho e servidores da organização.</t>
  </si>
  <si>
    <t>O órgão configura a varredura antimalware automática de mídia removível?</t>
  </si>
  <si>
    <t>Configure o software anti-malware para verificar automaticamente a mídia removível.</t>
  </si>
  <si>
    <t>10.7</t>
  </si>
  <si>
    <t>O órgão utiliza software antimalware baseado em comportamento?</t>
  </si>
  <si>
    <t>Utilizar software anti-malware que consiga monitorar e identificar comportamentos fora do comum dos equipamentos da organização.</t>
  </si>
  <si>
    <t>CIS CONTROLE 11: RECUPERAÇÃO DE DADOS</t>
  </si>
  <si>
    <t>11.1</t>
  </si>
  <si>
    <t>11.3</t>
  </si>
  <si>
    <t>O órgão protege os dados de recuperação?</t>
  </si>
  <si>
    <t>Garantir que os dados de recuperação sejam protegidos adequadamente por meio de segurança física ou criptografia quando são armazenados, bem como quando são movidos pela rede. Isso inclui backups remotos e serviços em nuvem. Devem ser
estabelecidos controles que garantam que os dados de recuperação sejam equivalentes aos dados originais.</t>
  </si>
  <si>
    <t>11.2</t>
  </si>
  <si>
    <t>RECUPERAR</t>
  </si>
  <si>
    <t>O órgão estabelece e 
mantém um 
processo de 
recuperação de 
dados?</t>
  </si>
  <si>
    <t>Estabelecer e manter um processo de recuperação de dados. Tal processo deve descrever em seu escopo as atividades de recuperação de dados, priorização da recuperação e a atividade de segurança dos dados de backup. Periodicamente, deve ser realizada uma revisão e/ou atualização deste processo, assim como em casos específicos quando ocorrerem mudanças significativas na organização que venham impactar a organização de forma significativa.</t>
  </si>
  <si>
    <t>O órgão executa backups automatizados?</t>
  </si>
  <si>
    <t>Garantir que todos os dados dos sistemas tenham cópias de segurança (backups) realizadas automaticamente e de forma regular.</t>
  </si>
  <si>
    <t>11.4</t>
  </si>
  <si>
    <t>O órgão estabelece e mantém uma instância isolada de dados de recuperação?</t>
  </si>
  <si>
    <t>Criar e manter pelo menos uma instância isolada dos dados de recuperação. Alguns exemplos deste tipo de implementação são controle de versão de destinos de backup por meio de sistemas e serviços offline (backup offline, não acessível por meio de uma conexão de rede), em nuvem, ou em datacenter separado do site local.</t>
  </si>
  <si>
    <t>11.5</t>
  </si>
  <si>
    <t>O órgão testa os dados de recuperação?</t>
  </si>
  <si>
    <t>Realizar o teste de integridade dos dados na mídia de backup regularmente, executando um processo de restauração de dados para garantir que o backup esteja funcionando corretamente.</t>
  </si>
  <si>
    <t>CIS CONTROLE 12:  GESTÃO DA INFRAESTRUTURA DE REDE</t>
  </si>
  <si>
    <t>12.1</t>
  </si>
  <si>
    <t>12.4</t>
  </si>
  <si>
    <t>O órgão elabora e mantém diagramas de arquitetura?</t>
  </si>
  <si>
    <t>Elaborar e manter diagramas e demais documentações da arquitetura de rede da organização. A revisão destas documentações deve ser realizada de forma periódica ou quando ocorrerem mudanças que possam impactar tais artefatos.</t>
  </si>
  <si>
    <t>12.2</t>
  </si>
  <si>
    <t>O órgão garante que a infraestrutura de rede está atualizada?</t>
  </si>
  <si>
    <t>Garantir que a infraestrutura de rede da organização esteja sempre atualizada. Deve ser realizada uma revisão das versões de software de forma periódica, ou quando for identificada uma vulnerabilidade que eleve o risco da organização.</t>
  </si>
  <si>
    <t>12.3</t>
  </si>
  <si>
    <t>O órgão garante níveis de segurança para a arquitetura de rede?</t>
  </si>
  <si>
    <t>Garantir que a arquitetura de rede se mantenha segura. É interessante buscar implementar políticas de segurança como segmentação de rede, privilégio mínimo e níveis básicos de disponibilidade.</t>
  </si>
  <si>
    <t>O órgão gerencia a infraestrutura de rede e segurança?</t>
  </si>
  <si>
    <t>Implementar e gerenciar com segurança a infraestrutura de rede da organização.</t>
  </si>
  <si>
    <t>12.5</t>
  </si>
  <si>
    <t>O órgão centraliza a autenticação, autorização e auditoria de rede (AAA)?</t>
  </si>
  <si>
    <t>Implementar a centralização de (AAA) de rede.</t>
  </si>
  <si>
    <t>12.6</t>
  </si>
  <si>
    <t>O órgão utiliza protocolos de comunicação e gestão de rede seguros?</t>
  </si>
  <si>
    <t>Implementar protocolos de comunicação e rede seguros.</t>
  </si>
  <si>
    <t>12.7</t>
  </si>
  <si>
    <t>O órgão garante que os dispositivos remotos utilizem uma VPN e se conectem em uma infraestrutura AAA segura da organização?</t>
  </si>
  <si>
    <t>Fazer com que os usuários se autentiquem em serviços de autenticação e VPN gerenciados pela organização antes de acessar os dispositivos e recursos da organização.</t>
  </si>
  <si>
    <t>12.8</t>
  </si>
  <si>
    <t>O órgão utiliza e mantém recursos cibernéticos dedicados para todo o trabalho administrativo?</t>
  </si>
  <si>
    <t>Habilitar a coleta de Netflow e registros de log em cada um dos dispositivos existentes para a execução de tarefas administrativas, utilize e mantenha recursos cibernéticos dedicados, estes devem estar fisicamente ou logicamente separados e seguros. É importante que tais recursos sejam segmentados da rede primária
da organização, e não deve ser permitido o acesso a rede externa da organização. fronteiras da rede.</t>
  </si>
  <si>
    <t>CIS CONTROLE 13: MONITORAMENTO E DEFESA DA REDE</t>
  </si>
  <si>
    <t>13.1</t>
  </si>
  <si>
    <t>13.4</t>
  </si>
  <si>
    <t>O órgão realiza filtragem de tráfego entre os segmentos de rede?</t>
  </si>
  <si>
    <t>Realize a filtragem de tráfego entre os segmentos de rede.</t>
  </si>
  <si>
    <t>13.2</t>
  </si>
  <si>
    <t>13.5</t>
  </si>
  <si>
    <t>O órgão aplica o gerenciamento de controle de acesso em ativos remotos?</t>
  </si>
  <si>
    <t>Aplique o gerenciamento de controle de acesso em ativos que se conectam remotamente a organização. Determine a quantidade de acesso aos recursos da organização utilizando softwares antimalware devidamente atualizados, processos de configuração segura de ativos e certifique-se que os sistemas operacionais e demais aplicações estejam sempre atualizados.</t>
  </si>
  <si>
    <t>13.3</t>
  </si>
  <si>
    <t>13.7</t>
  </si>
  <si>
    <t>O órgão implanta soluções para prevenção de intrusão baseada em host?</t>
  </si>
  <si>
    <t>Implante uma solução para prevenção de intrusão baseada em host e ativos institucionais, preferencialmente com suporte do fornecedor.</t>
  </si>
  <si>
    <t>13.8</t>
  </si>
  <si>
    <t>O órgão implanta soluções para prevenção de intrusão de rede?</t>
  </si>
  <si>
    <t>Implante uma solução para prevenção de intrusão baseada em rede, preferencialmente com suporte do fornecedor.</t>
  </si>
  <si>
    <t>13.9</t>
  </si>
  <si>
    <t>O órgão implanta controle de acesso a nível de porta?</t>
  </si>
  <si>
    <t>Implante o controle de acesso em nível de porta. Tal controle utiliza o protocolo 802.1x ou soluções semelhantes como certificados, também podem ser utilizadas ferramentas para autenticação de usuário e/ou dispositivo.</t>
  </si>
  <si>
    <t>13.6</t>
  </si>
  <si>
    <t>13.10</t>
  </si>
  <si>
    <t>O órgão realiza a filtragem de camada de aplicação?</t>
  </si>
  <si>
    <t>Realize a filtragem de camada de aplicação. Exemplos de implementações são proxy de filtragem, firewall desta camada ou gateway.</t>
  </si>
  <si>
    <t>O órgão centraliza alertas de  eventos de  segurança?</t>
  </si>
  <si>
    <t>Centralize os alertas de eventos de segurança em ativos institucionais para que a organização consiga realizar a correlação e análise do log. Uma boa prática é o uso de um SIEM que inclua alertas de correlação de eventos definidos pelo fornecedor. Outra boa prática é a adoção de uma plataforma de análise de log configurada com aletas de correlação relevantes para a segurança cibernética.</t>
  </si>
  <si>
    <t>O órgão implanta soluções de detecção e intrusão baseada em host?</t>
  </si>
  <si>
    <t>Implante soluções para detecção de intrusão baseada em host em ativos institucionais</t>
  </si>
  <si>
    <t>O órgão implanta  soluções de  detecção e  intrusão  baseada em  rede?</t>
  </si>
  <si>
    <t>Implante soluções para detecção de intrusão de rede em ativos institucionais</t>
  </si>
  <si>
    <t>O órgão coleta logs de fluxo e tráfego de rede?</t>
  </si>
  <si>
    <t>Realize a coleta dos logs de fluxo e tráfego de rede com o objetivo de checar e alertar sobre dispositivos de rede que estejam com comportamento que fujam do padrão. em sua necessidade de acesso como parte de suas responsabilidades.</t>
  </si>
  <si>
    <t>13.11</t>
  </si>
  <si>
    <t>O órgão ajusta limites de  alertas de  eventos de  segurança?</t>
  </si>
  <si>
    <t>Ajuste periodicamente os limites dos alertas de eventos de segurança.</t>
  </si>
  <si>
    <t>CIS CONTROLE 14: CONSCIENTIZAÇÃO E TREINAMENTO DE COMPETÊNCIAS SOBRE SEGURANÇA</t>
  </si>
  <si>
    <t>14.1</t>
  </si>
  <si>
    <t>O órgão implanta e mantém um programa de conscientização de segurança?</t>
  </si>
  <si>
    <t>Criar programa de conscientização de segurança para que todos os membros da força de trabalho o realizem regularmente com o objetivo de garantir que eles entendam e exibam os conhecimentos e comportamentos necessários para ajudar a garantir a segurança da instituição. O programa de conscientização de segurança da instituição deve ser comunicado de maneira contínua e envolvente.</t>
  </si>
  <si>
    <t>14.2</t>
  </si>
  <si>
    <t>O órgão treina colaboradores para reconhecer ataques de engenharia social?</t>
  </si>
  <si>
    <t>Treinar os colaborares sobre como identificar diferentes formas de ataques de engenharia social, como phishing, golpes de telefone e chamadas realizadas por impostores.</t>
  </si>
  <si>
    <t>14.3</t>
  </si>
  <si>
    <t>O órgão treina os colaboradores nas melhores práticas de autenticação?</t>
  </si>
  <si>
    <t>Treinar os colaboradores sobre a importância de habilitar utilizar as melhores práticas de autenticação segura como MFA (Multi-factor Authentication – Autenticação de múltiplos fatores), composição de senha e gestão de credenciais.</t>
  </si>
  <si>
    <t>14.4</t>
  </si>
  <si>
    <t>O órgão treina os colaboradores nas Melhores Práticas de Tratamento de Dados?</t>
  </si>
  <si>
    <t>Treinar os membros da força de trabalho sobre como identificar e armazenar, transferir, arquivar e destruir informações sensíveis (incluindo dados pessoais) adequadamente. Isto também inclui o treinamento sobre práticas recomendadas de mesa e tela limpas, (não deixar senhas expostas nas mesas de trabalho e bloquear a tela da estação de trabalho ao se ausentar), apagar quadros físicos e virtuais após reuniões e armazenar dados e ativos com segurança.</t>
  </si>
  <si>
    <t>14.5</t>
  </si>
  <si>
    <t>O órgão treina os colaboradores sobre as causas da exposição não intencional de dados?</t>
  </si>
  <si>
    <t>Treinar os membros da força de trabalho para estarem cientes das causas de exposições de dados não intencionais, como perder seus dispositivos móveis ou enviar e-mail para a pessoa errada devido ao preenchimento automático de e-mail.</t>
  </si>
  <si>
    <t>14.6</t>
  </si>
  <si>
    <t>O órgão treina os colaboradores sobre como Reconhecer e Relatar incidentes de Segurança?</t>
  </si>
  <si>
    <t>Treinar os colaboradores para serem capazes de identificar os indicadores mais comuns de um incidente e serem capazes de relatar tal incidente.</t>
  </si>
  <si>
    <t>14.7</t>
  </si>
  <si>
    <t>O órgão treina os colaboradores sobre como identificar e comunicar se os seus ativos institucionais estão desatualizados em relação a segurança?</t>
  </si>
  <si>
    <t>Treine os colaboradores para entender como verificar e relatar patches de software desatualizados ou quaisquer falhas em ferramentas e processos automatizados. É importante incluir nesse treinamento a etapa de notificação do pessoal de TI sobre quaisquer falhas em processos e ferramentas automatizadas que estejam ocorrendo.</t>
  </si>
  <si>
    <t>14.8</t>
  </si>
  <si>
    <t>O órgão treina os colaboradores sobre os perigos de se conectar e transmitir dados institucionais em redes inseguras?</t>
  </si>
  <si>
    <t>Treine os colaboradores sobre os perigos de se conectar e transmitir dados em redes inseguras para atividades corporativas. Se a organização tiver funcionários remotos, o treinamento deve incluir orientação para garantir que todos os usuários configurem com segurança sua infraestrutura de rede doméstica.</t>
  </si>
  <si>
    <t>14.9</t>
  </si>
  <si>
    <t>O órgão conduz treinamento de competências e conscientização de segurança para funções específicas?</t>
  </si>
  <si>
    <t xml:space="preserve">Para colaboradores que atuem em funções específicas, realize o treinamento de conscientização de segurança e de competências específicas para estas funções. Exemplos de implementações incluem cursos de administração de sistema seguro para profissionais de TI, treinamento de conscientização e prevenção de vulnerabilidades para desenvolvedores de aplicações da web do OWASP e treinamento avançado de conscientização de engenharia social para funções de níveis estratégico da organização </t>
  </si>
  <si>
    <t>CIS CONTROLE 15: GESTÃO DE PROVEDOR DE SERVIÇOS</t>
  </si>
  <si>
    <t>15.1</t>
  </si>
  <si>
    <t>O órgão cria e gerencia o inventário de provedores de serviços?</t>
  </si>
  <si>
    <t>Crie e gerencie o inventário de provedores de serviços. Este inventário deve listar todos os provedores de serviços da organização, incluir classificações, e conter contatos institucionais para cada provedor de serviço. Deve ser realizada uma revisão e/ou atualização deste inventário anualmente ou quando ocorrerem mudanças significativas do provedor que venham impactar a organização de forma significativa.</t>
  </si>
  <si>
    <t>15.2</t>
  </si>
  <si>
    <t>O órgão cria e gerencia uma política de gestão de provedores de serviços?</t>
  </si>
  <si>
    <t>Crie e gerencie uma política de gestão de provedores de serviços. Faça com que tal política trate de classificação, inventário, avaliação, monitoramento e descomissionamento de prestadores e provedores de serviço da organização. Deve ser realizada uma revisão e/ou alteração desta política periodicamente, em casos específicos quando ocorrerem mudanças significativas na organização que venham impactar a organização de forma significativa.</t>
  </si>
  <si>
    <t>15.3</t>
  </si>
  <si>
    <t>O órgão classifica provedores de serviços?</t>
  </si>
  <si>
    <t>Realize a classificação de provedores de serviços. Para que seja realizada a classificação podem ser levadas em consideração uma ou mais característica do provedor, como a sensibilidade dos dados e informações que este provedor opera/gerencia, volume destes dados e informações, regulamentações aplicáveis, requisitos de disponibilidade e classificação de risco. Deve ser realizada uma revisão e/ou alteração desta classificação periodicamente, em casos específicos quando ocorrerem mudanças significativas na organização que venham impactar a organização e forma significativa</t>
  </si>
  <si>
    <t>15.4</t>
  </si>
  <si>
    <t>15.5</t>
  </si>
  <si>
    <t>O órgão avalia provedores de serviços?</t>
  </si>
  <si>
    <t>Realizar a avaliação de provedores de serviços da organização. O escopo da avaliação deve levar em consideração as diretrizes contidas na política de gestão de provedores de serviços além de classificações e relatórios de avaliação padronizados, questionários, e processos rigorosos aplicáveis. A avaliação de provedores de serviço deve ser realizada de forma periódica e na medida em que novos contratos estipulados ou renovados.</t>
  </si>
  <si>
    <t>O órgão garante que os contratos dos provedores de serviços contenham requisitos mínimos de segurança?</t>
  </si>
  <si>
    <t>Faça com que os contratos do provedor de serviços contenham requisitos de segurança, alguns exemplos destes requisitos de segurança são, requisitos mínimos de segurança do software, resposta a incidentes de segurança, criptografia e descarte de dados. Tais requisitos mínimos devem ser concisos com a política de gestão de provedores da organização. Deve ser realizada uma revisão dos contratos de provedores de forma periódica com o objetivo de atualizar e garantir que os requisitos de segurança estão sendo cumpridos.</t>
  </si>
  <si>
    <t>15.6</t>
  </si>
  <si>
    <t>15.7</t>
  </si>
  <si>
    <t>O órgão encerra de forma segura o contrato com o provedor de serviços?</t>
  </si>
  <si>
    <t>Realizar de forma segura o encerramento de contrato de provedores e prestadores de serviço. Algumas ações que possam ser utilizadas para realizar o encerramento de contratos ou desligamento de prestadores são, desativação de contas de usuário e serviço utilizadas durante o contrato, encerramento de fluxo de dados e descarte
seguros de dados e informações corporativas em sistemas dos provedores de serviço.</t>
  </si>
  <si>
    <t>O órgão monitora provedores de serviço?</t>
  </si>
  <si>
    <t>Realizar a monitoração de provedores de acordo com a política de gestão dos provedores de serviços. Tal monitoração pode incluir a avaliação periódica do provedor, monitoração de artefatos entregues pelo provedor</t>
  </si>
  <si>
    <t>CIS CONTROLE 16: SEGURANÇA DE APLICAÇÕES</t>
  </si>
  <si>
    <t>16.1</t>
  </si>
  <si>
    <t>O órgão estabelece e 
mantém um 
processo de 
desenvolvimento 
de aplicações?</t>
  </si>
  <si>
    <t>Estabelecer e manter um processo de desenvolvimento de aplicações seguro. Este processo deve tratar de itens como padrões de design seguro de aplicações (Security by Design), práticas de codificação seguras, treinamentos para desenvolvedores, gestão de vulnerabilidades, segurança de código de terceiros e procedimentos
de teste de segurança de aplicação. Deve ser realizada uma revisão e/ou alteração deste processo periodicamente, em casos específicos ou quando ocorrerem mudanças na organização que venham impactá-la de forma significativa.</t>
  </si>
  <si>
    <t>16.2</t>
  </si>
  <si>
    <t>O órgão estabelece e mantém um processo para aceitar e endereçar vulnerabilidades de software?</t>
  </si>
  <si>
    <t>Estabelecer e manter um processo de aceitação e tratamento de informações sobre vulnerabilidades de software, incluindo mecanismos para que entidades externas contactem o grupo de segurança da instituição. É importante que o processo inclua itens como: Política de tratamento de vulnerabilidades identificadas e relatadas, equipe ou profissional responsável por analisar os relatórios de vulnerabilidade e um processo de entrada, atribuição, correção e testes de correção. Como parte deste processo, é importante rastrear as vulnerabilidades, classificar a gravidade e atribuir métricas capazes de medir o tempo de identificação, análise e correção das vulnerabilidades. Deve ser realizada uma revisão e/ou alteração deste processo periodicamente, em casos específicos ou quando ocorrerem mudanças na organização que venham impactá-la de forma significativa.</t>
  </si>
  <si>
    <t>16.3</t>
  </si>
  <si>
    <t>O órgão executa análise de causa raiz em vulnerabilidades de segurança?</t>
  </si>
  <si>
    <t>Executar a análise de causa raiz em vulnerabilidades de segurança. A análise da causa raiz é a tarefa capaz de avaliar os problemas subjacentes que criam vulnerabilidades no código da aplicação e permite que as equipes de desenvolvimento vão além de apenas corrigir vulnerabilidades individuais conforme elas surgem.</t>
  </si>
  <si>
    <t>16.4</t>
  </si>
  <si>
    <t>O órgão estabelece e gerencia um inventário de componentes de software de terceiros?</t>
  </si>
  <si>
    <t>Estabelecer e gerenciar um inventário atualizado de componentes de terceiros usados no desenvolvimento, geralmente chamados de “lista de materiais”, bem como componentes programados para uso futuro. Este inventário deve incluir quaisquer riscos que cada componente de terceiros possa representar a organização. Deve ser realizada uma revisão e/ou alteração deste inventário periodicamente, com o objetivo de identificar quaisquer mudanças ou atualização nesses componentes e validar a compatibilidade do mesmo.</t>
  </si>
  <si>
    <t>16.5</t>
  </si>
  <si>
    <t>O órgão usa componentes de software de terceiros atualizados e confiáveis?</t>
  </si>
  <si>
    <t>Utilizar apenas componentes de terceiros atualizados e confiáveis. Quando possível, escolher bibliotecas e estruturas pré-estabelecidas e comprovadas que forneçam a segurança adequada. É importante adquirir tais componentes de fornecedores e fontes confiáveis ou realizar a avaliação de vulnerabilidades do software antes de usar/adquirir.</t>
  </si>
  <si>
    <t>16.6</t>
  </si>
  <si>
    <t>O órgão estabelece e mantém um processo para a classificação de severidade de vulnerabilidades?</t>
  </si>
  <si>
    <t>Estabelecer e manter um processo para a classificação de gravidade de vulnerabilidades capaz de facilitar a priorização na medida em que as vulnerabilidades descobertas são corrigidas. Esse processo deve incluir a definição de um nível mínimo de aceitabilidade de segurança para a liberação de código ou aplicações. A classificação de gravidade deve trazer uma forma sistemática de triagem de vulnerabilidades que venha a melhorar a gestão de riscos e ajuda a garantir que os bugs mais graves sejam priorizados. Revise o processo o e a classificação de vulnerabilidade periodicamente.</t>
  </si>
  <si>
    <t>16.7</t>
  </si>
  <si>
    <t>O órgão usa modelos de configurações de segurança padrão para infraestrutura de aplicações?</t>
  </si>
  <si>
    <t>Utilizar modelos de configuração de segurança padrão (Segurança by Default) recomendados pela equipe de segurança em componentes de infraestrutura de aplicações. Isso inclui servidores subjacentes, bancos de dados e servidores web e se aplica a contêineres de nuvem, componentes de Platform as a Service (PaaS) e componentes de Security as a Service (SaaS). Não permita que o software desenvolvido internamente enfraqueça as configurações de segurança da organização.</t>
  </si>
  <si>
    <t>16.8</t>
  </si>
  <si>
    <t>O órgão separa sistemas de produção e não produção?</t>
  </si>
  <si>
    <t>Manter ambientes separados para sistemas de produção e não produção.</t>
  </si>
  <si>
    <t>16.9</t>
  </si>
  <si>
    <t>O órgão treina desenvolvedores em conceitos de segurança de aplicações e codificação segura?</t>
  </si>
  <si>
    <t>Garantir que todos os responsáveis pelo desenvolvimento de software recebam treinamento para escrever código seguro para seu ambiente de desenvolvimento e responsabilidades específicas. O treinamento deve incluir princípios gerais de segurança e práticas padrão de segurança para aplicações. O treinamento deve ser realizado periodicamente, é interessante estabelecer uma cultura de segurança entre os desenvolvedores.</t>
  </si>
  <si>
    <t>16.10</t>
  </si>
  <si>
    <t>O órgão aplica princípios de design seguro em arquiteturas de aplicações?</t>
  </si>
  <si>
    <t>Aplicar princípios de design seguro em arquiteturas de aplicações. Os princípios de design seguro incluem o conceito de privilégio mínimo e aplicação de mediação para validar cada operação que o usuário faz, promovendo o conceito de “nunca confiar nas entradas do usuário”. Os exemplos incluem garantir que a verificação explícita de erros seja realizada e documentada para todas as entradas, incluindo tamanho, tipo de dados e intervalos ou formatos aceitáveis. O design seguro também significa minimizar a superfície de ataque da infraestrutura da aplicação, como desligar portas e serviços desprotegidos, remover programas e arquivos desnecessários e renomear ou remover contas padrão.</t>
  </si>
  <si>
    <t>16.11</t>
  </si>
  <si>
    <t>O órgão aproveita os módulos ou serviços controlados para componentes de segurança de aplicações?</t>
  </si>
  <si>
    <t>Aproveitar módulos ou serviços controlados para componentes de segurança da aplicação, como gestão de identidade, criptografia e auditoria de logs. O uso de recursos para plataforma em funções críticas de segurança deve reduzir a carga de trabalho dos desenvolvedores e minimizará a probabilidade de erros de design ou
implementação. Os sistemas operacionais modernos fornecem mecanismos para criar e manter logs de auditoria seguros. mecanismos eficazes para identificação, autenticação e autorização e disponibilizam esses mecanismos para as aplicações. Use apenas algoritmos de criptografia padronizados, atualmente aceitos e amplamente revisados. Os sistemas operacionais também fornecem</t>
  </si>
  <si>
    <t>16.12</t>
  </si>
  <si>
    <t>O órgão implementa verificações de segurança em nível de código?</t>
  </si>
  <si>
    <t>Utilizar ferramentas de análise estáticas e dinâmicas dentro do ciclo de vida da aplicação para verificar se as práticas de codificação seguras estão sendo utilizadas na organização.</t>
  </si>
  <si>
    <t>16.13</t>
  </si>
  <si>
    <t>O órgão realiza teste de invasão de aplicação?</t>
  </si>
  <si>
    <t>Realizar testes de invasão em aplicações. Para aplicações críticas, o teste de invasão autenticado é mais adequado para localizar vulnerabilidades de codificação e de negócios do que a varredura de código e o teste de segurança automatizado. O teste de invasão depende da habilidade do testador para manipular manualmente uma aplicação como um usuário autenticado e não autenticado.</t>
  </si>
  <si>
    <t>16.14</t>
  </si>
  <si>
    <t>O órgão realiza a modelagem de ameaças?</t>
  </si>
  <si>
    <t>Realizar a modelagem de ameaças. A modelagem de ameaças é o processo de identificar e abordar as falhas de design de segurança da aplicação em um desenho, antes que o código seja criado. É conduzido por profissionais especialmente treinados que avaliam o design da aplicação e medem os riscos de segurança para cada ponto de entrada e nível de acesso. O objetivo é mapear a aplicação, a arquitetura e a infraestrutura de uma forma estruturada para entender todos os pontos fracos.</t>
  </si>
  <si>
    <t>CIS CONTROLE 17: GESTÃO DE RESPOSTA A INCIDENTES</t>
  </si>
  <si>
    <t>17.1</t>
  </si>
  <si>
    <t>O órgão designa os colaboradores para gerenciar o tratamento de incidentes?</t>
  </si>
  <si>
    <t>Designar os responsáveis para gerenciar o processo de tratamento de incidentes da organização. A equipe de gestão é responsável pela coordenação e documentação dos esforços de resposta e recuperação a incidentes, esta equipe pode formada por
colaboradores internos, terceirizados ou pode contar com os dois tipos de  colaborares. Casos em que a equipe for composta somente por funcionários terceirizados, a organização deve designar pelo menos um colaborador interno para supervisionar qualquer ação terceirizada.</t>
  </si>
  <si>
    <t>17.2</t>
  </si>
  <si>
    <t>O órgão estabelece e mantém informações de contato para relatar incidentes de segurança?</t>
  </si>
  <si>
    <t>Estabelecer e manter as informações de contato das pessoas que precisam ser informadas sobre os incidentes de segurança. Os contatos podem incluir funcionários internos, fornecedores terceirizados, policiais, provedores de seguros cibernéticos, agências governamentais relevantes, parceiros do Information Sharing and Analysis Center (ISAC) ou outras partes interessadas. Verifique os contatos periodicamente para garantir que as informações estejam atualizadas.</t>
  </si>
  <si>
    <t>17.3</t>
  </si>
  <si>
    <t>O órgão estabelece e mantém um processo institucional para relatar incidentes?</t>
  </si>
  <si>
    <t>Estabelecer e manter um processo institucional para a colaborares relatarem incidentes de segurança. O processo inclui cronograma de relatórios, pessoal responsável por para relatar, mecanismo para relatar e as informações mínimas a serem relatadas. É importante certificar que o processo está publicamente disponível para todos os colaboradores da organização. Deve ser realizada uma revisão  periódica deste processo ou quando ocorrerem mudanças significativas na organização que possam impactar esta medida de segurança.</t>
  </si>
  <si>
    <t>17.4</t>
  </si>
  <si>
    <t>O órgão estabelece e mantém um processo de resposta a incidente?</t>
  </si>
  <si>
    <t>Estabelecer e manter um processo de resposta a incidentes que aborde funções e responsabilidades, requisitos de conformidade e um plano de comunicação. Realize a revisão deste processo de forma periódica ou quando ocorrerem mudanças significativas na organização que possam impactar esta medida de segurança.</t>
  </si>
  <si>
    <t>17.5</t>
  </si>
  <si>
    <t>O órgão atribui funções e responsabilidades?</t>
  </si>
  <si>
    <t>Atribuir funções e responsabilidades chave para resposta a incidentes, incluindo equipe jurídica, TI, segurança da informação, instalações, relações s públicas, recursos humanos, equipe de resposta a incidentes, conforme aplicável. Realize a revisão deste processo de forma periódica ou quando ocorrerem mudanças significativas na organização que possam impactar esta medida de segurança. Realize a revisão desta medida de forma periódica ou quando ocorrerem mudanças significativas na organização que possam impactar esta medida de segurança.</t>
  </si>
  <si>
    <t>17.6</t>
  </si>
  <si>
    <t>O órgão define mecanismos de comunicação durante a resposta a incidente?</t>
  </si>
  <si>
    <t>Determinar quais mecanismos primários e secundários serão usados para relatar um incidente e se comunicar durante um incidente de segurança. Os mecanismos podem incluir ligações, e-mails ou cartas. Lembre-se de que certos mecanismos, como e-mails, podem ser afetados durante um incidente de segurança. Realize a revisão desta medida de forma periódica ou quando ocorrerem mudanças significativas na organização que possam impactar esta medida de segurança.</t>
  </si>
  <si>
    <t>17.7</t>
  </si>
  <si>
    <t>O órgão conduz exercícios de resposta a incidentes regularmente?</t>
  </si>
  <si>
    <t>Planejar e conduzir exercícios e cenários rotineiros de resposta a incidentes para a equipe envolvida na resposta a incidentes, de forma a manter a conscientização e tranquilidade no caso de resposta a ameaças reais. Os exercícios devem testar os canais de comunicação, tomada de decisão e recursos técnicos da equipe de resposta a incidentes, contemplando a utilização das ferramentas e dados disponíveis.</t>
  </si>
  <si>
    <t>17.8</t>
  </si>
  <si>
    <t>O órgão realiza análises pós-incidente?</t>
  </si>
  <si>
    <t>Realizar análises pós-incidente. As análises pós-incidente ajudam a prevenir a recorrência do incidente por meio da identificação de lições aprendidas e ações de acompanhamento.</t>
  </si>
  <si>
    <t>17.9</t>
  </si>
  <si>
    <t>O órgão estabelece e mantém limites de incidentes de segurança?</t>
  </si>
  <si>
    <t>Estabelecer e mantenha limites de incidentes de segurança, incluindo, no mínimo, a diferenciação entre um incidente e um evento. Os exemplos podem incluir: atividade anormal, vulnerabilidade de segurança, ameaça de segurança, violação de dados, incidente de privacidade etc. Realize a revisão desta medida de forma periódica ou quando ocorrerem mudanças significativas na organização que possam impactar esta medida de segurança.</t>
  </si>
  <si>
    <t>CIS CONTROLE 18: TESTES DE INVASÃO</t>
  </si>
  <si>
    <t>18.1</t>
  </si>
  <si>
    <t>O órgão elabora e mantém um programa de teste de invasão?</t>
  </si>
  <si>
    <t>Estabelecer um programa para testes de invasão adequado ao tamanho, complexidade e maturidade da organização. O programa de teste de invasão deve levar em consideração o escopo do teste como rede, aplicação web, API, controles de instalações físicas e etc.</t>
  </si>
  <si>
    <t>18.2</t>
  </si>
  <si>
    <t>O órgão realiza testes de invasão externos periódicos?</t>
  </si>
  <si>
    <t>Conduzir testes de invasão e externos regularmente. A teste de invasão externo deve ser reconhecido pela organização e deve ser capaz de detectar informações exploráveis que possam impactar a segurança da organização. Tal teste deve ser realizado por profissionais qualificados.</t>
  </si>
  <si>
    <t>18.3</t>
  </si>
  <si>
    <t>18.5</t>
  </si>
  <si>
    <t>O órgão realiza testes de invasão internos periódicos?</t>
  </si>
  <si>
    <t>Realize testes de invasão internos periódicos com base nos requisitos do programa de testes de invasão.</t>
  </si>
  <si>
    <t>18.4</t>
  </si>
  <si>
    <t>O órgão corrige os resultados dos testes de invasão?</t>
  </si>
  <si>
    <t>Corrigir as descobertas do teste de invasão com base na política da organização para o escopo e a priorização de correção de vulnerabilidades.</t>
  </si>
  <si>
    <t>O órgão valida as medidas de segurança?</t>
  </si>
  <si>
    <t>Validar as medidas de segurança após cada teste de invasão. Se necessário, modificar os conjuntos de regras e recursos para detectar as técnicas usadas durante o teste.</t>
  </si>
  <si>
    <t>G4</t>
  </si>
  <si>
    <t>GRUPO DE IMPLEMENTAÇÃO</t>
  </si>
  <si>
    <t>FUNÇÃO NIST PF</t>
  </si>
  <si>
    <t>CONTROLE 19: INVENTÁRIO E MAPEAMENTO</t>
  </si>
  <si>
    <t>19.1</t>
  </si>
  <si>
    <t>IDENTIFICAR-P</t>
  </si>
  <si>
    <t>A organização documenta os sistemas, serviços e processos que tratam dados pessoais?</t>
  </si>
  <si>
    <t>19.2</t>
  </si>
  <si>
    <t>O órgão mapeia os agentes de tratamento (controlador, co-controladores e operadores) responsáveis pelo processamento de dados pessoais?</t>
  </si>
  <si>
    <t>19.3</t>
  </si>
  <si>
    <t>O órgão documenta as fases do tratamento em que o operador atua?</t>
  </si>
  <si>
    <t>19.4</t>
  </si>
  <si>
    <t xml:space="preserve">O órgão mapeia os fluxos ou ações do tratamento de dados pessoais? </t>
  </si>
  <si>
    <t>19.5</t>
  </si>
  <si>
    <t>O órgão mapeia o escopo (abrangência ou área geográfica) dos tratamentos de dados pessoais?</t>
  </si>
  <si>
    <t>19.6</t>
  </si>
  <si>
    <t>O órgão documenta a natureza (fonte) dos dados pessoais tratados?</t>
  </si>
  <si>
    <t>19.7</t>
  </si>
  <si>
    <t>A organização registra as bases legais que fundamentam as atividades de tratamento de dados pessoais e dados pessoais sensíveis?</t>
  </si>
  <si>
    <t>19.8</t>
  </si>
  <si>
    <t>O órgão inventaria as categorias dos dados pessoais e dados pessoais sensíveis objetos dos tratamentos realizados?</t>
  </si>
  <si>
    <t>19.9</t>
  </si>
  <si>
    <t>O órgão registra o tempo de retenção de dados pessoais tratados conforme a finalidade de cada processamento?</t>
  </si>
  <si>
    <t>19.10</t>
  </si>
  <si>
    <t>O órgão inventaria as categorias dos titulares de dados pessoais utilizados no tratamento?</t>
  </si>
  <si>
    <t>19.11</t>
  </si>
  <si>
    <t>O órgão registra os compartilhamentos de dados pessoais realizados com operadores terceiros e outras instituições conforme Art. 26 e 27 da LGPD, incluindo quais dados pessoais foram divulgados, a quem e com que finalidade?</t>
  </si>
  <si>
    <t>19.12</t>
  </si>
  <si>
    <t>O órgão mapeia os ambientes (ex: interno, nuvem, terceiros, etc) em que os dados pessoais objetos dos tratamentos são processados?</t>
  </si>
  <si>
    <t>19.13</t>
  </si>
  <si>
    <t>O órgão registra as transferências internacionais de dados pessoais realizadas conforme o Capítulo V da LGPD, incluindo quais dados pessoais foram divulgados e a quem?</t>
  </si>
  <si>
    <t>19.14</t>
  </si>
  <si>
    <t>O órgão mapeia os contratos estabelecidos/firmados com terceiros operadores responsáveis pelos tratamentos de dados pessoais?</t>
  </si>
  <si>
    <t>CONTROLE 20: FINALIDADE E HIPÓTESES LEGAIS</t>
  </si>
  <si>
    <t>20.1</t>
  </si>
  <si>
    <t>O órgão identifica as finalidades específicas antes da realização dos tratamentos de dados pessoais?</t>
  </si>
  <si>
    <t>20.2</t>
  </si>
  <si>
    <t>O órgão identifica as hipóteses de tratamento antes da realização dos processamentos de dados pessoais?</t>
  </si>
  <si>
    <t>20.3</t>
  </si>
  <si>
    <t>A organização identifica as bases legais que fundamentam as atividades de tratamento de dados pessoais e dados pessoais sensíveis antes da realização do tratamento?</t>
  </si>
  <si>
    <t>20.4</t>
  </si>
  <si>
    <t>CONTROLAR-P</t>
  </si>
  <si>
    <t>O órgão prioritariamente realiza tratamento de dados pessoais apenas para o atendimento de finalidade específica, na persecução do interesse público, com o objetivo de executar as competências legais ou cumprir as atribuições legais do serviço público?</t>
  </si>
  <si>
    <t>20.5</t>
  </si>
  <si>
    <t>O órgão trata dados pessoais sensíveis para executar políticas públicas previstas apenas em leis e regulamentos?</t>
  </si>
  <si>
    <t>20.6</t>
  </si>
  <si>
    <t>O órgão ao realizar tratamento de dados pessoais sensíveis baseado na hipótese de tutela da saúde, restringe o tratamento exclusivamente a profissionais de saúde, serviços de saúde ou autoridade sanitária?</t>
  </si>
  <si>
    <t>20.7</t>
  </si>
  <si>
    <t>O órgão adota mecanismos para assegurar que a divulgação dos resultados ou de qualquer excerto do estudo ou da pesquisa, em nenhuma hipótese, revele dados pessoais?</t>
  </si>
  <si>
    <t>20.8</t>
  </si>
  <si>
    <t>O órgão, ao realizar estudos em saúde pública, trata os dados pessoais exclusivamente dentro da instituição, mantidos em ambiente controlado e seguro, conforme práticas de segurança previstas em regulamento específico, e estritamente para a finalidade de realização de estudos e pesquisas?</t>
  </si>
  <si>
    <t>20.9</t>
  </si>
  <si>
    <t>O órgão mantém processo contínuo de gerenciamento das hipóteses legais de tratamento, incluindo o desenvolvimento de capacidades para cumprimento de obrigações decorrentes da definição da hipótese legal de tratamento, tais como: gerenciamento do consentimento, elaboração de Avaliação de Legitimo Interesse, etc?</t>
  </si>
  <si>
    <t>20.10</t>
  </si>
  <si>
    <t>O órgão, ao realizar compartilhamento de dados pessoais, adota medidas que assegurem a compatibilidade do propósito geral da finalidade original informada ao titular?</t>
  </si>
  <si>
    <t>20.11</t>
  </si>
  <si>
    <t>O órgão ao coletar cookies identifica, no banner de segundo  nível, as hipóteses legais utilizadas, de acordo com cada finalidade/categoria de cookie, utilizando o consentimento como principal hipótese legal, exceção feita aos cookies estritamente necessários, que podem se basear no legítimo interesse ou, se for caso cumprimento de obrigações ou atribuições legais?</t>
  </si>
  <si>
    <t>20.12</t>
  </si>
  <si>
    <t>O órgão ao coletar cookies permite, no banner de segundo  nível, a obtenção do consentimento específico de acordo com as categorias identificadas, observados o disposto na LGPD?</t>
  </si>
  <si>
    <t>20.13</t>
  </si>
  <si>
    <t>O órgão mantém o fornecimento do serviço quando os titulares de dados pessoais se recusam a fornecer o consentimento para cookies não necessários?</t>
  </si>
  <si>
    <t>20.14</t>
  </si>
  <si>
    <t>O tratamento de dados pessoais de crianças e adolescentes é realizado no seu melhor interesse com base em hipótese legal prevista pela LGPD e, no que couber, conforme preconizado pelo art. 14 da LGPD?</t>
  </si>
  <si>
    <t>CONTROLE 21: GOVERNANÇA</t>
  </si>
  <si>
    <t>21.1</t>
  </si>
  <si>
    <t>GOVERNAR-P</t>
  </si>
  <si>
    <t>O órgão adota medidas para adequar seus processos e atividades relacionadas ao tratamento de dados pessoais às legislações/normativos de privacidade e proteção de dados vigentes?</t>
  </si>
  <si>
    <t>21.2</t>
  </si>
  <si>
    <t>O órgão já elaborou e divulgou o seu Programa Institucional de Privacidade de Dados, conforme estabelecido no art.50 da LGPD?</t>
  </si>
  <si>
    <t>21.3</t>
  </si>
  <si>
    <t>As funções e responsabilidades dos colaboradores envolvidos nos tratamentos de dados pessoais são claramente estabelecidas e comunicadas?</t>
  </si>
  <si>
    <t>21.4</t>
  </si>
  <si>
    <t>O órgão disponibiliza para o encarregado os recursos necessários para implementação da LGPD e acesso direto à alta administração?</t>
  </si>
  <si>
    <t>21.5</t>
  </si>
  <si>
    <t>O órgão determina as responsabilidades e respectivos papéis para o tratamento de dados pessoais com o(s) controlador(es) conjunto(s) envolvido(s)?</t>
  </si>
  <si>
    <t>21.6</t>
  </si>
  <si>
    <t>O órgão divulga a seus colaboradores internos e externos as políticas e procedimentos operacionais relacionados à proteção de dados pessoais?</t>
  </si>
  <si>
    <t>21.7</t>
  </si>
  <si>
    <t>Os requisitos legais, regulatórios e contratuais relativos à privacidade são compreendidos e direcionados por meio regras de boas práticas e de governança publicadas pela instituição?</t>
  </si>
  <si>
    <t>21.8</t>
  </si>
  <si>
    <t xml:space="preserve">No âmbito das operações de tratamento de dados pessoais, existe uma tolerância ao risco organizacional definida, claramente expressa e informada às partes interessadas do órgão? </t>
  </si>
  <si>
    <t>21.9</t>
  </si>
  <si>
    <t>Foram definidos indicadores que serão utilizados para medir os resultados e desempenho do órgão na implementação do Programa Institucional de Privacidade de Dados?</t>
  </si>
  <si>
    <t>21.10</t>
  </si>
  <si>
    <t>O órgão instituiu uma equipe que realiza o monitoramento das vulnerabilidades técnicas dos serviços que tratam dados pessoais?</t>
  </si>
  <si>
    <t>CONTROLE 22: POLÍTICAS, PROCESSOS E PROCEDIMENTOS</t>
  </si>
  <si>
    <t>22.1</t>
  </si>
  <si>
    <t>A organização revisou e adequou a Política de Segurança da Informação ou instrumento similar à LGPD?</t>
  </si>
  <si>
    <t>22.2</t>
  </si>
  <si>
    <t>Há uma política vigente ou documento equivalente que dispõe sobre diretrizes de proteção de dados pessoais?</t>
  </si>
  <si>
    <t>22.3</t>
  </si>
  <si>
    <t>As políticas, processos e procedimentos de gerenciamento de risco de privacidade do tratamento de dados pessoais são identificados, estabelecidos, avaliados, gerenciados e acordados pelas partes interessadas organizacionais, e seu progresso medido e comunicado?</t>
  </si>
  <si>
    <t>22.4</t>
  </si>
  <si>
    <t>Os instrumentos convocatórios (editais licitatórios) estão adequados à LGPD?</t>
  </si>
  <si>
    <t>22.5</t>
  </si>
  <si>
    <t>O órgão fornece um processo para monitorar as leis e políticas de privacidade com o objetivo de identificar alterações que afetem o programa de proteção de dados pessoais?</t>
  </si>
  <si>
    <t>22.6</t>
  </si>
  <si>
    <t>A instituição estabelece um processo formal para a concessão de direitos de acesso privilegiado para o processamento de dados pessoais?</t>
  </si>
  <si>
    <t>22.7</t>
  </si>
  <si>
    <t>O órgão estabelece procedimento ou metodologia para assegurar que os princípios da LGPD estão sendo respeitados desde a fase de concepção do produto ou do serviço até a sua execução (Privacy by Design)?</t>
  </si>
  <si>
    <t>22.8</t>
  </si>
  <si>
    <t>A instituição implementa processos para que o tratamento dos dados pessoais seja preciso, completo, atualizado, adequado e relevante para a finalidade de uso?</t>
  </si>
  <si>
    <t>22.9</t>
  </si>
  <si>
    <t>O órgão estabelece políticas, procedimentos e adota mecanismos documentados para o descarte de dados pessoais?</t>
  </si>
  <si>
    <t>22.10</t>
  </si>
  <si>
    <t>A organização adequou seu Plano de Resposta a Incidentes (ou documento similar) à LGPD de forma a tratar violações relativas à privacidade dos titulares de dados pessoais?</t>
  </si>
  <si>
    <t>22.11</t>
  </si>
  <si>
    <t>A organização estabeleceu procedimentos para comunicar à Autoridade Nacional de Proteção de Dados e ao titular a ocorrência de incidente de segurança que possa acarretar risco ou dano relevante aos titulares?</t>
  </si>
  <si>
    <t>22.12</t>
  </si>
  <si>
    <t>O órgão revisa periodicamente as políticas, processos, planos e procedimentos de proteção de dados pessoais?</t>
  </si>
  <si>
    <t>CONTROLE 23: CONSCIENTIZAÇÃO E TREINAMENTO</t>
  </si>
  <si>
    <t>23.1</t>
  </si>
  <si>
    <t>O órgão implementa e mantêm uma estratégia abrangente de treinamento e conscientização a fim de garantir que a força de trabalho compreenda sobre suas responsabilidades e procedimentos de proteção de dados pessoais?</t>
  </si>
  <si>
    <t>23.2</t>
  </si>
  <si>
    <t>O plano de desenvolvimento de pessoas do órgão contempla treinamento adequado sobre a temática de privacidade e de proteção de dados pessoais?</t>
  </si>
  <si>
    <t>23.3</t>
  </si>
  <si>
    <t>As ações de treinamento e conscientização realizadas pela instituição visam a manter os colaboradores atualizados sobre os desenvolvimentos no ambiente regulatório, contratual e tecnológico que possam afetar a conformidade de privacidade da organização?</t>
  </si>
  <si>
    <t>23.4</t>
  </si>
  <si>
    <t>O órgão executa regularmente (por exemplo, anual) ou conforme necessário (por exemplo, após um incidente) treinamento básico e direcionado de proteção de dados pessoais conforme as funções das pessoas envolvidas com o tratamento?</t>
  </si>
  <si>
    <t>PRIVACIDADE CONTROLE 24: MINIMIZAÇÃO DE DADOS</t>
  </si>
  <si>
    <t>24.1</t>
  </si>
  <si>
    <t>O órgão avalia e classifica os dados pessoais a serem coletados em obrigatórios e opcionais a fim de priorizar somente a coleta dos dados obrigatórios para a prestação do serviço?</t>
  </si>
  <si>
    <t>24.2</t>
  </si>
  <si>
    <t>O órgão restringe ao máximo a coleta de dados de forma que seja suficiente para atender a finalidade específica do tratamento?</t>
  </si>
  <si>
    <t>24.3</t>
  </si>
  <si>
    <t>O órgão, ao realizar o tratamento de dados pessoais, aplica o princípio da minimização de dados para restringir a quantidades de dados pessoais ao estritamente necessário para atendimento da finalidade específica?</t>
  </si>
  <si>
    <t>24.4</t>
  </si>
  <si>
    <t>O órgão adota medidas para assegurar que as configurações de privacidade sejam aplicadas por padrão (Privacy by Default) nos serviços fornecidos?</t>
  </si>
  <si>
    <t>24.5</t>
  </si>
  <si>
    <t>O órgão adota o princípio 'need-to-how', em que deve ser dado acesso apenas aos dados pessoais necessários para o desempenho das funções dos colaboradores?</t>
  </si>
  <si>
    <t>24.6</t>
  </si>
  <si>
    <t>O órgão adota como padrão, sempre que possível, interações e transações que não envolvam a identificação dos titulares?</t>
  </si>
  <si>
    <t>24.7</t>
  </si>
  <si>
    <t>O órgão adota mecanismos para limitar a vinculação dos dados pessoais coletados?</t>
  </si>
  <si>
    <t>24.8</t>
  </si>
  <si>
    <t>As referências de atributos são substituídas por valores de atributos? Por exemplo, para o atributo "aniversário", um valor de atributo poderia ser "1/12/1980" e uma referência de atributo seria "nascido em dezembro".</t>
  </si>
  <si>
    <t>24.9</t>
  </si>
  <si>
    <t>Os dados pessoais utilizados em ambiente de TDH (teste, desenvolvimento e homologação) passam por um processo de anonimização?</t>
  </si>
  <si>
    <t>24.10</t>
  </si>
  <si>
    <t>O órgão realiza revisão periódica dos dados pessoais tratados para que continuem a ser o mínimo necessários para cumprir com a finalidade?</t>
  </si>
  <si>
    <t>24.11</t>
  </si>
  <si>
    <t>O órgão determina e desidentifica os dados pessoais que necessitam ser anonimizados de acordo com o tratamento e exigências estabelecidas por leis aplicáveis?</t>
  </si>
  <si>
    <t>24.12</t>
  </si>
  <si>
    <t>Ao fornecer a base de informações para órgãos de pesquisa ou para realização de estudos em saúde pública, os dados pessoais são, sempre que possível, anonimizados ou pseudoanonimizados?</t>
  </si>
  <si>
    <t>24.13</t>
  </si>
  <si>
    <t>O órgão ao coletar cookies disponibiliza botão de fácil visualização, no banner de primeiro e de segundo nível, que permita rejeitar todos os cookies não-necessários?</t>
  </si>
  <si>
    <t>24.14</t>
  </si>
  <si>
    <t>O órgão ao coletar cookies desativa, no banner de primeiro nível, cookies baseados no consentimento por padrão (opt-in)?</t>
  </si>
  <si>
    <t>24.15</t>
  </si>
  <si>
    <t>O órgão ao coletar cookies classifica os cookies em categorias no banner de segundo nível?</t>
  </si>
  <si>
    <t>CONTROLE 25: GESTÃO DO TRATAMENTO</t>
  </si>
  <si>
    <t>25.1</t>
  </si>
  <si>
    <t>O órgão configura os sistemas para registrar a data em que os dados pessoais são coletados, criados, atualizados, excluídos ou arquivados?</t>
  </si>
  <si>
    <t>25.2</t>
  </si>
  <si>
    <t>O órgão limita a quantidade de processamento sobre os dados pessoais sob sua custódia?</t>
  </si>
  <si>
    <t>25.3</t>
  </si>
  <si>
    <t>O órgão define e documenta os objetivos da minimização do tratamento sobre os dados pessoais sob sua custódia?</t>
  </si>
  <si>
    <t>25.4</t>
  </si>
  <si>
    <t>Os dados são mantidos em formato interoperável e estruturado para o uso compartilhado, com vistas à execução de políticas públicas, à prestação de serviços públicos, à descentralização da atividade pública e à disseminação e ao acesso das informações pelo público em geral?</t>
  </si>
  <si>
    <t>25.5</t>
  </si>
  <si>
    <t>Há procedimentos para garantir que quando há o término do tratamento de dados do titular no órgão, este segue as hipóteses previstas no artigo 15 da LGPD?</t>
  </si>
  <si>
    <t>25.6</t>
  </si>
  <si>
    <t>A instituição utiliza técnicas ou métodos apropriados para garantir exclusão ou destruição segura de dados pessoais (incluindo originais, cópias e registros arquivados), de modo a impedir sua recuperação?</t>
  </si>
  <si>
    <t>25.7</t>
  </si>
  <si>
    <t>A organização avalia se os dados pessoais são retidos (armazenados) durante o tempo estritamente necessário para cumprir com as finalidades de tratamento de dados pessoais que foram identificadas?</t>
  </si>
  <si>
    <t>25.8</t>
  </si>
  <si>
    <t>O órgão implementa no serviço a detecção da expiração do período de retenção e aviso automático de que deve ser avaliada a possibilidade de exclusão dos dados pessoais após o cumprimento das finalidades?</t>
  </si>
  <si>
    <t>25.9</t>
  </si>
  <si>
    <t>O órgão bloqueia e adota medidas de proteção para isentar de processamento adicional os dados pessoais quando os propósitos informados ao titular são atingidos, mas a retenção for exigida pelas leis aplicáveis?</t>
  </si>
  <si>
    <t>CONTROLE 26: ACESSO E QUALIDADE</t>
  </si>
  <si>
    <t>26.1</t>
  </si>
  <si>
    <t>Há um canal de comunicação ativo, seguro e autenticado com um ponto de contato para receber e responder a reclamações e requisições do titular sobre o tratamento de dados pessoais?</t>
  </si>
  <si>
    <t>26.2</t>
  </si>
  <si>
    <t>O órgão adota meios para verificar a validade e exatidão das solicitações de correção realizadas por parte do titular de dados pessoais?</t>
  </si>
  <si>
    <t>26.3</t>
  </si>
  <si>
    <t>O órgão fornece meios para que o titulares de dados pessoais possam solicitar as correções dos dados pessoais ou contestar a exatidão e integridade dos dados pessoais com direito a confirmação de recebimento da solicitação?</t>
  </si>
  <si>
    <t>26.4</t>
  </si>
  <si>
    <t>O órgão fornece, na medida do possível, as respostas ao titular de dados pessoais de forma equivalente àquela em que a solicitação foi realizada?</t>
  </si>
  <si>
    <t>26.5</t>
  </si>
  <si>
    <t>O órgão adota mecanismos de rastreamento para garantir que todas as petições e reclamações recebidas dos titulares de dados pessoais sejam analisadas e tratadas adequadamente em tempo hábil?</t>
  </si>
  <si>
    <t>26.6</t>
  </si>
  <si>
    <t>São utilizados padrões técnicos, principalmente os definidos pela ANPD, que facilitem o controle pelos titulares dos seus dados pessoais?</t>
  </si>
  <si>
    <t>26.7</t>
  </si>
  <si>
    <t>O órgão implementa meios práticos para permitir que os titulares gerenciem os seus dados pessoais, de forma simples, rápida e eficiente, e que não acarrete atrasos indevidos ou custo ao titular?</t>
  </si>
  <si>
    <t>26.8</t>
  </si>
  <si>
    <t>O órgão confirma, na medida do possível, a exatidão, relevância e integridade dos dados pessoais na coleta?</t>
  </si>
  <si>
    <t>26.9</t>
  </si>
  <si>
    <t xml:space="preserve">A instituição implementa medidas que visam a garantir e maximizar a exatidão, qualidade e completude dos dados pessoais coletados? </t>
  </si>
  <si>
    <t>26.10</t>
  </si>
  <si>
    <t>O órgão revisa periodicamente e corrige conforme necessário os dados pessoais imprecisos ou desatualizados?</t>
  </si>
  <si>
    <t>26.11</t>
  </si>
  <si>
    <t>COMUNICAR-P</t>
  </si>
  <si>
    <t>O órgão fornece informações ao titular de dados pessoais sobre o andamento de suas solicitações?</t>
  </si>
  <si>
    <t>26.12</t>
  </si>
  <si>
    <t>O órgão comunica qualquer alteração, correção ou remoção dos dados pessoais para operadores e terceiros com quem os dados pessoais foram compartilhados?</t>
  </si>
  <si>
    <t>CONTROLE 27: COMPARTILHAMENTO, TRANSFERÊNCIA E DIVULGAÇÃO</t>
  </si>
  <si>
    <t>27.1</t>
  </si>
  <si>
    <t>O órgão identifica os compartilhamentos de dados pessoais realizados com operadores terceiros e outras instituições conforme Art. 26 e 27 da LGPD, incluindo quais dados pessoais foram divulgados, a quem, a que horas e com que finalidade?</t>
  </si>
  <si>
    <t>27.2</t>
  </si>
  <si>
    <t>O órgão identifica as transferências internacionais de dados pessoais realizadas conforme o Capítulo V da LGPD, incluindo quais dados pessoais foram divulgados, a quem, a que horas e com que finalidade?</t>
  </si>
  <si>
    <t>27.3</t>
  </si>
  <si>
    <t>O órgão, ao compartilhar dados pessoais, adota um processo de formalização e registro, identificando objeto e finalidade, base legal e duração do tratamento?</t>
  </si>
  <si>
    <t>27.4</t>
  </si>
  <si>
    <t>O órgão solicita descrição formal das medidas de proteção de dados pessoais adotadas pelas entidades com quem compartilha dados pessoais?</t>
  </si>
  <si>
    <t>27.5</t>
  </si>
  <si>
    <t>O órgão observa o disposto pelo art. 33-36 da LGPD para a realização de transferência internacional de dados pessoais?</t>
  </si>
  <si>
    <t>CONTROLE 28: SUPERVISÃO EM TERCEIROS</t>
  </si>
  <si>
    <t>28.1</t>
  </si>
  <si>
    <t>O órgão estabelece as funções e responsabilidades do operador envolvido no tratamento de dados pessoais, principalmente a notificação em caso de violação de dados pessoais?</t>
  </si>
  <si>
    <t>28.2</t>
  </si>
  <si>
    <t>São estabelecidos acordos de confidencialidade, termos de responsabilidade ou termos de sigilo com operadores de dados pessoais controlados pelos órgãos?</t>
  </si>
  <si>
    <t>28.3</t>
  </si>
  <si>
    <t>O órgão estabelece no contrato que o operador não processe os dados pessoais para finalidades que divergem da finalidade principal informada pelo controlador?</t>
  </si>
  <si>
    <t>28.4</t>
  </si>
  <si>
    <t>O órgão determina por contrato o assunto e o prazo do serviço a ser prestado, a extensão, a forma e a finalidade do tratamento de dados pessoais pelo operador, bem como os tipos de dados pessoais processados?</t>
  </si>
  <si>
    <t>28.5</t>
  </si>
  <si>
    <t>O órgão documenta no contrato de nível de serviço os requisitos de proteção de dados pessoais que os operadores de dados pessoais devem atender?</t>
  </si>
  <si>
    <t>28.6</t>
  </si>
  <si>
    <t>O órgão adota meios para garantir que os sistemas do operador de dados pessoais tenham mecanismos de proteção de dados implementados?</t>
  </si>
  <si>
    <t>28.7</t>
  </si>
  <si>
    <t>O órgão instrui ao operador que implemente meios práticos para permitir que os titulares exerçam seu direito de gerenciamento dos dados pessoais?</t>
  </si>
  <si>
    <t>28.8</t>
  </si>
  <si>
    <t>O órgão exige do operador o cumprimento de todas as cláusulas estipuladas em contrato sobre divulgação de dados pessoais, a menos que proibido por lei?</t>
  </si>
  <si>
    <t>28.9</t>
  </si>
  <si>
    <t>O órgão exige que o operador o informe sobre assuntos envolvendo o tratamento de dados pessoais para que o controlador esteja em conformidade com suas obrigações, principalmente em casos de solicitações juridicamente vinculativas para divulgação de dados pessoais, violação de dados pessoais, sobre alterações relevantes ao serviço?</t>
  </si>
  <si>
    <t>28.10</t>
  </si>
  <si>
    <t>O órgão especifica as condições sob as quais o operador deve devolver ou descartar com segurança os dados pessoais após a conclusão do serviço, rescisão de qualquer contrato ou de outra forma mediante solicitação do controlador?</t>
  </si>
  <si>
    <t>28.11</t>
  </si>
  <si>
    <t>O órgão especifica no contrato entre controlador e operador sobre o uso de subcontratados para processar dados pessoais?</t>
  </si>
  <si>
    <t>28.12</t>
  </si>
  <si>
    <t>O órgão monitora e inspeciona a implementação dos requisitos estabelecidos nas cláusulas contratuais pelos operadores?</t>
  </si>
  <si>
    <t>28.13</t>
  </si>
  <si>
    <t>O órgão realizou revisão das cláusulas contratuais em vigência com os operadores terceiros para adequá-los à LGPD?</t>
  </si>
  <si>
    <t>CONTROLE 29: ABERTURA, TRANSPARÊNCIA E NOTIFICAÇÃO</t>
  </si>
  <si>
    <t>29.1</t>
  </si>
  <si>
    <t>O órgão adota meios para apresentar as informações de tratamento de dados pessoais de forma clara para que possam ser compreendidas por uma pessoa que não esteja familiarizada com as tecnologias da informação, internet ou jargões jurídicos?</t>
  </si>
  <si>
    <t>29.2</t>
  </si>
  <si>
    <t>O órgão adota meios para disponibilizar a política de privacidade em local de fácil acesso, antes ou no momento do tratamento de dados pessoais, sem a necessidade de o titular ter que solicitá-lo especificamente?</t>
  </si>
  <si>
    <t>29.3</t>
  </si>
  <si>
    <t>O órgão adota algum mecanismo, sempre que possível, para comprovar que o titular de dados pessoais obteve acesso à política de privacidade fornecida?</t>
  </si>
  <si>
    <t>29.4</t>
  </si>
  <si>
    <t>O órgão revisa a política de privacidade, cookies e outras aplicáveis ao tratamento de dados pessoais, antes ou assim que possível, para refletir mudanças realizadas no tratamento?</t>
  </si>
  <si>
    <t>29.5</t>
  </si>
  <si>
    <t>O órgão destaca na Política de Privacidade informações sobre os dados pessoais que a organização coleta e a(s) finalidade(s) do tratamento para a qual a coleta é realizada, hipóteses e bases legais?</t>
  </si>
  <si>
    <t>29.6</t>
  </si>
  <si>
    <t>A identidade e as informações de contato do encarregado estão divulgadas publicamente, de forma clara e objetiva, preferencialmente no sítio eletrônico do controlador?</t>
  </si>
  <si>
    <t>29.7</t>
  </si>
  <si>
    <t>O órgão fornece informações aos titulares sobre como é realizado o tratamento de dados pessoais, tais como o período de retenção dos dados pessoais coletados, entre outras ações de tratamento?</t>
  </si>
  <si>
    <t>29.8</t>
  </si>
  <si>
    <t>Os titulares de dados são informados quando há alterações na forma de tratamento dos dados pessoais?</t>
  </si>
  <si>
    <t>29.9</t>
  </si>
  <si>
    <t>O órgão fornece orientações ao titular sobre a forma e meios utilizados de gerenciamento aos dados pessoais?</t>
  </si>
  <si>
    <t>29.10</t>
  </si>
  <si>
    <t>O órgão informa se a organização compartilha dados pessoais com entidades externas, os dados pessoais compartilhados e a finalidade para tal compartilhamento?</t>
  </si>
  <si>
    <t>29.11</t>
  </si>
  <si>
    <t>O órgão fornece informações sobre a proteção e descarte seguro dos dados pessoais coletados?</t>
  </si>
  <si>
    <t>29.12</t>
  </si>
  <si>
    <t>O órgão fornece, quando solicitado por instituição competente, informações relativas a violações de privacidade dos titulares, juntamente com quaisquer ações associadas que o solicitante possa tomar para mitigar os riscos adicionais decorrentes da violação?</t>
  </si>
  <si>
    <t>CONTROLE 30: AVALIAÇÃO DE IMPACTO, MONITORAMENTO E AUDITORIA</t>
  </si>
  <si>
    <t>30.1</t>
  </si>
  <si>
    <t>O órgão observa o conteúdo mínimo a ser inserido no Relatório de Impacto à Proteção de Dados Pessoais - RIPD conforme o disposto no Art. 38, parágrafo único da LGPD?</t>
  </si>
  <si>
    <t>30.2</t>
  </si>
  <si>
    <t>O órgão estabelece processo para avaliar o impacto na privacidade ao fornecer serviços que tratam dados pessoais?</t>
  </si>
  <si>
    <t>30.3</t>
  </si>
  <si>
    <t>A organização avalia os riscos dos processos de tratamento de dados pessoais que foram identificados?</t>
  </si>
  <si>
    <t>30.4</t>
  </si>
  <si>
    <t>O órgão documenta os riscos de privacidade oriundos da avaliação de impacto à Proteção de Dados Pessoais?</t>
  </si>
  <si>
    <t>30.5</t>
  </si>
  <si>
    <t>O órgão documenta as medidas de proteção de dados pessoais adotadas para mitigação do impacto à Proteção de Dados Pessoais?</t>
  </si>
  <si>
    <t>30.6</t>
  </si>
  <si>
    <t>O órgão realiza e documenta os resultados de uma avaliação de impacto à Proteção de Dados Pessoais?</t>
  </si>
  <si>
    <t>30.7</t>
  </si>
  <si>
    <t>O órgão desenvolve, divulga (no que couber) e atualiza relatórios (por exemplo, relatórios sobre violações, investigações, auditorias), a fim de demonstrar responsabilidade e conformidade com leis e regulamentos de proteção de dados pessoais?</t>
  </si>
  <si>
    <t>30.8</t>
  </si>
  <si>
    <t>O órgão monitora e audita regularmente as operações de tratamento de dados pessoais, especialmente aquelas envolvendo dados pessoais sensíveis, para garantir que estejam em conformidade com as leis, regulamentos e termos contratuais aplicáveis?</t>
  </si>
  <si>
    <t>30.9</t>
  </si>
  <si>
    <t>Os controles de proteção de dados pessoais são monitorados e auditados periodicamente para garantir que as operações que envolvam dados pessoais estejam em conformidade com normas e regulamentos internos e externos, quando aplicável, a organização?</t>
  </si>
  <si>
    <t>30.10</t>
  </si>
  <si>
    <t>O órgão implementa medidas apropriadas para monitorar e auditar periodicamente os controles de privacidade e a eficácia da política de privacidade interna (política de proteção de dados pessoais) da instituição?</t>
  </si>
  <si>
    <t>30.11</t>
  </si>
  <si>
    <t>O órgão assegura que as auditorias sejam conduzidas por partes qualificadas e independentes (internas ou externas à organização)?</t>
  </si>
  <si>
    <t>30.12</t>
  </si>
  <si>
    <t>O órgão produz um relatório anual detalhando as ações tomadas para conformidade e um resumo das ações pendentes?</t>
  </si>
  <si>
    <t>CONTROLE 31: SEGURANÇA APLICADA A PRIVACIDADE</t>
  </si>
  <si>
    <t>31.1</t>
  </si>
  <si>
    <t>PROTEGER-P</t>
  </si>
  <si>
    <t>A organização adota medidas de segurança, técnicas e administrativas, testadas e avaliadas, aptas a proteger dados pessoais de acordo com os resultados de uma avaliação de riscos ou impacto de proteção de dados pessoais?</t>
  </si>
  <si>
    <t>31.2</t>
  </si>
  <si>
    <t>O órgão submete os controles de segurança e proteção de dados a revisão e reavaliação periódicas em um processo contínuo de gerenciamento de riscos de segurança?</t>
  </si>
  <si>
    <t>31.3</t>
  </si>
  <si>
    <t>A organização implementa processo para registro, cancelamento e provisionamento de usuários em sistemas que realizam tratamento de dados pessoais?</t>
  </si>
  <si>
    <t>31.4</t>
  </si>
  <si>
    <t>A instituição considera o princípio do privilégio mínimo na concessão de direitos de acesso para o processamento de dados pessoais?</t>
  </si>
  <si>
    <t>31.5</t>
  </si>
  <si>
    <t>Meios fortes de autenticação são providos para o processamento dos dados pessoais, em especial os dados sensíveis (dados de saúde e demais dados previstos pelo art.5º, II da LGPD)?</t>
  </si>
  <si>
    <t>31.6</t>
  </si>
  <si>
    <t>O acesso físico aos dados e dispositivos é gerenciado?</t>
  </si>
  <si>
    <t>31.7</t>
  </si>
  <si>
    <t>O compartilhamento ou transferência de dados pessoais é realizado por meio de um canal criptografado e de cifra recomendada pelos sítios especializados de segurança (Exemplo: https://www.ssllabs.com/ssltest/)?</t>
  </si>
  <si>
    <t>31.8</t>
  </si>
  <si>
    <t>Os dados pessoais armazenados/retidos possuem controles de integridade permitindo identificar se os dados foram alterados sem permissão?</t>
  </si>
  <si>
    <t>31.9</t>
  </si>
  <si>
    <t>O órgão adota mecanismos para restauração de dados pessoais?</t>
  </si>
  <si>
    <t>31.10</t>
  </si>
  <si>
    <t>O órgão restringe e controla a impressão de documentos que contenha dados pessoais encaminhados para as impressoras corporativas?</t>
  </si>
  <si>
    <t>31.11</t>
  </si>
  <si>
    <t>O órgão descarta materiais impressos de forma segura?</t>
  </si>
  <si>
    <t>31.12</t>
  </si>
  <si>
    <t>As medidas de mitigação de riscos resultantes do RIPD são consideradas no processo de desenvolvimento de sistemas?</t>
  </si>
  <si>
    <t>31.13</t>
  </si>
  <si>
    <t>A manutenção e reparação dos ativos organizacionais são realizadas e registradas, com ferramentas aprovadas e controladas?</t>
  </si>
  <si>
    <t>31.14</t>
  </si>
  <si>
    <t>A manutenção remota dos ativos organizacionais é aprovada, registrada e executada de forma a impedir o acesso não autorizado?</t>
  </si>
  <si>
    <t>31.15</t>
  </si>
  <si>
    <t>A organização ao realizar registros de eventos (logs), considerando o princípio de minimização de dados, grava o acesso ao dado pessoal, incluindo por quem, quando, qual titular de dados pessoais foi acessado e quais mudanças (se houver alguma) foram feitas (adições, modificações ou exclusões), como um resultado do evento?</t>
  </si>
  <si>
    <t>31.16</t>
  </si>
  <si>
    <t>A organização monitora proativamente a ocorrência de eventos que podem ser associados à violação de dados pessoais?</t>
  </si>
  <si>
    <t>31.17</t>
  </si>
  <si>
    <t>A organização possui sistema para o registro de incidentes de segurança da informação que envolvem violação de dados pessoais?</t>
  </si>
  <si>
    <t>31.18</t>
  </si>
  <si>
    <t>A organização comunica à Autoridade Nacional de Proteção de Dados sobre a ocorrência de incidente de segurança e proteção de dados pessoais?</t>
  </si>
  <si>
    <t>Responsáveis</t>
  </si>
  <si>
    <t>Previsão de Inicio</t>
  </si>
  <si>
    <t>Previsão de Fim</t>
  </si>
  <si>
    <t>Status Plano de Ação</t>
  </si>
  <si>
    <t>Status Medida</t>
  </si>
  <si>
    <t>Nova resposta</t>
  </si>
  <si>
    <t>Prioridade</t>
  </si>
  <si>
    <t>Não</t>
  </si>
  <si>
    <t>-</t>
  </si>
  <si>
    <t>Sim</t>
  </si>
  <si>
    <t>A organização não adota essa medida</t>
  </si>
  <si>
    <t xml:space="preserve">MENU: </t>
  </si>
  <si>
    <t>EXEMPLO_NOME_RESPONSÁVEL_1</t>
  </si>
  <si>
    <t>EXEMPLO_NOME_DEPARTAMENTO_1</t>
  </si>
  <si>
    <t>QTD TOTAL DE MEDIDAS</t>
  </si>
  <si>
    <t>QTD DE MEDIDAS COM PRIORIDADE</t>
  </si>
  <si>
    <t>ÁREAS DE DOMÍNIO - PLANO DE TRABALHO</t>
  </si>
  <si>
    <t>Planos de Ação Prioritários Concluídos</t>
  </si>
  <si>
    <t>Planos de Ação Concluídos</t>
  </si>
  <si>
    <t>Planos de Ação Prioritários</t>
  </si>
  <si>
    <t>Maturidade Segurança da Informação</t>
  </si>
  <si>
    <t>Maturidade Controle</t>
  </si>
  <si>
    <t>Resposta</t>
  </si>
  <si>
    <t>ID medida</t>
  </si>
  <si>
    <t>INCC</t>
  </si>
  <si>
    <t>ID Controle</t>
  </si>
  <si>
    <t>Número de Respostas Pendentes para Obtenção de Maturidade de SI:</t>
  </si>
  <si>
    <r>
      <t xml:space="preserve">Importante: </t>
    </r>
    <r>
      <rPr>
        <b/>
        <sz val="13"/>
        <rFont val="Calibri"/>
        <family val="2"/>
        <scheme val="minor"/>
      </rPr>
      <t>LÓGICA do indicador iSeg - segurança da informação</t>
    </r>
  </si>
  <si>
    <t>QTD MEDIDAS</t>
  </si>
  <si>
    <r>
      <t xml:space="preserve">Importante: </t>
    </r>
    <r>
      <rPr>
        <b/>
        <sz val="13"/>
        <rFont val="Calibri"/>
        <family val="2"/>
        <scheme val="minor"/>
      </rPr>
      <t>LÓGICA do indicador iPriv - Privacidade</t>
    </r>
  </si>
  <si>
    <t>Número de Respostas Pendentes para Obtenção de Maturidade de Privacidade:</t>
  </si>
  <si>
    <t>Maturidade Privacidade</t>
  </si>
  <si>
    <t>Quantidade Planos de Ação Prioritários</t>
  </si>
  <si>
    <t>Quantidade Planos de Ação Finalizados</t>
  </si>
  <si>
    <t>ID CONTROLE</t>
  </si>
  <si>
    <t>NOME CONTROLE</t>
  </si>
  <si>
    <t>ESTRUTURAÇÃO BÁSICA DE GESTÃO EM SEGURANÇA DA INFORMAÇÃO E PRIVACIDADE</t>
  </si>
  <si>
    <t>ISEG</t>
  </si>
  <si>
    <t>Maturidade do Controle de Segurança da Informação</t>
  </si>
  <si>
    <t>CIS CONTROLE 5: GESTÃO DE CONTAS</t>
  </si>
  <si>
    <t>CIS CONTROLE 6: GESTÃO DO CONTROLE DE ACESSO</t>
  </si>
  <si>
    <t>CIS CONTROLE 7: GESTÃO CONTÍNUA DE VULNERABILIDADES</t>
  </si>
  <si>
    <t>CIS CONTROLE 12: GESTÃO DA INFRAESTRUTURA DE REDE</t>
  </si>
  <si>
    <t>e</t>
  </si>
  <si>
    <t>IPRIV</t>
  </si>
  <si>
    <t>Maturidade Privacidade - CONTROLE</t>
  </si>
  <si>
    <t>PRIVACIDADE CONTROLE 19: INVENTÁRIO E MAPEAMENTO</t>
  </si>
  <si>
    <t>PRIVACIDADE CONTROLE 20: FINALIDADE E HIPÓTESES LEGAIS</t>
  </si>
  <si>
    <t>PRIVACIDADE CONTROLE 21: GOVERNANÇA</t>
  </si>
  <si>
    <t>PRIVACIDADE CONTROLE 22: POLÍTICAS, PROCESSOS E PROCEDIMENTOS</t>
  </si>
  <si>
    <t>PRIVACIDADE CONTROLE 23: CONSCIENTIZAÇÃO E TREINAMENTO</t>
  </si>
  <si>
    <t>PRIVACIDADE CONTROLE 25: GESTÃO DO TRATAMENTO</t>
  </si>
  <si>
    <t>PRIVACIDADE CONTROLE 26: ACESSO E QUALIDADE</t>
  </si>
  <si>
    <t>PRIVACIDADE CONTROLE 27: COMPARTILHAMENTO, TRANSFERÊNCIA E DIVULGAÇÃO</t>
  </si>
  <si>
    <t>PRIVACIDADE CONTROLE 28: SUPERVISÃO EM TERCEIROS</t>
  </si>
  <si>
    <t>PRIVACIDADE CONTROLE 29:  ABERTURA, TRANSPARÊNCIA E NOTIFICAÇÃO</t>
  </si>
  <si>
    <t>PRIVACIDADE CONTROLE 30: AVALIAÇÃO DE IMPACTO, MONITORAMENTO E AUDITORIA</t>
  </si>
  <si>
    <t>PRIVACIDADE CONTROLE 31:  SEGURANÇA APLICADA A PRIVACIDADE</t>
  </si>
  <si>
    <t>Indicador de Maturidade do Controle de Estruturação Básica</t>
  </si>
  <si>
    <t>Nível de Maturidade</t>
  </si>
  <si>
    <t>Indicador de Maturidade do Controle de Segurança da Informação</t>
  </si>
  <si>
    <t>PRIVACIDADE CONTROLE 20: FINALIDADE E LEGITIMIDADE</t>
  </si>
  <si>
    <t>PRIVACIDADE CONTROLE 29: ABERTURA, TRANSPARÊNCIA E NOTIFICAÇÃO</t>
  </si>
  <si>
    <t>PRIVACIDADE CONTROLE 31: SEGURANÇA APLICADA A PRIVACIDADE</t>
  </si>
  <si>
    <t>Adota em menor parte</t>
  </si>
  <si>
    <t>1- Implementação</t>
  </si>
  <si>
    <t>2- Capacidade</t>
  </si>
  <si>
    <t>4- Faixa Nivel de Maturidade</t>
  </si>
  <si>
    <t>5- iSeg / iPriv</t>
  </si>
  <si>
    <t>Peso para por na logica</t>
  </si>
  <si>
    <t>Selecione o Nivel de Capacidade</t>
  </si>
  <si>
    <t xml:space="preserve">Indice </t>
  </si>
  <si>
    <t>iMC</t>
  </si>
  <si>
    <t>iSeg / iPriv</t>
  </si>
  <si>
    <t>Adota em maior parte ou totalmente</t>
  </si>
  <si>
    <t>0,00 a 0,29</t>
  </si>
  <si>
    <t>Inicial</t>
  </si>
  <si>
    <t>0,30 a 0,49</t>
  </si>
  <si>
    <t>Básico</t>
  </si>
  <si>
    <t>Adota parcialmente</t>
  </si>
  <si>
    <t>0,50 a 0,69</t>
  </si>
  <si>
    <t>Intermediário</t>
  </si>
  <si>
    <t>Há decisão formal ou plano aprovado para implementar</t>
  </si>
  <si>
    <t>0,70 a 0,89</t>
  </si>
  <si>
    <t>Em Aprimoramento</t>
  </si>
  <si>
    <t>0,90 a 1,00</t>
  </si>
  <si>
    <t>Aprimorado</t>
  </si>
  <si>
    <t>Não se aplica</t>
  </si>
  <si>
    <t>3- Controle 0</t>
  </si>
  <si>
    <t>Opção de Resposta</t>
  </si>
  <si>
    <t>Resultado</t>
  </si>
  <si>
    <t>Atendido</t>
  </si>
  <si>
    <t>Não atendido</t>
  </si>
  <si>
    <t>CADASTRO</t>
  </si>
  <si>
    <t>LISTA DE ÓRGÃOS/INSTITUIÇÕES</t>
  </si>
  <si>
    <t>PESQUISA AUTOMATIZADA</t>
  </si>
  <si>
    <t>DATA FIM DIAGNOSTICO</t>
  </si>
  <si>
    <t>Ministério da Economia - ME</t>
  </si>
  <si>
    <t>VERSÃO DO DIAGNÓSTICO</t>
  </si>
  <si>
    <t>Advocacia Geral da União – AGU</t>
  </si>
  <si>
    <t>Controladoria-Geral da União – CGU</t>
  </si>
  <si>
    <t>Gabinete de Segurança Institucional da Presidência da República - GSI/PR</t>
  </si>
  <si>
    <t>Ministério da Agricultura, Pecuária e Abastecimento – MAPA</t>
  </si>
  <si>
    <t>Ministério da Cidadania - MCIDADANIA</t>
  </si>
  <si>
    <t>Ministério da Ciência, Tecnologia, Inovações e Comunicações – MCTIC</t>
  </si>
  <si>
    <t>Ministério das Comunicações - MCOM</t>
  </si>
  <si>
    <t>Ministério da Defesa – MD</t>
  </si>
  <si>
    <t>Ministério da Educação – MEC</t>
  </si>
  <si>
    <t>Ministério da Infraestrutura – MINFRA</t>
  </si>
  <si>
    <t>Ministério da Justiça e Segurança Pública – MJSP</t>
  </si>
  <si>
    <t>Ministério da Mulher, da Família e dos Direitos Humanos - MMFDH</t>
  </si>
  <si>
    <t>Ministério da Saúde – MS</t>
  </si>
  <si>
    <t>Ministério das Relações Exteriores – MRE</t>
  </si>
  <si>
    <t>Ministério de Minas e Energia – MME</t>
  </si>
  <si>
    <t>Ministério do Desenvolvimento Regional - MDR</t>
  </si>
  <si>
    <t>Ministério do Meio Ambiente – MMA</t>
  </si>
  <si>
    <t>Ministério do Trabalho e Previdência - MTB</t>
  </si>
  <si>
    <t>Ministério do Turismo – Mtur</t>
  </si>
  <si>
    <t>Secretaria Geral da Presidência da República – SGPR</t>
  </si>
  <si>
    <t>Agência Brasileira de Inteligência – ABIN</t>
  </si>
  <si>
    <t>Arquivo Nacional – AN</t>
  </si>
  <si>
    <t>Casa Civil - CC</t>
  </si>
  <si>
    <t>Centro de Tecnologia da Informação Renato Archer – CTI</t>
  </si>
  <si>
    <t>Centro de Tecnologia Mineral – CETEM</t>
  </si>
  <si>
    <t>Centro Gestor e Operacional do Sistema de Proteção da Amazônia - CENSIPAM</t>
  </si>
  <si>
    <t>Comando da Aeronáutica – COMAER</t>
  </si>
  <si>
    <t>Comando da Marinha – CMAR</t>
  </si>
  <si>
    <t>Comando do Exército – CEX</t>
  </si>
  <si>
    <t>Coordenação-Geral de Gestão de Portos do MINFRA</t>
  </si>
  <si>
    <t>Coordenação-Geral de Projetos Especiais de Tecnologia da lnformação - CGPTI do MAPA</t>
  </si>
  <si>
    <t>Secretaria Nacional de Assistência Social do MCIDADANIA</t>
  </si>
  <si>
    <t>Secretaria de Avaliação e Gestão da Informação do MCIDADANIA</t>
  </si>
  <si>
    <t>Secretaria Nacional do Cadastro Único - SECAD</t>
  </si>
  <si>
    <t>Departamento de Polícia Federal - DPF</t>
  </si>
  <si>
    <t>Departamento de Polícia Rodoviária Federal - DPRF</t>
  </si>
  <si>
    <t>Secretaria Nacional de Trânsito - SNT</t>
  </si>
  <si>
    <t>Departamento Penitenciário Nacional - DEPEN</t>
  </si>
  <si>
    <t>Departamento Nacional de Registro Empresarial e Integração - DREI</t>
  </si>
  <si>
    <t>Hospital das Forças Armadas – HFA</t>
  </si>
  <si>
    <t>Imprensa Nacional – IN</t>
  </si>
  <si>
    <t>Instituto Brasileiro de Informação em Ciência e Tecnologia – IBICT</t>
  </si>
  <si>
    <t>Instituto Nacional de Câncer José Alencar Gomes da Silva - INCA</t>
  </si>
  <si>
    <t>Instituto Nacional de Cardiologia – INC/SAS</t>
  </si>
  <si>
    <t>Instituto Nacional de Meteorologia - INMET</t>
  </si>
  <si>
    <t>Instituto Nacional de Pesquisas da Amazônia - INPA</t>
  </si>
  <si>
    <t>Instituto Nacional de Pesquisas Espaciais – INPE-MCT</t>
  </si>
  <si>
    <t>Instituto Nacional de Educação de Surdos</t>
  </si>
  <si>
    <t>Instituto Nacional de Tecnologia – INT</t>
  </si>
  <si>
    <t>Instituto Nacional de Tecnologia da Informação – ITI</t>
  </si>
  <si>
    <t>Laboratório Nacional de Computação Científica – LNCC-MCT</t>
  </si>
  <si>
    <t>Museu de Astronomia e Ciências Afins – MAST</t>
  </si>
  <si>
    <t>Museu Paraense Emílio Goeldi – MPEG</t>
  </si>
  <si>
    <t>Observatório Nacional – ON</t>
  </si>
  <si>
    <t>Procuradoria-Geral da Fazenda Nacional – PGFN</t>
  </si>
  <si>
    <t>Secretaria da Receita Federal do Brasil – RFB</t>
  </si>
  <si>
    <t>Secretaria de Coordenação e Governança das Empresas Estatais - SEST</t>
  </si>
  <si>
    <t>Secretaria de Gestão - SEGES</t>
  </si>
  <si>
    <t>Secretaria de Gestão de Pessoas - SGP</t>
  </si>
  <si>
    <t>Secretaria de Orçamento Federal - SOF</t>
  </si>
  <si>
    <t>Secretaria do Patrimônio da União - SPU</t>
  </si>
  <si>
    <t>Secretaria do Tesouro Nacional - STN</t>
  </si>
  <si>
    <t>Secretaria Nacional do Consumidor – SENACON</t>
  </si>
  <si>
    <t>Secretaria Nacional de Renda de Cidadania - SENARC</t>
  </si>
  <si>
    <t>Agência Espacial Brasileira – AEB</t>
  </si>
  <si>
    <t>Agência Nacional de Águas – ANA</t>
  </si>
  <si>
    <t>Agência Nacional de Aviação Civil – ANAC</t>
  </si>
  <si>
    <t>Agência Nacional de Energia Elétrica – ANEEL</t>
  </si>
  <si>
    <t>Agência Nacional de Mineração - ANM</t>
  </si>
  <si>
    <t>Autoridade Nacional de Proteção de Dados - ANPD</t>
  </si>
  <si>
    <t>Agência Nacional de Saúde Suplementar – ANS</t>
  </si>
  <si>
    <t>Agência Nacional de Telecomunicações – ANATEL</t>
  </si>
  <si>
    <t>Agência Nacional de Transportes Aquaviários – ANTAQ</t>
  </si>
  <si>
    <t>Agência Nacional de Transportes Terrestres – ANTT</t>
  </si>
  <si>
    <t>Agência Nacional de Vigilância Sanitária – ANVISA</t>
  </si>
  <si>
    <t>Agência Nacional do Cinema – ANCINE</t>
  </si>
  <si>
    <t>Agência Nacional do Petróleo, Gás Natural e Biocombustíveis – ANP</t>
  </si>
  <si>
    <t>Banco Central do Brasil – BACEN</t>
  </si>
  <si>
    <t>Conselho Administrativo de Defesa Econômica – CADE</t>
  </si>
  <si>
    <t>Centro Federal de Educação Tecnológica Celso Suckow da Fonseca - CEFET- RJ</t>
  </si>
  <si>
    <t>Centro Federal de Educação Tecnológica de Minas Gerais – CEFET – MG</t>
  </si>
  <si>
    <t>Colégio Pedro II – CP II</t>
  </si>
  <si>
    <t>Comissão de Valores Mobiliários – CVM</t>
  </si>
  <si>
    <t>Comissão Nacional de Energia Nuclear – CNEN</t>
  </si>
  <si>
    <t>Companhia Docas do Pará</t>
  </si>
  <si>
    <t>Conselho Nacional de Desenvolvimento Científico e Tecnológico – CNPQ</t>
  </si>
  <si>
    <t>Coordenação de Aperfeiçoamento de Pessoal de Nível Superior – CAPES</t>
  </si>
  <si>
    <t>Departamento Nacional de Infraestrutura de Transportes – DNIT</t>
  </si>
  <si>
    <t>Departamento Nacional de Obras Contra as Secas – DNOCS</t>
  </si>
  <si>
    <t>Empresa Brasil de Comunicação – EBC</t>
  </si>
  <si>
    <t>Empresa de Planejamento e Logística - EPL</t>
  </si>
  <si>
    <t>Empresa Brasileira de Infraestrutura Aeroportuária - INFRAERO</t>
  </si>
  <si>
    <t>Empresa Gerencial de Projetos Navais – EMGEPRON</t>
  </si>
  <si>
    <t>Fundação Alexandre de Gusmão – FUNAG</t>
  </si>
  <si>
    <t>Fundação Biblioteca Nacional – FBN</t>
  </si>
  <si>
    <t>Fundação Casa de Rui Barbosa – FCRB</t>
  </si>
  <si>
    <t>Fundação Cultural Palmares – FCP</t>
  </si>
  <si>
    <t>Fundação Escola Nacional de Administração Pública - ENAP</t>
  </si>
  <si>
    <t>Fundação Instituto Brasileiro de Geografia e Estatística – IBGE</t>
  </si>
  <si>
    <t>Fundação Instituto de Pesquisa Econômica Aplicada - IPEA</t>
  </si>
  <si>
    <t>Fundação Joaquim Nabuco – FUNDAJ</t>
  </si>
  <si>
    <t>Fundação Jorge Duprat Figueiredo, de Segurança e Medicina do Trabalho – FUNDACENTRO</t>
  </si>
  <si>
    <t>Fundação Nacional de Artes – FUNARTE</t>
  </si>
  <si>
    <t>Fundação Nacional de Saúde – FUNASA</t>
  </si>
  <si>
    <t>Fundação Nacional do Índio – FUNAI</t>
  </si>
  <si>
    <t>Fundação Oswaldo Cruz – FIOCRUZ</t>
  </si>
  <si>
    <t>Fundação Universidade de Brasília – UNB</t>
  </si>
  <si>
    <t>Fundação Universidade do Amazonas – UFAM</t>
  </si>
  <si>
    <t>Fundação Universidade do Rio Grande – FURG</t>
  </si>
  <si>
    <t>Fundação Universidade Federal da Grande Dourados – UFGD</t>
  </si>
  <si>
    <t>Fundação Universidade Federal de Ciências da Saúde de Porto Alegre – UFCSPA</t>
  </si>
  <si>
    <t>Fundação Universidade Federal de Mato Grosso – UFMT</t>
  </si>
  <si>
    <t>Fundação Universidade Federal de Ouro Preto – UFOP</t>
  </si>
  <si>
    <t>Fundação Universidade Federal de Pelotas – UFPel</t>
  </si>
  <si>
    <t>Fundação Universidade Federal de Rondônia – UNIR</t>
  </si>
  <si>
    <t>Fundação Universidade Federal de Roraima – UFRR</t>
  </si>
  <si>
    <t>Fundação Universidade Federal de São Carlos – UFSCar</t>
  </si>
  <si>
    <t>Fundação Universidade Federal de São João Del Rei – FUNREI</t>
  </si>
  <si>
    <t>Fundação Universidade Federal de Sergipe – UFS</t>
  </si>
  <si>
    <t>Fundação Universidade Federal de Viçosa – UFV</t>
  </si>
  <si>
    <t>Fundação Universidade Federal do ABC – UFABC</t>
  </si>
  <si>
    <t>Fundação Universidade Federal do Acre – UFAC</t>
  </si>
  <si>
    <t>Fundação Universidade Federal do Amapá – UNIFAP</t>
  </si>
  <si>
    <t>Fundação Universidade Federal do Maranhão – UFMA</t>
  </si>
  <si>
    <t>Fundação Universidade Federal do Mato Grosso do Sul – UFMS</t>
  </si>
  <si>
    <t>Fundação Universidade Federal do Pampa – UNIPAMPA</t>
  </si>
  <si>
    <t>Fundação Universidade Federal do Piauí – UFPI</t>
  </si>
  <si>
    <t>Fundação Universidade Federal do Tocantins – UFT</t>
  </si>
  <si>
    <t>Fundação Universidade Federal do Vale do São Francisco – UNIVASF</t>
  </si>
  <si>
    <t>Fundo Nacional de Desenvolvimento da Educação - FNDE</t>
  </si>
  <si>
    <t>Instituto Brasileiro de Museus – IBRAM</t>
  </si>
  <si>
    <t>Instituto Brasileiro do Meio Ambiente e dos Recursos Naturais Renováveis - IBAMA</t>
  </si>
  <si>
    <t>Instituto Chico Mendes de Conservação da Biodiversidade - ICMBio</t>
  </si>
  <si>
    <t>Instituto de Pesquisas Jardim Botânico do Rio de Janeiro – JBRJ</t>
  </si>
  <si>
    <t>Instituto do Patrimônio Histórico e Artístico Nacional - IPHAN</t>
  </si>
  <si>
    <t>Instituto Federal de Educação, Ciência e Tecnologia Baiano – IFBAIANO</t>
  </si>
  <si>
    <t>Instituto Federal de Educação, Ciência e Tecnologia Catarinense – IFC</t>
  </si>
  <si>
    <t>Instituto Federal de Educação, Ciência e Tecnologia da Bahia – IFBA</t>
  </si>
  <si>
    <t>Instituto Federal de Educação, Ciência e Tecnologia da Paraíba – IFPB</t>
  </si>
  <si>
    <t>Instituto Federal de Educação, Ciência e Tecnologia de Alagoas – IFAL</t>
  </si>
  <si>
    <t>Instituto Federal de Educação, Ciência e Tecnologia de Brasília – IFB</t>
  </si>
  <si>
    <t>Instituto Federal de Educação, Ciência e Tecnologia de Goiás – IFG</t>
  </si>
  <si>
    <t>Instituto Federal de Educação, Ciência e Tecnologia de Mato Grosso - IFMT</t>
  </si>
  <si>
    <t>Instituto Federal de Educação, Ciência e Tecnologia de Minas Gerais – IFMG</t>
  </si>
  <si>
    <t>Instituto Federal de Educação, Ciência e Tecnologia de Pernambuco – IFPE</t>
  </si>
  <si>
    <t>Instituto Federal de Educação, Ciência e Tecnologia de Rondônia – IFRO</t>
  </si>
  <si>
    <t>Instituto Federal de Educação, Ciência e Tecnologia de Roraima – IFRR</t>
  </si>
  <si>
    <t>Instituto Federal de Educação, Ciência e Tecnologia de Santa Catarina – IFSC</t>
  </si>
  <si>
    <t>Instituto Federal de Educação, Ciência e Tecnologia de São Paulo – IFSP</t>
  </si>
  <si>
    <t>Instituto Federal de Educação, Ciência e Tecnologia de Sergipe – IFS</t>
  </si>
  <si>
    <t>Instituto Federal de Educação, Ciência e Tecnologia de Tocantins – IFTO</t>
  </si>
  <si>
    <t>Instituto Federal de Educação, Ciência e Tecnologia do Acre – IFAC</t>
  </si>
  <si>
    <t>Instituto Federal de Educação, Ciência e Tecnologia do Amapá – IFAP</t>
  </si>
  <si>
    <t>Instituto Federal de Educação, Ciência e Tecnologia do Amazonas – IFAM</t>
  </si>
  <si>
    <t>Instituto Federal de Educação, Ciência e Tecnologia do Ceará – IFCE</t>
  </si>
  <si>
    <t>Instituto Federal de Educação, Ciência e Tecnologia do Espírito Santo – IFES</t>
  </si>
  <si>
    <t>Instituto Federal de Educação, Ciência e Tecnologia do Maranhão – IFMA</t>
  </si>
  <si>
    <t>Instituto Federal de Educação, Ciência e Tecnologia do Mato Grosso do Sul – IFMS</t>
  </si>
  <si>
    <t>Instituto Federal de Educação, Ciência e Tecnologia do Norte de Minas Gerais – IFNMG</t>
  </si>
  <si>
    <t>Instituto Federal de Educação, Ciência e Tecnologia do Pará – IFPA</t>
  </si>
  <si>
    <t>Instituto Federal de Educação, Ciência e Tecnologia do Paraná – IFPR</t>
  </si>
  <si>
    <t>Instituto Federal de Educação, Ciência e Tecnologia do Piauí – IFPI</t>
  </si>
  <si>
    <t>Instituto Federal de Educação, Ciência e Tecnologia do Rio de Janeiro – IFRJ</t>
  </si>
  <si>
    <t>Instituto Federal de Educação, Ciência e Tecnologia do Rio Grande do Norte – IFRN</t>
  </si>
  <si>
    <t>Instituto Federal de Educação, Ciência e Tecnologia do Rio Grande do Sul – IFRS</t>
  </si>
  <si>
    <t>Instituto Federal de Educação, Ciência e Tecnologia do Sertão Pernambucano – IFSPE</t>
  </si>
  <si>
    <t>Instituto Federal de Educação, Ciência e Tecnologia do Sul de Minas Gerais – IFMGS</t>
  </si>
  <si>
    <t>Instituto Federal de Educação, Ciência e Tecnologia do Triângulo Mineiro - IFTRIAMG</t>
  </si>
  <si>
    <t>Instituto Federal de Educação, Ciência e Tecnologia Farroupilha – IFFAR</t>
  </si>
  <si>
    <t>Instituto Federal de Educação, Ciência e Tecnologia Fluminense – IFFLU</t>
  </si>
  <si>
    <t>Instituto Federal de Educação, Ciência e Tecnologia Goiano – IF-GOIANO</t>
  </si>
  <si>
    <t>Instituto Federal de Educação, Ciência e Tecnologia Sudeste de Minas Gerais – IFMGSE</t>
  </si>
  <si>
    <t>Instituto Federal de Educação, Ciência e Tecnologia Sul-Rio-Grandense</t>
  </si>
  <si>
    <t>Instituto Nacional da Propriedade Industrial – INPI</t>
  </si>
  <si>
    <t>Instituto Nacional de Colonização e Reforma Agrária - INCRA</t>
  </si>
  <si>
    <t>Instituto Nacional de Estudos e Pesquisas Educacionais Anísio Teixeira - INEP</t>
  </si>
  <si>
    <t>Instituto Nacional de Metrologia, Qualidade e Tecnologia - INMETRO</t>
  </si>
  <si>
    <t>Instituto Nacional do Seguro Social – INSS</t>
  </si>
  <si>
    <t>Superintendência da Zona Franca de Manaus – SUFRAMA</t>
  </si>
  <si>
    <t>Superintendência de Seguros Privados – SUSEP</t>
  </si>
  <si>
    <t>Superintendência do Desenvolvimento da Amazônia – SUDAM</t>
  </si>
  <si>
    <t>Superintendência do Desenvolvimento do Centro-Oeste – SUDECO</t>
  </si>
  <si>
    <t>Superintendência do Desenvolvimento do Nordeste – SUDENE</t>
  </si>
  <si>
    <t>Superintendência Nacional de Previdência Complementar – PREVIC</t>
  </si>
  <si>
    <t>Universidade da Integração Internacional da Lusofonia Afro-Brasileira – UNILAB</t>
  </si>
  <si>
    <t>Universidade Federal da Bahia – UFBA</t>
  </si>
  <si>
    <t>Universidade Federal do Delta do Parnaíba - UFDPAR</t>
  </si>
  <si>
    <t>Universidade Federal da Fronteira Sul – UFFS</t>
  </si>
  <si>
    <t>Universidade Federal da Integração Latino-Americana – UNILA</t>
  </si>
  <si>
    <t>Universidade Federal da Paraíba – UFPB</t>
  </si>
  <si>
    <t>Universidade Federal de Alagoas – UFAL</t>
  </si>
  <si>
    <t>Universidade Federal de Alfenas – UNIFAL-MG</t>
  </si>
  <si>
    <t>Universidade Federal de Campina Grande – UFCG</t>
  </si>
  <si>
    <t>Universidade Federal de Catalão - UFCAT</t>
  </si>
  <si>
    <t>Universidade Federal de Goiás – UFG</t>
  </si>
  <si>
    <t>Universidade Federal de Itajubá – UNIFEI</t>
  </si>
  <si>
    <t>Universidade Federal de Jataí - UFJ</t>
  </si>
  <si>
    <t>Universidade Federal de Juiz de Fora – UFJF</t>
  </si>
  <si>
    <t>Universidade Federal de Lavras - UFLA</t>
  </si>
  <si>
    <t>Universidade Federal de Minas Gerais – UFMG</t>
  </si>
  <si>
    <t>Universidade Federal de Pernambuco – UFPE</t>
  </si>
  <si>
    <t>Universidade Federal de Santa Catarina – UFSC</t>
  </si>
  <si>
    <t>Universidade Federal de Santa Maria – UFSM</t>
  </si>
  <si>
    <t>Universidade Federal de São Paulo – UNIFESP</t>
  </si>
  <si>
    <t>Universidade Federal de Uberlândia – UFU</t>
  </si>
  <si>
    <t>Universidade Federal do Agreste de Pernambuco - UFAPE</t>
  </si>
  <si>
    <t>Universidade Federal do Cariri - UFCA</t>
  </si>
  <si>
    <t>Universidade Federal do Ceará – UFC</t>
  </si>
  <si>
    <t>Universidade Federal do Espírito Santo – UFES</t>
  </si>
  <si>
    <t>Universidade Federal do Estado do Rio de Janeiro – UNIRIO</t>
  </si>
  <si>
    <t>Universidade Federal do Oeste da Bahia – UFOB</t>
  </si>
  <si>
    <t>Universidade Federal do Oeste do Pará – UFOPA</t>
  </si>
  <si>
    <t>Universidade Federal do Pará – UFPA</t>
  </si>
  <si>
    <t>Universidade Federal do Paraná – UFPR</t>
  </si>
  <si>
    <t>Universidade Federal de Rondonópolis - UFR</t>
  </si>
  <si>
    <t>Universidade Federal do Recôncavo da Bahia – UFRB</t>
  </si>
  <si>
    <t>Universidade Federal do Rio de Janeiro - UFRJ</t>
  </si>
  <si>
    <t>Universidade Federal do Rio Grande do Norte - UFRN</t>
  </si>
  <si>
    <t>Universidade Federal do Rio Grande do Sul - UFRGS</t>
  </si>
  <si>
    <t>Universidade Federal do Sul da Bahia – UFSB</t>
  </si>
  <si>
    <t>Universidade Federal do Sul e Sudeste do Pará – UNIFESPA</t>
  </si>
  <si>
    <t>Universidade Federal do Norte de Tocantins - UFNT</t>
  </si>
  <si>
    <t>Universidade Federal do Triângulo Mineiro – UFTM</t>
  </si>
  <si>
    <t>Universidade Federal dos Vales do Jequitinhonha e Mucuri – UFVJM</t>
  </si>
  <si>
    <t>Universidade Federal Fluminense – UFF</t>
  </si>
  <si>
    <t>Universidade Federal Rural da Amazônia – UFRA</t>
  </si>
  <si>
    <t>Universidade Federal Rural de Pernambuco – UFRPE</t>
  </si>
  <si>
    <t>Universidade Federal Rural do Rio de Janeiro – UFRRJ</t>
  </si>
  <si>
    <t>Universidade Federal Rural do Semi-Árido – UFERSA-RN</t>
  </si>
  <si>
    <t>Universidade Tecnológica Federal do Paraná – UTFPR</t>
  </si>
  <si>
    <t>Valec - Engenharia, Construções e Ferrovias S.A</t>
  </si>
  <si>
    <t>Hospital de Clínicas de Porto Alegre - HCPA</t>
  </si>
  <si>
    <t>Companhia de Entrepostos e Armazéns Gerais de São Paulo - CEAGESP</t>
  </si>
  <si>
    <t>Outros</t>
  </si>
  <si>
    <t>DIAGNOSTICO</t>
  </si>
  <si>
    <t xml:space="preserve">ESTRUTURAÇÃO BÁSICA </t>
  </si>
  <si>
    <t xml:space="preserve">Nível de Capacidade do Controle </t>
  </si>
  <si>
    <t>LISTA GERAL</t>
  </si>
  <si>
    <t>INCC - DESCRIÇÃO</t>
  </si>
  <si>
    <t>Ausência de capacidade para a implementação das medidas do controle, ou desconhecimento sobre o atendimento das medidas.</t>
  </si>
  <si>
    <t>O controle atinge mais ou menos seu objetivo, por meio da aplicação de um conjunto incompleto de atividades que podem ser caracterizadas como iniciais ou intuitivas (pouco organizadas).</t>
  </si>
  <si>
    <t>O controle atinge seu objetivo por meio da aplicação de um conjunto básico, porém completo, de atividades que podem ser caracterizadas como realizadas.</t>
  </si>
  <si>
    <t>O controle atinge seu objetivo de forma muito mais organizada utilizando os recursos organizacionais. Além disso, o controle é formalizado por meio de uma política institucional, específica ou como parte de outra maior.</t>
  </si>
  <si>
    <t>O controle atinge seu objetivo, é bem definido e suas medidas são implementadas continuamente por meio de um processo decorrente da política formalizada.</t>
  </si>
  <si>
    <t>O controle atinge seu objetivo, é bem definido, suas medidas são implementadas continuamente por meio de um processo e seu desempenho é mensurado quantitativamente por meio de indicadores.</t>
  </si>
  <si>
    <t>Alta Criticidade</t>
  </si>
  <si>
    <t>Média Criticidade</t>
  </si>
  <si>
    <t>Baixa Criticidade</t>
  </si>
  <si>
    <t>RELATÓRIOS</t>
  </si>
  <si>
    <t>Controle 0</t>
  </si>
  <si>
    <t xml:space="preserve">TOTAL DE MEDIDAS </t>
  </si>
  <si>
    <t>QTD SIM</t>
  </si>
  <si>
    <t>QTD NÃO</t>
  </si>
  <si>
    <t>TOTAL</t>
  </si>
  <si>
    <t xml:space="preserve">A Instituição já utiliza uma metodologia para avaliação de criticidade de ambiente tecnológico do seus sistemas? </t>
  </si>
  <si>
    <r>
      <rPr>
        <b/>
        <u/>
        <sz val="14"/>
        <color rgb="FF0070C0"/>
        <rFont val="Calibri"/>
        <family val="2"/>
        <scheme val="minor"/>
      </rPr>
      <t>Se a resposta for</t>
    </r>
    <r>
      <rPr>
        <b/>
        <sz val="14"/>
        <color rgb="FF0070C0"/>
        <rFont val="Calibri"/>
        <family val="2"/>
        <scheme val="minor"/>
      </rPr>
      <t xml:space="preserve"> </t>
    </r>
    <r>
      <rPr>
        <b/>
        <sz val="14"/>
        <color theme="1"/>
        <rFont val="Calibri"/>
        <family val="2"/>
        <scheme val="minor"/>
      </rPr>
      <t>SIM :</t>
    </r>
  </si>
  <si>
    <r>
      <t xml:space="preserve">Por favor, </t>
    </r>
    <r>
      <rPr>
        <b/>
        <sz val="14"/>
        <color theme="1"/>
        <rFont val="Calibri"/>
        <family val="2"/>
        <scheme val="minor"/>
      </rPr>
      <t>selecione</t>
    </r>
    <r>
      <rPr>
        <sz val="14"/>
        <color theme="1"/>
        <rFont val="Calibri"/>
        <family val="2"/>
        <scheme val="minor"/>
      </rPr>
      <t xml:space="preserve"> a</t>
    </r>
    <r>
      <rPr>
        <b/>
        <sz val="14"/>
        <color theme="1"/>
        <rFont val="Calibri"/>
        <family val="2"/>
        <scheme val="minor"/>
      </rPr>
      <t xml:space="preserve"> opção correta no campo em amarelo</t>
    </r>
    <r>
      <rPr>
        <sz val="14"/>
        <color theme="1"/>
        <rFont val="Calibri"/>
        <family val="2"/>
        <scheme val="minor"/>
      </rPr>
      <t>, considerando o Sistema de Nivel de Criticidadade mais ALTO.</t>
    </r>
  </si>
  <si>
    <r>
      <rPr>
        <b/>
        <u/>
        <sz val="14"/>
        <color rgb="FF0070C0"/>
        <rFont val="Calibri"/>
        <family val="2"/>
        <scheme val="minor"/>
      </rPr>
      <t>Se a Resposta for</t>
    </r>
    <r>
      <rPr>
        <b/>
        <sz val="14"/>
        <color rgb="FF0070C0"/>
        <rFont val="Calibri"/>
        <family val="2"/>
        <scheme val="minor"/>
      </rPr>
      <t xml:space="preserve"> </t>
    </r>
    <r>
      <rPr>
        <b/>
        <sz val="14"/>
        <color theme="1"/>
        <rFont val="Calibri"/>
        <family val="2"/>
        <scheme val="minor"/>
      </rPr>
      <t>NÃO :</t>
    </r>
  </si>
  <si>
    <r>
      <rPr>
        <b/>
        <sz val="14"/>
        <color theme="1"/>
        <rFont val="Calibri"/>
        <family val="2"/>
        <scheme val="minor"/>
      </rPr>
      <t xml:space="preserve">1º Passo: </t>
    </r>
    <r>
      <rPr>
        <sz val="14"/>
        <color theme="1"/>
        <rFont val="Calibri"/>
        <family val="2"/>
        <scheme val="minor"/>
      </rPr>
      <t xml:space="preserve">Por favor, responder ao Questionário de Avaliação de Criticidade disponibilizado como sugestão pela SGD que encontra-se no mesmo endereço desse diagnóstico;
</t>
    </r>
    <r>
      <rPr>
        <b/>
        <sz val="14"/>
        <color theme="1"/>
        <rFont val="Calibri"/>
        <family val="2"/>
        <scheme val="minor"/>
      </rPr>
      <t>2º Passo:</t>
    </r>
    <r>
      <rPr>
        <sz val="14"/>
        <color theme="1"/>
        <rFont val="Calibri"/>
        <family val="2"/>
        <scheme val="minor"/>
      </rPr>
      <t xml:space="preserve"> Após obter a informação do Nivel de criticidade, selecione a opção correta no campo em amarelo, considerando o Sistema de Nivel de Criticidadade mais ALTO.</t>
    </r>
  </si>
  <si>
    <t>Nível de Criticidade</t>
  </si>
  <si>
    <t>Grupo de Implementação</t>
  </si>
  <si>
    <t xml:space="preserve">RESPOSTA DAS MEDIDAS </t>
  </si>
  <si>
    <t>RESPOSTA DA VISÃO MACRO DOS CONTROLES</t>
  </si>
  <si>
    <t>RESPOSTA DAS MEDIDAS</t>
  </si>
  <si>
    <t>Observação do Órgão para SGD</t>
  </si>
  <si>
    <t>Encaminhamento interno (para uso do órgão )</t>
  </si>
  <si>
    <t>Selecione de (0 a 5) o Nível de Capacidade do Controle 
RESPOSTA DA VISÃO MACRO DO CONTROLE 0</t>
  </si>
  <si>
    <t>N DOCUMENTO</t>
  </si>
  <si>
    <t>DATA ENVIO DO DIAGNOSTICO</t>
  </si>
  <si>
    <t>ÓRGÃOS/INTITUIÇÃO</t>
  </si>
  <si>
    <t>NIVEL DE CRITICIDADE</t>
  </si>
  <si>
    <t>CONTROLE_0</t>
  </si>
  <si>
    <t>INCC_0</t>
  </si>
  <si>
    <t>DESCRIÇÃO_0</t>
  </si>
  <si>
    <t>MED_CONTROLE_0.1</t>
  </si>
  <si>
    <t>MED_CONTROLE_0.2</t>
  </si>
  <si>
    <t>MED_CONTROLE_0.3</t>
  </si>
  <si>
    <t>MED_CONTROLE_0.4</t>
  </si>
  <si>
    <t>MED_CONTROLE_0.5</t>
  </si>
  <si>
    <t>MED_CONTROLE 0.6</t>
  </si>
  <si>
    <t>MED_CONTROLE_0.7</t>
  </si>
  <si>
    <t>MATURIDADE_CONTROLE_0</t>
  </si>
  <si>
    <t>NIVEL_C_0</t>
  </si>
  <si>
    <t>CONTROLE_1</t>
  </si>
  <si>
    <t>CONTROLE_1.1</t>
  </si>
  <si>
    <t>CONTROLE_1.2</t>
  </si>
  <si>
    <t>CONTROLE_1.3</t>
  </si>
  <si>
    <t>CONTROLE_1.4</t>
  </si>
  <si>
    <t>CONTROLE_1.5</t>
  </si>
  <si>
    <t>MATURIDADE_CONTROLE_1</t>
  </si>
  <si>
    <t>NIVEL_C_1</t>
  </si>
  <si>
    <t>DESCRIÇÃO_C_1</t>
  </si>
  <si>
    <t>CONTROLE_2</t>
  </si>
  <si>
    <t>CONTROLE_2.1</t>
  </si>
  <si>
    <t>CONTROLE_2.2</t>
  </si>
  <si>
    <t>CONTROLE_2.3</t>
  </si>
  <si>
    <t>CONTROLE_2.4</t>
  </si>
  <si>
    <t>CONTROLE_2.5</t>
  </si>
  <si>
    <t>CONTROLE_2.6</t>
  </si>
  <si>
    <t>CONTROLE_2.7</t>
  </si>
  <si>
    <t>MATURIDADE_CONTROLE_2</t>
  </si>
  <si>
    <t>NIVEL_C_2</t>
  </si>
  <si>
    <t>INCC_2</t>
  </si>
  <si>
    <t>DESCRIÇÃO_2</t>
  </si>
  <si>
    <t>CONTROLE_3</t>
  </si>
  <si>
    <t>CONTROLE_3.1</t>
  </si>
  <si>
    <t>CONTROLE_3.2</t>
  </si>
  <si>
    <t>CONTROLE_3.3</t>
  </si>
  <si>
    <t>CONTROLE_3.4</t>
  </si>
  <si>
    <t>CONTROLE_3.5</t>
  </si>
  <si>
    <t>CONTROLE_3.6</t>
  </si>
  <si>
    <t>CONTROLE_3.7</t>
  </si>
  <si>
    <t>CONTROLE_3.8</t>
  </si>
  <si>
    <t>CONTROLE_3.9</t>
  </si>
  <si>
    <t>CONTROLE_3.10</t>
  </si>
  <si>
    <t>CONTROLE_3.11</t>
  </si>
  <si>
    <t>CONTROLE_3.12</t>
  </si>
  <si>
    <t>CONTROLE_3.13</t>
  </si>
  <si>
    <t>CONTROLE_3.14</t>
  </si>
  <si>
    <t>MATURIDADE_CONTROLE_3</t>
  </si>
  <si>
    <t>NIVEL_C_3</t>
  </si>
  <si>
    <t>INCC_3</t>
  </si>
  <si>
    <t>DESCRIÇÃO_3</t>
  </si>
  <si>
    <t>CONTROLE_4</t>
  </si>
  <si>
    <t>CONTROLE_4.1</t>
  </si>
  <si>
    <t>CONTROLE_4.2</t>
  </si>
  <si>
    <t>CONTROLE_4.3</t>
  </si>
  <si>
    <t>CONTROLE_4.4</t>
  </si>
  <si>
    <t>CONTROLE_4.5</t>
  </si>
  <si>
    <t>CONTROLE_4.6</t>
  </si>
  <si>
    <t>CONTROLE_4.7</t>
  </si>
  <si>
    <t>CONTROLE_4.8</t>
  </si>
  <si>
    <t>CONTROLE_4.9</t>
  </si>
  <si>
    <t>CONTROLE_4.10</t>
  </si>
  <si>
    <t>CONTROLE_4.11</t>
  </si>
  <si>
    <t>CONTROLE_4.12</t>
  </si>
  <si>
    <t>MATURIDADE_CONTROLE_4</t>
  </si>
  <si>
    <t>NIVEL_C_4</t>
  </si>
  <si>
    <t>INCC_4</t>
  </si>
  <si>
    <t>DESCRIÇÃO_4</t>
  </si>
  <si>
    <t>CONTROLE_5</t>
  </si>
  <si>
    <t>CONTROLE_5.1</t>
  </si>
  <si>
    <t>CONTROLE_5.2</t>
  </si>
  <si>
    <t>CONTROLE_5.3</t>
  </si>
  <si>
    <t>CONTROLE_5.4</t>
  </si>
  <si>
    <t>CONTROLE_5.5</t>
  </si>
  <si>
    <t>CONTROLE_5.6</t>
  </si>
  <si>
    <t>MATURIDADE_CONTROLE_5</t>
  </si>
  <si>
    <t>NIVEL_C_5</t>
  </si>
  <si>
    <t>INCC_5</t>
  </si>
  <si>
    <t>DESCRIÇÃO_5</t>
  </si>
  <si>
    <t>CONTROLE_6</t>
  </si>
  <si>
    <t>CONTROLE_6.1</t>
  </si>
  <si>
    <t>CONTROLE_6.2</t>
  </si>
  <si>
    <t>CONTROLE_6.3</t>
  </si>
  <si>
    <t>CONTROLE_6.4</t>
  </si>
  <si>
    <t>CONTROLE_6.5</t>
  </si>
  <si>
    <t>CONTROLE_6.6</t>
  </si>
  <si>
    <t>CONTROLE_6.7</t>
  </si>
  <si>
    <t>CONTROLE_6.8</t>
  </si>
  <si>
    <t>MATURIDADE_CONTROLE_6</t>
  </si>
  <si>
    <t>NIVEL_C_6</t>
  </si>
  <si>
    <t>INCC_6</t>
  </si>
  <si>
    <t>DESCRIÇÃO_6</t>
  </si>
  <si>
    <t>CONTROLE_7</t>
  </si>
  <si>
    <t>CONTROLE_7.1</t>
  </si>
  <si>
    <t>CONTROLE_7.2</t>
  </si>
  <si>
    <t>CONTROLE_7.3</t>
  </si>
  <si>
    <t>CONTROLE_7.4</t>
  </si>
  <si>
    <t>CONTROLE_7.5</t>
  </si>
  <si>
    <t>CONTROLE_7.6</t>
  </si>
  <si>
    <t>CONTROLE_7.7</t>
  </si>
  <si>
    <t>MATURIDADE_CONTROLE_7</t>
  </si>
  <si>
    <t>NIVEL_C_7</t>
  </si>
  <si>
    <t>INCC_7</t>
  </si>
  <si>
    <t>DESCRIÇÃO_7</t>
  </si>
  <si>
    <t>CONTROLE_8</t>
  </si>
  <si>
    <t>CONTROLE_8.1</t>
  </si>
  <si>
    <t>CONTROLE_8.2</t>
  </si>
  <si>
    <t>CONTROLE_8.3</t>
  </si>
  <si>
    <t>CONTROLE_8.4</t>
  </si>
  <si>
    <t>CONTROLE_8.5</t>
  </si>
  <si>
    <t>CONTROLE_8.6</t>
  </si>
  <si>
    <t>CONTROLE_8.7</t>
  </si>
  <si>
    <t>CONTROLE_8.8</t>
  </si>
  <si>
    <t>CONTROLE_8.9</t>
  </si>
  <si>
    <t>CONTROLE_8.10</t>
  </si>
  <si>
    <t>CONTROLE_8.11</t>
  </si>
  <si>
    <t>CONTROLE_8.12</t>
  </si>
  <si>
    <t>MATURIDADE_CONTROLE_8</t>
  </si>
  <si>
    <t>NIVEL_C_8</t>
  </si>
  <si>
    <t>INCC_8</t>
  </si>
  <si>
    <t>DESCRIÇÃO_8</t>
  </si>
  <si>
    <t>CONTROLE_9</t>
  </si>
  <si>
    <t>CONTROLE_9.1</t>
  </si>
  <si>
    <t>CONTROLE_9.2</t>
  </si>
  <si>
    <t>CONTROLE_9.3</t>
  </si>
  <si>
    <t>CONTROLE_9.4</t>
  </si>
  <si>
    <t>CONTROLE_9.5</t>
  </si>
  <si>
    <t>CONTROLE_9.6</t>
  </si>
  <si>
    <t>CONTROLE_9.7</t>
  </si>
  <si>
    <t>MATURIDADE_CONTROLE_9</t>
  </si>
  <si>
    <t>NIVEL_C_9</t>
  </si>
  <si>
    <t>INCC_9</t>
  </si>
  <si>
    <t>DESCRIÇÃO_9</t>
  </si>
  <si>
    <t>CONTROLE_10</t>
  </si>
  <si>
    <t>CONTROLE_10.1</t>
  </si>
  <si>
    <t>CONTROLE_10.2</t>
  </si>
  <si>
    <t>CONTROLE_10.3</t>
  </si>
  <si>
    <t>CONTROLE_10.4</t>
  </si>
  <si>
    <t>CONTROLE_10.5</t>
  </si>
  <si>
    <t>CONTROLE_10.6</t>
  </si>
  <si>
    <t>CONTROLE_10.7</t>
  </si>
  <si>
    <t>MATURIDADE_CONTROLE_10</t>
  </si>
  <si>
    <t>NIVEL_C_10</t>
  </si>
  <si>
    <t>INCC_10</t>
  </si>
  <si>
    <t>DESCRIÇÃO_10</t>
  </si>
  <si>
    <t>CONTROLE_11</t>
  </si>
  <si>
    <t>CONTROLE_11.1</t>
  </si>
  <si>
    <t>CONTROLE_11.2</t>
  </si>
  <si>
    <t>CONTROLE_11.3</t>
  </si>
  <si>
    <t>CONTROLE_11.4</t>
  </si>
  <si>
    <t>CONTROLE_11.5</t>
  </si>
  <si>
    <t>MATURIDADE_CONTROLE_11</t>
  </si>
  <si>
    <t>NIVEL_C_11</t>
  </si>
  <si>
    <t>INCC_11</t>
  </si>
  <si>
    <t>DESCRIÇÃO_11</t>
  </si>
  <si>
    <t>CONTROLE_12</t>
  </si>
  <si>
    <t>CONTROLE_12.1</t>
  </si>
  <si>
    <t>CONTROLE_12.2</t>
  </si>
  <si>
    <t>CONTROLE_12.3</t>
  </si>
  <si>
    <t>CONTROLE_12.4</t>
  </si>
  <si>
    <t>CONTROLE_12.5</t>
  </si>
  <si>
    <t>CONTROLE_12.6</t>
  </si>
  <si>
    <t>CONTROLE_12.7</t>
  </si>
  <si>
    <t>CONTROLE_12.8</t>
  </si>
  <si>
    <t>MATURIDADE_CONTROLE_12</t>
  </si>
  <si>
    <t>NIVEL_C_12</t>
  </si>
  <si>
    <t>INCC_12</t>
  </si>
  <si>
    <t>DESCRIÇÃO_12</t>
  </si>
  <si>
    <t>CONTROLE_13</t>
  </si>
  <si>
    <t>CONTROLE_13.1</t>
  </si>
  <si>
    <t>CONTROLE_13.2</t>
  </si>
  <si>
    <t>CONTROLE_13.3</t>
  </si>
  <si>
    <t>CONTROLE_13.4</t>
  </si>
  <si>
    <t>CONTROLE_13.5</t>
  </si>
  <si>
    <t>CONTROLE_13.6</t>
  </si>
  <si>
    <t>CONTROLE_13.7</t>
  </si>
  <si>
    <t>CONTROLE_13.8</t>
  </si>
  <si>
    <t>CONTROLE_13.9</t>
  </si>
  <si>
    <t>CONTROLE_13.10</t>
  </si>
  <si>
    <t>CONTROLE_13.11</t>
  </si>
  <si>
    <t>MATURIDADE_CONTROLE_13</t>
  </si>
  <si>
    <t>NIVEL_C_13</t>
  </si>
  <si>
    <t>INCC_13</t>
  </si>
  <si>
    <t>DESCRIÇÃO_13</t>
  </si>
  <si>
    <t>CONTROLE_14</t>
  </si>
  <si>
    <t>CONTROLE_14.1</t>
  </si>
  <si>
    <t>CONTROLE_14.2</t>
  </si>
  <si>
    <t>CONTROLE_14.3</t>
  </si>
  <si>
    <t>CONTROLE_14.4</t>
  </si>
  <si>
    <t>CONTROLE_14.5</t>
  </si>
  <si>
    <t>CONTROLE_14.6</t>
  </si>
  <si>
    <t>CONTROLE_14.7</t>
  </si>
  <si>
    <t>CONTROLE_14.8</t>
  </si>
  <si>
    <t>CONTROLE_14.9</t>
  </si>
  <si>
    <t>MATURIDADE_CONTROLE_14</t>
  </si>
  <si>
    <t>NIVEL_C_14</t>
  </si>
  <si>
    <t>INCC_14</t>
  </si>
  <si>
    <t>DESCRIÇÃO_14</t>
  </si>
  <si>
    <t>CONTROLE_15</t>
  </si>
  <si>
    <t>CONTROLE_15.1</t>
  </si>
  <si>
    <t>CONTROLE_15.2</t>
  </si>
  <si>
    <t>CONTROLE_15.3</t>
  </si>
  <si>
    <t>CONTROLE_15.4</t>
  </si>
  <si>
    <t>CONTROLE_15.5</t>
  </si>
  <si>
    <t>CONTROLE_15.6</t>
  </si>
  <si>
    <t>CONTROLE_15.7</t>
  </si>
  <si>
    <t>MATURIDADE_CONTROLE_15</t>
  </si>
  <si>
    <t>NIVEL_C_15</t>
  </si>
  <si>
    <t>INCC_15</t>
  </si>
  <si>
    <t>DESCRIÇÃO_15</t>
  </si>
  <si>
    <t>CONTROLE_16</t>
  </si>
  <si>
    <t>CONTROLE_16.1</t>
  </si>
  <si>
    <t>CONTROLE_16.2</t>
  </si>
  <si>
    <t>CONTROLE_16.3</t>
  </si>
  <si>
    <t>CONTROLE_16.4</t>
  </si>
  <si>
    <t>CONTROLE_16.5</t>
  </si>
  <si>
    <t>CONTROLE_16.6</t>
  </si>
  <si>
    <t>CONTROLE_16.7</t>
  </si>
  <si>
    <t>CONTROLE_16.8</t>
  </si>
  <si>
    <t>CONTROLE_16.9</t>
  </si>
  <si>
    <t>CONTROLE_16.10</t>
  </si>
  <si>
    <t>CONTROLE_16.11</t>
  </si>
  <si>
    <t>CONTROLE_16.12</t>
  </si>
  <si>
    <t>CONTROLE_16.13</t>
  </si>
  <si>
    <t>CONTROLE_16.14</t>
  </si>
  <si>
    <t>MATURIDADE_CONTROLE_16</t>
  </si>
  <si>
    <t>NIVEL_C_16</t>
  </si>
  <si>
    <t>INCC_16</t>
  </si>
  <si>
    <t>DESCRIÇÃO_16</t>
  </si>
  <si>
    <t>CONTROLE_17</t>
  </si>
  <si>
    <t>CONTROLE_17.1</t>
  </si>
  <si>
    <t>CONTROLE_17.2</t>
  </si>
  <si>
    <t>CONTROLE_17.3</t>
  </si>
  <si>
    <t>CONTROLE_17.4</t>
  </si>
  <si>
    <t>CONTROLE_17.5</t>
  </si>
  <si>
    <t>CONTROLE_17.6</t>
  </si>
  <si>
    <t>CONTROLE_17.7</t>
  </si>
  <si>
    <t>CONTROLE_17.8</t>
  </si>
  <si>
    <t>CONTROLE_17.9</t>
  </si>
  <si>
    <t>MATURIDADE_CONTROLE_17</t>
  </si>
  <si>
    <t>NIVEL_C_17</t>
  </si>
  <si>
    <t>INCC_17</t>
  </si>
  <si>
    <t>DESCRIÇÃO_17</t>
  </si>
  <si>
    <t>CONTROLE_18</t>
  </si>
  <si>
    <t>CONTROLE_18.1</t>
  </si>
  <si>
    <t>CONTROLE_18.2</t>
  </si>
  <si>
    <t>CONTROLE_18.3</t>
  </si>
  <si>
    <t>CONTROLE_18.4</t>
  </si>
  <si>
    <t>CONTROLE_18.5</t>
  </si>
  <si>
    <t>MATURIDADE_CONTROLE_18</t>
  </si>
  <si>
    <t>NIVEL_C_18</t>
  </si>
  <si>
    <t>INCC_18</t>
  </si>
  <si>
    <t>DESCRIÇÃO_18</t>
  </si>
  <si>
    <t>CONTROLE_19</t>
  </si>
  <si>
    <t>CONTROLE_19.1</t>
  </si>
  <si>
    <t>CONTROLE_19.2</t>
  </si>
  <si>
    <t>CONTROLE_19.3</t>
  </si>
  <si>
    <t>CONTROLE_19.4</t>
  </si>
  <si>
    <t>CONTROLE_19.5</t>
  </si>
  <si>
    <t>CONTROLE_19.6</t>
  </si>
  <si>
    <t>CONTROLE_19.7</t>
  </si>
  <si>
    <t>CONTROLE_19.8</t>
  </si>
  <si>
    <t>CONTROLE_19.9</t>
  </si>
  <si>
    <t>CONTROLE_19.10</t>
  </si>
  <si>
    <t>CONTROLE_19.11</t>
  </si>
  <si>
    <t>CONTROLE_19.12</t>
  </si>
  <si>
    <t>CONTROLE_19.13</t>
  </si>
  <si>
    <t>CONTROLE_19.14</t>
  </si>
  <si>
    <t>MATURIDADE_CONTROLE_19</t>
  </si>
  <si>
    <t>NIVEL_C_19</t>
  </si>
  <si>
    <t>INCC_19</t>
  </si>
  <si>
    <t>DESCRIÇÃO_19</t>
  </si>
  <si>
    <t>CONTROLE_20</t>
  </si>
  <si>
    <t>CONTROLE_20.1</t>
  </si>
  <si>
    <t>CONTROLE_20.2</t>
  </si>
  <si>
    <t>CONTROLE_20.3</t>
  </si>
  <si>
    <t>CONTROLE_20.4</t>
  </si>
  <si>
    <t>CONTROLE_20.5</t>
  </si>
  <si>
    <t>CONTROLE_20.6</t>
  </si>
  <si>
    <t>CONTROLE_20.7</t>
  </si>
  <si>
    <t>CONTROLE_20.8</t>
  </si>
  <si>
    <t>CONTROLE_20.9</t>
  </si>
  <si>
    <t>CONTROLE_20.10</t>
  </si>
  <si>
    <t>CONTROLE_20.11</t>
  </si>
  <si>
    <t>CONTROLE_20.12</t>
  </si>
  <si>
    <t>CONTROLE_20.13</t>
  </si>
  <si>
    <t>CONTROLE_20.14</t>
  </si>
  <si>
    <t>MATURIDADE_CONTROLE_20</t>
  </si>
  <si>
    <t>NIVEL_C_20</t>
  </si>
  <si>
    <t>INCC_20</t>
  </si>
  <si>
    <t>DESCRIÇÃO_20</t>
  </si>
  <si>
    <t>CONTROLE_21</t>
  </si>
  <si>
    <t>CONTROLE_21.1</t>
  </si>
  <si>
    <t>CONTROLE_21.2</t>
  </si>
  <si>
    <t>CONTROLE_21.3</t>
  </si>
  <si>
    <t>CONTROLE_21.4</t>
  </si>
  <si>
    <t>CONTROLE_21.5</t>
  </si>
  <si>
    <t>CONTROLE_21.6</t>
  </si>
  <si>
    <t>CONTROLE_21.7</t>
  </si>
  <si>
    <t>CONTROLE_21.8</t>
  </si>
  <si>
    <t>CONTROLE_21.9</t>
  </si>
  <si>
    <t>CONTROLE_21.10</t>
  </si>
  <si>
    <t>MATURIDADE_CONTROLE_21</t>
  </si>
  <si>
    <t>NIVEL_C_21</t>
  </si>
  <si>
    <t>INCC_21</t>
  </si>
  <si>
    <t>DESCRIÇÃO_21</t>
  </si>
  <si>
    <t>CONTROLE_22</t>
  </si>
  <si>
    <t>CONTROLE_22.1</t>
  </si>
  <si>
    <t>CONTROLE_22.2</t>
  </si>
  <si>
    <t>CONTROLE_22.3</t>
  </si>
  <si>
    <t>CONTROLE_22.4</t>
  </si>
  <si>
    <t>CONTROLE_22.5</t>
  </si>
  <si>
    <t>CONTROLE_22.6</t>
  </si>
  <si>
    <t>CONTROLE_22.7</t>
  </si>
  <si>
    <t>CONTROLE_22.8</t>
  </si>
  <si>
    <t>CONTROLE_22.9</t>
  </si>
  <si>
    <t>CONTROLE_22.10</t>
  </si>
  <si>
    <t>CONTROLE_22.11</t>
  </si>
  <si>
    <t>CONTROLE_22.12</t>
  </si>
  <si>
    <t>MATURIDADE_CONTROLE_22</t>
  </si>
  <si>
    <t>NIVEL_C_22</t>
  </si>
  <si>
    <t>INCC_22</t>
  </si>
  <si>
    <t>DESCRIÇÃO_22</t>
  </si>
  <si>
    <t>CONTROLE_23</t>
  </si>
  <si>
    <t>CONTROLE_23.1</t>
  </si>
  <si>
    <t>CONTROLE_23.2</t>
  </si>
  <si>
    <t>CONTROLE_23.3</t>
  </si>
  <si>
    <t>CONTROLE_23.4</t>
  </si>
  <si>
    <t>MATURIDADE_CONTROLE_23</t>
  </si>
  <si>
    <t>NIVEL_C_23</t>
  </si>
  <si>
    <t>INCC_23</t>
  </si>
  <si>
    <t>DESCRIÇÃO_23</t>
  </si>
  <si>
    <t>CONTROLE_24</t>
  </si>
  <si>
    <t>CONTROLE_24.1</t>
  </si>
  <si>
    <t>CONTROLE_24.2</t>
  </si>
  <si>
    <t>CONTROLE_24.3</t>
  </si>
  <si>
    <t>CONTROLE_24.4</t>
  </si>
  <si>
    <t>CONTROLE_24.5</t>
  </si>
  <si>
    <t>CONTROLE_24.6</t>
  </si>
  <si>
    <t>CONTROLE_24.7</t>
  </si>
  <si>
    <t>CONTROLE_24.8</t>
  </si>
  <si>
    <t>CONTROLE_24.9</t>
  </si>
  <si>
    <t>CONTROLE_24.10</t>
  </si>
  <si>
    <t>CONTROLE_24.11</t>
  </si>
  <si>
    <t>CONTROLE_24.12</t>
  </si>
  <si>
    <t>CONTROLE_24.13</t>
  </si>
  <si>
    <t>CONTROLE_24.14</t>
  </si>
  <si>
    <t>CONTROLE_24.15</t>
  </si>
  <si>
    <t>MATURIDADE_CONTROLE_24</t>
  </si>
  <si>
    <t>NIVEL_C_24</t>
  </si>
  <si>
    <t>INCC_24</t>
  </si>
  <si>
    <t>DESCRIÇÃO_24</t>
  </si>
  <si>
    <t>CONTROLE_25</t>
  </si>
  <si>
    <t>CONTROLE_25.1</t>
  </si>
  <si>
    <t>CONTROLE_25.2</t>
  </si>
  <si>
    <t>CONTROLE_25.3</t>
  </si>
  <si>
    <t>CONTROLE_25.4</t>
  </si>
  <si>
    <t>CONTROLE_25.5</t>
  </si>
  <si>
    <t>CONTROLE_25.6</t>
  </si>
  <si>
    <t>CONTROLE_25.7</t>
  </si>
  <si>
    <t>CONTROLE_25.8</t>
  </si>
  <si>
    <t>CONTROLE_25.9</t>
  </si>
  <si>
    <t>MATURIDADE_CONTROLE_25</t>
  </si>
  <si>
    <t>NIVEL_C_25</t>
  </si>
  <si>
    <t>INCC_25</t>
  </si>
  <si>
    <t>DESCRIÇÃO_25</t>
  </si>
  <si>
    <t>CONTROLE_26</t>
  </si>
  <si>
    <t>CONTROLE_26.1</t>
  </si>
  <si>
    <t>CONTROLE_26.2</t>
  </si>
  <si>
    <t>CONTROLE_26.3</t>
  </si>
  <si>
    <t>CONTROLE_26.4</t>
  </si>
  <si>
    <t>CONTROLE_26.5</t>
  </si>
  <si>
    <t>CONTROLE_26.6</t>
  </si>
  <si>
    <t>CONTROLE_26.7</t>
  </si>
  <si>
    <t>CONTROLE_26.8</t>
  </si>
  <si>
    <t>CONTROLE_26.9</t>
  </si>
  <si>
    <t>CONTROLE_26.10</t>
  </si>
  <si>
    <t>CONTROLE_26.11</t>
  </si>
  <si>
    <t>CONTROLE_26.12</t>
  </si>
  <si>
    <t>MATURIDADE_CONTROLE_26</t>
  </si>
  <si>
    <t>NIVEL_C_26</t>
  </si>
  <si>
    <t>INCC_26</t>
  </si>
  <si>
    <t>DESCRIÇÃO_26</t>
  </si>
  <si>
    <t>CONTROLE_27</t>
  </si>
  <si>
    <t>CONTROLE_27.1</t>
  </si>
  <si>
    <t>CONTROLE_27.2</t>
  </si>
  <si>
    <t>CONTROLE_27.3</t>
  </si>
  <si>
    <t>CONTROLE_27.4</t>
  </si>
  <si>
    <t>CONTROLE_27.5</t>
  </si>
  <si>
    <t>MATURIDADE_CONTROLE_27</t>
  </si>
  <si>
    <t>NIVEL_C_27</t>
  </si>
  <si>
    <t>INCC_27</t>
  </si>
  <si>
    <t>DESCRIÇÃO_27</t>
  </si>
  <si>
    <t>CONTROLE_28</t>
  </si>
  <si>
    <t>CONTROLE_28.1</t>
  </si>
  <si>
    <t>CONTROLE_28.2</t>
  </si>
  <si>
    <t>CONTROLE_28.3</t>
  </si>
  <si>
    <t>CONTROLE_28.4</t>
  </si>
  <si>
    <t>CONTROLE_28.5</t>
  </si>
  <si>
    <t>CONTROLE_28.6</t>
  </si>
  <si>
    <t>CONTROLE_28.7</t>
  </si>
  <si>
    <t>CONTROLE_28.8</t>
  </si>
  <si>
    <t>CONTROLE_28.9</t>
  </si>
  <si>
    <t>CONTROLE_28.10</t>
  </si>
  <si>
    <t>CONTROLE_28.11</t>
  </si>
  <si>
    <t>CONTROLE_28.12</t>
  </si>
  <si>
    <t>CONTROLE_28.13</t>
  </si>
  <si>
    <t>MATURIDADE_CONTROLE_28</t>
  </si>
  <si>
    <t>NIVEL_C_28</t>
  </si>
  <si>
    <t>INCC_28</t>
  </si>
  <si>
    <t>DESCRIÇÃO_28</t>
  </si>
  <si>
    <t>CONTROLE_29</t>
  </si>
  <si>
    <t>CONTROLE_29.1</t>
  </si>
  <si>
    <t>CONTROLE_29.2</t>
  </si>
  <si>
    <t>CONTROLE_29.3</t>
  </si>
  <si>
    <t>CONTROLE_29.4</t>
  </si>
  <si>
    <t>CONTROLE_29.5</t>
  </si>
  <si>
    <t>CONTROLE_29.6</t>
  </si>
  <si>
    <t>CONTROLE_29.7</t>
  </si>
  <si>
    <t>CONTROLE_29.8</t>
  </si>
  <si>
    <t>CONTROLE_29.9</t>
  </si>
  <si>
    <t>CONTROLE_29.10</t>
  </si>
  <si>
    <t>CONTROLE_29.11</t>
  </si>
  <si>
    <t>CONTROLE_29.12</t>
  </si>
  <si>
    <t>MATURIDADE_CONTROLE_29</t>
  </si>
  <si>
    <t>NIVEL_C_29</t>
  </si>
  <si>
    <t>INCC_29</t>
  </si>
  <si>
    <t>DESCRIÇÃO_29</t>
  </si>
  <si>
    <t>CONTROLE_30</t>
  </si>
  <si>
    <t>CONTROLE_30.1</t>
  </si>
  <si>
    <t>CONTROLE_30.2</t>
  </si>
  <si>
    <t>CONTROLE_30.3</t>
  </si>
  <si>
    <t>CONTROLE_30.4</t>
  </si>
  <si>
    <t>CONTROLE_30.5</t>
  </si>
  <si>
    <t>CONTROLE_30.6</t>
  </si>
  <si>
    <t>CONTROLE_30.7</t>
  </si>
  <si>
    <t>CONTROLE_30.8</t>
  </si>
  <si>
    <t>CONTROLE_30.9</t>
  </si>
  <si>
    <t>CONTROLE_30.10</t>
  </si>
  <si>
    <t>CONTROLE_30.11</t>
  </si>
  <si>
    <t>CONTROLE_30.12</t>
  </si>
  <si>
    <t>MATURIDADE_CONTROLE_30</t>
  </si>
  <si>
    <t>NIVEL_C_30</t>
  </si>
  <si>
    <t>INCC_30</t>
  </si>
  <si>
    <t>DESCRIÇÃO_30</t>
  </si>
  <si>
    <t>CONTROLE_31</t>
  </si>
  <si>
    <t>CONTROLE_31.1</t>
  </si>
  <si>
    <t>CONTROLE_31.2</t>
  </si>
  <si>
    <t>CONTROLE_31.3</t>
  </si>
  <si>
    <t>CONTROLE_31.4</t>
  </si>
  <si>
    <t>CONTROLE_31.5</t>
  </si>
  <si>
    <t>CONTROLE_31.6</t>
  </si>
  <si>
    <t>CONTROLE_31.7</t>
  </si>
  <si>
    <t>CONTROLE_31.8</t>
  </si>
  <si>
    <t>CONTROLE_31.9</t>
  </si>
  <si>
    <t>CONTROLE_31.10</t>
  </si>
  <si>
    <t>CONTROLE_31.11</t>
  </si>
  <si>
    <t>CONTROLE_31.12</t>
  </si>
  <si>
    <t>CONTROLE_31.13</t>
  </si>
  <si>
    <t>CONTROLE_31.14</t>
  </si>
  <si>
    <t>CONTROLE_31.15</t>
  </si>
  <si>
    <t>CONTROLE_31.16</t>
  </si>
  <si>
    <t>CONTROLE_31.17</t>
  </si>
  <si>
    <t>CONTROLE_31.18</t>
  </si>
  <si>
    <t>MATURIDADE_CONTROLE_31</t>
  </si>
  <si>
    <t>NIVEL_C_31</t>
  </si>
  <si>
    <t>INCC_31</t>
  </si>
  <si>
    <t>DESCRIÇÃO_31</t>
  </si>
  <si>
    <t>Estrutura Básica</t>
  </si>
  <si>
    <t>Garantir que apenas aplicações ou sistemas operacionais atualmente suportados pelo fabricante sejam adicionados ao inventário de softwares autorizados. Softwares não suportados devem ser assim indicados no sistema de inventário. Revisar o inventário de software para verificar o suporte do software pelo menos uma vez por mês ou
com mais frequência.</t>
  </si>
  <si>
    <t>Padronizar a sincronização de tempo. Configurar pelo menos duas fontes de tempo sincronizadas nos ativos institucionais, onde houver suporte.</t>
  </si>
  <si>
    <t>O órgão adota o princípio 'need-to-know', em que deve ser dado acesso apenas aos dados pessoais necessários para o desempenho das funções dos colaboradores?</t>
  </si>
  <si>
    <t>Justificativa / Observação</t>
  </si>
  <si>
    <t>ID CIS v.8</t>
  </si>
  <si>
    <r>
      <t xml:space="preserve">NECESSÁRIO SELECIONAR RESPOSTA PARA </t>
    </r>
    <r>
      <rPr>
        <b/>
        <u/>
        <sz val="22"/>
        <color rgb="FF002060"/>
        <rFont val="Calibri"/>
        <family val="2"/>
        <scheme val="minor"/>
      </rPr>
      <t>TODAS AS MEDIDAS</t>
    </r>
    <r>
      <rPr>
        <b/>
        <sz val="22"/>
        <color rgb="FF002060"/>
        <rFont val="Calibri"/>
        <family val="2"/>
        <scheme val="minor"/>
      </rPr>
      <t xml:space="preserve"> E </t>
    </r>
    <r>
      <rPr>
        <b/>
        <u/>
        <sz val="22"/>
        <color rgb="FF002060"/>
        <rFont val="Calibri"/>
        <family val="2"/>
        <scheme val="minor"/>
      </rPr>
      <t>TODOS OS CONTROLES</t>
    </r>
  </si>
  <si>
    <r>
      <t xml:space="preserve">NECESSÁRIO SELECIONAR RESPOSTA PARA </t>
    </r>
    <r>
      <rPr>
        <b/>
        <u/>
        <sz val="22"/>
        <color theme="5" tint="-0.499984740745262"/>
        <rFont val="Calibri"/>
        <family val="2"/>
        <scheme val="minor"/>
      </rPr>
      <t>TODAS AS MEDIDAS</t>
    </r>
    <r>
      <rPr>
        <b/>
        <sz val="22"/>
        <color theme="5" tint="-0.499984740745262"/>
        <rFont val="Calibri"/>
        <family val="2"/>
        <scheme val="minor"/>
      </rPr>
      <t xml:space="preserve"> E </t>
    </r>
    <r>
      <rPr>
        <b/>
        <u/>
        <sz val="22"/>
        <color theme="5" tint="-0.499984740745262"/>
        <rFont val="Calibri"/>
        <family val="2"/>
        <scheme val="minor"/>
      </rPr>
      <t>TODOS OS CONTROLES</t>
    </r>
  </si>
  <si>
    <t>FUNÇÃO
NIST CSF</t>
  </si>
  <si>
    <t>RESPOSTA DA VISÃO MACRO 
DOS CONTROLES</t>
  </si>
  <si>
    <t>CICLO</t>
  </si>
  <si>
    <t>Prioridade2</t>
  </si>
  <si>
    <t>Prioridade3</t>
  </si>
  <si>
    <t>Prioridade4</t>
  </si>
  <si>
    <t>A Definir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</si>
</sst>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quot;R$&quot;\ * #,##0.00_-;\-&quot;R$&quot;\ * #,##0.00_-;_-&quot;R$&quot;\ * &quot;-&quot;??_-;_-@_-"/>
    <numFmt numFmtId="164" formatCode="&quot;R$&quot;\ #,##0.00"/>
  </numFmts>
  <fonts count="102">
    <font>
      <sz val="11"/>
      <color theme="1"/>
      <name val="Calibri"/>
      <family val="2"/>
      <scheme val="minor"/>
    </font>
    <font>
      <sz val="11"/>
      <color rgb="FFFF0000"/>
      <name val="Calibri"/>
      <family val="2"/>
      <scheme val="minor"/>
    </font>
    <font>
      <b/>
      <sz val="14"/>
      <color theme="1"/>
      <name val="Calibri"/>
      <family val="2"/>
      <scheme val="minor"/>
    </font>
    <font>
      <u/>
      <sz val="11"/>
      <color theme="10"/>
      <name val="Calibri"/>
      <family val="2"/>
      <scheme val="minor"/>
    </font>
    <font>
      <b/>
      <sz val="12"/>
      <color theme="0"/>
      <name val="Calibri"/>
      <family val="2"/>
      <scheme val="minor"/>
    </font>
    <font>
      <sz val="14"/>
      <color theme="0"/>
      <name val="Calibri"/>
      <family val="2"/>
      <scheme val="minor"/>
    </font>
    <font>
      <sz val="12"/>
      <color theme="1"/>
      <name val="Calibri"/>
      <family val="2"/>
      <scheme val="minor"/>
    </font>
    <font>
      <sz val="14"/>
      <color theme="1"/>
      <name val="Calibri"/>
      <family val="2"/>
      <scheme val="minor"/>
    </font>
    <font>
      <b/>
      <sz val="12"/>
      <color theme="1"/>
      <name val="Calibri"/>
      <family val="2"/>
      <scheme val="minor"/>
    </font>
    <font>
      <u/>
      <sz val="14"/>
      <color theme="10"/>
      <name val="Calibri"/>
      <family val="2"/>
      <scheme val="minor"/>
    </font>
    <font>
      <b/>
      <sz val="14"/>
      <color theme="0"/>
      <name val="Calibri"/>
      <family val="2"/>
      <scheme val="minor"/>
    </font>
    <font>
      <i/>
      <sz val="14"/>
      <color theme="1"/>
      <name val="Calibri"/>
      <family val="2"/>
      <scheme val="minor"/>
    </font>
    <font>
      <b/>
      <sz val="18"/>
      <color theme="1"/>
      <name val="Calibri"/>
      <family val="2"/>
      <scheme val="minor"/>
    </font>
    <font>
      <sz val="16"/>
      <color theme="0"/>
      <name val="Calibri"/>
      <family val="2"/>
      <scheme val="minor"/>
    </font>
    <font>
      <u/>
      <sz val="14"/>
      <color theme="4"/>
      <name val="Calibri"/>
      <family val="2"/>
      <scheme val="minor"/>
    </font>
    <font>
      <b/>
      <sz val="16"/>
      <color theme="4"/>
      <name val="Arial"/>
      <family val="2"/>
    </font>
    <font>
      <sz val="12"/>
      <color theme="1"/>
      <name val="Calibri body"/>
    </font>
    <font>
      <b/>
      <sz val="12"/>
      <color theme="1"/>
      <name val="Calibri body"/>
    </font>
    <font>
      <b/>
      <sz val="20"/>
      <color rgb="FFFF0000"/>
      <name val="Calibri"/>
      <family val="2"/>
      <scheme val="minor"/>
    </font>
    <font>
      <b/>
      <sz val="22"/>
      <color rgb="FFFF0000"/>
      <name val="Calibri"/>
      <family val="2"/>
      <scheme val="minor"/>
    </font>
    <font>
      <b/>
      <sz val="16"/>
      <color theme="0"/>
      <name val="Calibri"/>
      <family val="2"/>
      <scheme val="minor"/>
    </font>
    <font>
      <sz val="8"/>
      <color theme="1"/>
      <name val="Calibri"/>
      <family val="2"/>
      <scheme val="minor"/>
    </font>
    <font>
      <b/>
      <sz val="8"/>
      <name val="Calibri"/>
      <family val="2"/>
      <scheme val="minor"/>
    </font>
    <font>
      <b/>
      <sz val="9"/>
      <color rgb="FF0070C0"/>
      <name val="Calibri"/>
      <family val="2"/>
      <scheme val="minor"/>
    </font>
    <font>
      <b/>
      <sz val="8"/>
      <color theme="1"/>
      <name val="Calibri"/>
      <family val="2"/>
      <scheme val="minor"/>
    </font>
    <font>
      <b/>
      <sz val="8"/>
      <color rgb="FFFF0000"/>
      <name val="Calibri"/>
      <family val="2"/>
      <scheme val="minor"/>
    </font>
    <font>
      <b/>
      <sz val="8"/>
      <color rgb="FF0070C0"/>
      <name val="Calibri"/>
      <family val="2"/>
      <scheme val="minor"/>
    </font>
    <font>
      <sz val="8"/>
      <color rgb="FF0070C0"/>
      <name val="Calibri"/>
      <family val="2"/>
      <scheme val="minor"/>
    </font>
    <font>
      <b/>
      <sz val="36"/>
      <color theme="0"/>
      <name val="Calibri (Body)"/>
    </font>
    <font>
      <b/>
      <sz val="18"/>
      <color theme="0"/>
      <name val="Calibri (Body)"/>
    </font>
    <font>
      <b/>
      <sz val="20"/>
      <color theme="4"/>
      <name val="Arial"/>
      <family val="2"/>
    </font>
    <font>
      <sz val="9"/>
      <color theme="1"/>
      <name val="Arial"/>
      <family val="2"/>
    </font>
    <font>
      <sz val="10"/>
      <color theme="1"/>
      <name val="Arial"/>
      <family val="2"/>
    </font>
    <font>
      <sz val="11"/>
      <color theme="1"/>
      <name val="Arial"/>
      <family val="2"/>
    </font>
    <font>
      <sz val="12"/>
      <color rgb="FF0070C0"/>
      <name val="Arial"/>
      <family val="2"/>
    </font>
    <font>
      <sz val="9"/>
      <color theme="1"/>
      <name val="Calibri"/>
      <family val="2"/>
      <scheme val="minor"/>
    </font>
    <font>
      <sz val="10"/>
      <name val="Arial"/>
      <family val="2"/>
    </font>
    <font>
      <sz val="10"/>
      <color rgb="FF000000"/>
      <name val="Arial"/>
      <family val="2"/>
    </font>
    <font>
      <sz val="8"/>
      <color rgb="FFFFC000"/>
      <name val="Calibri"/>
      <family val="2"/>
      <scheme val="minor"/>
    </font>
    <font>
      <b/>
      <sz val="11"/>
      <color indexed="81"/>
      <name val="Segoe UI"/>
      <family val="2"/>
    </font>
    <font>
      <sz val="9"/>
      <color indexed="81"/>
      <name val="Segoe UI"/>
      <family val="2"/>
    </font>
    <font>
      <b/>
      <sz val="9"/>
      <color indexed="81"/>
      <name val="Segoe UI"/>
      <family val="2"/>
    </font>
    <font>
      <b/>
      <sz val="18"/>
      <color theme="4"/>
      <name val="Arial"/>
      <family val="2"/>
    </font>
    <font>
      <sz val="9"/>
      <color indexed="81"/>
      <name val="Tahoma"/>
      <family val="2"/>
    </font>
    <font>
      <sz val="9"/>
      <color indexed="81"/>
      <name val="Calibri"/>
      <family val="2"/>
      <scheme val="minor"/>
    </font>
    <font>
      <b/>
      <sz val="24"/>
      <color theme="1"/>
      <name val="Calibri"/>
      <family val="2"/>
      <scheme val="minor"/>
    </font>
    <font>
      <b/>
      <sz val="26"/>
      <color theme="0"/>
      <name val="Calibri"/>
      <family val="2"/>
      <scheme val="minor"/>
    </font>
    <font>
      <sz val="24"/>
      <color theme="1"/>
      <name val="Calibri"/>
      <family val="2"/>
      <scheme val="minor"/>
    </font>
    <font>
      <sz val="36"/>
      <color rgb="FF002060"/>
      <name val="Calibri"/>
      <family val="2"/>
      <scheme val="minor"/>
    </font>
    <font>
      <sz val="26"/>
      <color rgb="FF002060"/>
      <name val="Arial"/>
      <family val="2"/>
    </font>
    <font>
      <sz val="24"/>
      <color theme="1"/>
      <name val="Arial"/>
      <family val="2"/>
    </font>
    <font>
      <b/>
      <sz val="28"/>
      <color theme="1"/>
      <name val="Calibri"/>
      <family val="2"/>
      <scheme val="minor"/>
    </font>
    <font>
      <sz val="28"/>
      <color theme="1"/>
      <name val="Calibri"/>
      <family val="2"/>
      <scheme val="minor"/>
    </font>
    <font>
      <sz val="26"/>
      <color theme="1"/>
      <name val="Calibri"/>
      <family val="2"/>
      <scheme val="minor"/>
    </font>
    <font>
      <b/>
      <sz val="26"/>
      <color theme="3" tint="-0.499984740745262"/>
      <name val="Calibri"/>
      <family val="2"/>
      <scheme val="minor"/>
    </font>
    <font>
      <b/>
      <sz val="29"/>
      <name val="Calibri"/>
      <family val="2"/>
      <scheme val="minor"/>
    </font>
    <font>
      <sz val="70"/>
      <color theme="0"/>
      <name val="Calibri"/>
      <family val="2"/>
      <scheme val="minor"/>
    </font>
    <font>
      <sz val="70"/>
      <color theme="3" tint="-0.499984740745262"/>
      <name val="Calibri"/>
      <family val="2"/>
      <scheme val="minor"/>
    </font>
    <font>
      <sz val="11"/>
      <color theme="1"/>
      <name val="Calibri"/>
      <family val="2"/>
      <scheme val="minor"/>
    </font>
    <font>
      <sz val="11"/>
      <color rgb="FF3F3F76"/>
      <name val="Calibri"/>
      <family val="2"/>
      <scheme val="minor"/>
    </font>
    <font>
      <b/>
      <sz val="11"/>
      <color theme="0"/>
      <name val="Calibri"/>
      <family val="2"/>
      <scheme val="minor"/>
    </font>
    <font>
      <b/>
      <sz val="11"/>
      <color theme="1"/>
      <name val="Calibri"/>
      <family val="2"/>
      <scheme val="minor"/>
    </font>
    <font>
      <sz val="11"/>
      <color theme="0"/>
      <name val="Calibri"/>
      <family val="2"/>
      <scheme val="minor"/>
    </font>
    <font>
      <sz val="11"/>
      <color theme="6" tint="-0.499984740745262"/>
      <name val="Calibri"/>
      <family val="2"/>
      <scheme val="minor"/>
    </font>
    <font>
      <sz val="11"/>
      <name val="Calibri"/>
      <family val="2"/>
      <scheme val="minor"/>
    </font>
    <font>
      <sz val="13"/>
      <color rgb="FF333333"/>
      <name val="Calibri"/>
      <family val="2"/>
      <scheme val="minor"/>
    </font>
    <font>
      <b/>
      <sz val="13"/>
      <color rgb="FFFF0000"/>
      <name val="Calibri"/>
      <family val="2"/>
      <scheme val="minor"/>
    </font>
    <font>
      <b/>
      <sz val="13"/>
      <name val="Calibri"/>
      <family val="2"/>
      <scheme val="minor"/>
    </font>
    <font>
      <b/>
      <sz val="11"/>
      <name val="Calibri"/>
      <family val="2"/>
      <scheme val="minor"/>
    </font>
    <font>
      <b/>
      <sz val="13"/>
      <color rgb="FF333333"/>
      <name val="Calibri"/>
      <family val="2"/>
      <scheme val="minor"/>
    </font>
    <font>
      <b/>
      <sz val="13"/>
      <color theme="0"/>
      <name val="Calibri"/>
      <family val="2"/>
      <scheme val="minor"/>
    </font>
    <font>
      <b/>
      <sz val="11"/>
      <color rgb="FF201F1E"/>
      <name val="Calibri Light"/>
      <family val="2"/>
      <charset val="1"/>
    </font>
    <font>
      <b/>
      <sz val="11"/>
      <color rgb="FF201F1E"/>
      <name val="Calibri Light"/>
      <family val="2"/>
    </font>
    <font>
      <b/>
      <sz val="11"/>
      <color rgb="FF201F1E"/>
      <name val="Calibri"/>
      <family val="2"/>
    </font>
    <font>
      <sz val="11"/>
      <color theme="1"/>
      <name val="Calibri"/>
      <family val="2"/>
    </font>
    <font>
      <b/>
      <sz val="12"/>
      <name val="Calibri"/>
      <family val="2"/>
      <scheme val="minor"/>
    </font>
    <font>
      <b/>
      <sz val="13"/>
      <color rgb="FFFFFFFF"/>
      <name val="Calibri"/>
      <family val="2"/>
    </font>
    <font>
      <b/>
      <sz val="12"/>
      <color rgb="FF000000"/>
      <name val="Calibri"/>
      <family val="2"/>
    </font>
    <font>
      <sz val="12"/>
      <color rgb="FF000000"/>
      <name val="Arial"/>
      <family val="2"/>
    </font>
    <font>
      <sz val="12"/>
      <name val="Calibri"/>
      <family val="2"/>
      <scheme val="minor"/>
    </font>
    <font>
      <b/>
      <sz val="12"/>
      <color rgb="FF000000"/>
      <name val="Arial"/>
      <family val="2"/>
    </font>
    <font>
      <u/>
      <sz val="11"/>
      <name val="Calibri"/>
      <family val="2"/>
      <scheme val="minor"/>
    </font>
    <font>
      <sz val="18"/>
      <color rgb="FF333333"/>
      <name val="Calibri"/>
      <family val="2"/>
      <scheme val="minor"/>
    </font>
    <font>
      <b/>
      <sz val="16"/>
      <color rgb="FF0070C0"/>
      <name val="Calibri"/>
      <family val="2"/>
      <scheme val="minor"/>
    </font>
    <font>
      <b/>
      <sz val="11"/>
      <color rgb="FF002060"/>
      <name val="Calibri"/>
      <family val="2"/>
      <scheme val="minor"/>
    </font>
    <font>
      <b/>
      <sz val="16"/>
      <color rgb="FF002060"/>
      <name val="Calibri"/>
      <family val="2"/>
      <scheme val="minor"/>
    </font>
    <font>
      <b/>
      <sz val="16"/>
      <color rgb="FFFFFFFF"/>
      <name val="Calibri"/>
      <family val="2"/>
    </font>
    <font>
      <b/>
      <sz val="16"/>
      <name val="Calibri"/>
      <family val="2"/>
      <scheme val="minor"/>
    </font>
    <font>
      <b/>
      <sz val="22"/>
      <color theme="0"/>
      <name val="Calibri"/>
      <family val="2"/>
      <scheme val="minor"/>
    </font>
    <font>
      <b/>
      <sz val="18"/>
      <color theme="0"/>
      <name val="Calibri"/>
      <family val="2"/>
      <scheme val="minor"/>
    </font>
    <font>
      <b/>
      <u/>
      <sz val="14"/>
      <color rgb="FF0070C0"/>
      <name val="Calibri"/>
      <family val="2"/>
      <scheme val="minor"/>
    </font>
    <font>
      <b/>
      <sz val="14"/>
      <color rgb="FF0070C0"/>
      <name val="Calibri"/>
      <family val="2"/>
      <scheme val="minor"/>
    </font>
    <font>
      <b/>
      <sz val="18"/>
      <color theme="1"/>
      <name val="Calibri"/>
      <family val="2"/>
    </font>
    <font>
      <b/>
      <sz val="15"/>
      <color theme="0"/>
      <name val="Calibri"/>
      <family val="2"/>
      <scheme val="minor"/>
    </font>
    <font>
      <sz val="8"/>
      <color theme="8" tint="-0.249977111117893"/>
      <name val="Calibri"/>
      <family val="2"/>
      <scheme val="minor"/>
    </font>
    <font>
      <b/>
      <sz val="20"/>
      <color theme="0"/>
      <name val="Calibri"/>
      <family val="2"/>
      <scheme val="minor"/>
    </font>
    <font>
      <b/>
      <sz val="16"/>
      <color rgb="FF0070C0"/>
      <name val="Arial"/>
      <family val="2"/>
    </font>
    <font>
      <b/>
      <sz val="22"/>
      <color rgb="FF002060"/>
      <name val="Calibri"/>
      <family val="2"/>
      <scheme val="minor"/>
    </font>
    <font>
      <b/>
      <u/>
      <sz val="22"/>
      <color rgb="FF002060"/>
      <name val="Calibri"/>
      <family val="2"/>
      <scheme val="minor"/>
    </font>
    <font>
      <b/>
      <sz val="22"/>
      <color theme="5" tint="-0.499984740745262"/>
      <name val="Calibri"/>
      <family val="2"/>
      <scheme val="minor"/>
    </font>
    <font>
      <b/>
      <u/>
      <sz val="22"/>
      <color theme="5" tint="-0.499984740745262"/>
      <name val="Calibri"/>
      <family val="2"/>
      <scheme val="minor"/>
    </font>
    <font>
      <sz val="15"/>
      <color theme="1"/>
      <name val="Calibri"/>
      <family val="2"/>
      <scheme val="minor"/>
    </font>
  </fonts>
  <fills count="43">
    <fill>
      <patternFill patternType="none"/>
    </fill>
    <fill>
      <patternFill patternType="gray125"/>
    </fill>
    <fill>
      <patternFill patternType="solid">
        <fgColor theme="0"/>
        <bgColor indexed="64"/>
      </patternFill>
    </fill>
    <fill>
      <patternFill patternType="solid">
        <fgColor rgb="FF002060"/>
        <bgColor indexed="64"/>
      </patternFill>
    </fill>
    <fill>
      <patternFill patternType="solid">
        <fgColor theme="8" tint="0.79998168889431442"/>
        <bgColor indexed="64"/>
      </patternFill>
    </fill>
    <fill>
      <patternFill patternType="solid">
        <fgColor rgb="FF0070C0"/>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7" tint="0.39997558519241921"/>
        <bgColor indexed="64"/>
      </patternFill>
    </fill>
    <fill>
      <patternFill patternType="solid">
        <fgColor theme="5" tint="0.79998168889431442"/>
        <bgColor indexed="64"/>
      </patternFill>
    </fill>
    <fill>
      <patternFill patternType="solid">
        <fgColor theme="4" tint="0.79998168889431442"/>
        <bgColor indexed="64"/>
      </patternFill>
    </fill>
    <fill>
      <patternFill patternType="solid">
        <fgColor rgb="FFF2F2F2"/>
        <bgColor indexed="64"/>
      </patternFill>
    </fill>
    <fill>
      <patternFill patternType="solid">
        <fgColor theme="8" tint="0.39997558519241921"/>
        <bgColor indexed="64"/>
      </patternFill>
    </fill>
    <fill>
      <patternFill patternType="solid">
        <fgColor rgb="FF00B050"/>
        <bgColor indexed="64"/>
      </patternFill>
    </fill>
    <fill>
      <patternFill patternType="solid">
        <fgColor theme="5"/>
        <bgColor indexed="64"/>
      </patternFill>
    </fill>
    <fill>
      <patternFill patternType="solid">
        <fgColor rgb="FFC9C9C9"/>
        <bgColor indexed="64"/>
      </patternFill>
    </fill>
    <fill>
      <patternFill patternType="solid">
        <fgColor rgb="FFEDEDED"/>
        <bgColor indexed="64"/>
      </patternFill>
    </fill>
    <fill>
      <patternFill patternType="solid">
        <fgColor theme="0"/>
        <bgColor theme="4" tint="0.79998168889431442"/>
      </patternFill>
    </fill>
    <fill>
      <patternFill patternType="solid">
        <fgColor theme="8" tint="-0.499984740745262"/>
        <bgColor indexed="64"/>
      </patternFill>
    </fill>
    <fill>
      <patternFill patternType="solid">
        <fgColor theme="5" tint="0.39997558519241921"/>
        <bgColor indexed="64"/>
      </patternFill>
    </fill>
    <fill>
      <patternFill patternType="solid">
        <fgColor rgb="FFFFCC99"/>
      </patternFill>
    </fill>
    <fill>
      <patternFill patternType="solid">
        <fgColor theme="2" tint="-0.249977111117893"/>
        <bgColor indexed="64"/>
      </patternFill>
    </fill>
    <fill>
      <patternFill patternType="solid">
        <fgColor theme="6"/>
        <bgColor indexed="64"/>
      </patternFill>
    </fill>
    <fill>
      <patternFill patternType="solid">
        <fgColor rgb="FFFFFFFF"/>
        <bgColor indexed="64"/>
      </patternFill>
    </fill>
    <fill>
      <patternFill patternType="solid">
        <fgColor theme="0" tint="-0.499984740745262"/>
        <bgColor indexed="64"/>
      </patternFill>
    </fill>
    <fill>
      <patternFill patternType="solid">
        <fgColor theme="5" tint="0.59999389629810485"/>
        <bgColor indexed="64"/>
      </patternFill>
    </fill>
    <fill>
      <patternFill patternType="solid">
        <fgColor theme="6" tint="0.79998168889431442"/>
        <bgColor indexed="64"/>
      </patternFill>
    </fill>
    <fill>
      <patternFill patternType="solid">
        <fgColor rgb="FF4F81BD"/>
        <bgColor indexed="64"/>
      </patternFill>
    </fill>
    <fill>
      <patternFill patternType="solid">
        <fgColor rgb="FFD0D8E8"/>
        <bgColor indexed="64"/>
      </patternFill>
    </fill>
    <fill>
      <patternFill patternType="solid">
        <fgColor rgb="FFE9EDF4"/>
        <bgColor indexed="64"/>
      </patternFill>
    </fill>
    <fill>
      <patternFill patternType="solid">
        <fgColor theme="3" tint="0.79998168889431442"/>
        <bgColor indexed="64"/>
      </patternFill>
    </fill>
    <fill>
      <patternFill patternType="solid">
        <fgColor rgb="FFD9D9D9"/>
        <bgColor indexed="64"/>
      </patternFill>
    </fill>
    <fill>
      <patternFill patternType="solid">
        <fgColor theme="9" tint="0.79998168889431442"/>
        <bgColor indexed="64"/>
      </patternFill>
    </fill>
    <fill>
      <patternFill patternType="solid">
        <fgColor theme="8" tint="-0.249977111117893"/>
        <bgColor indexed="64"/>
      </patternFill>
    </fill>
    <fill>
      <patternFill patternType="solid">
        <fgColor rgb="FF00D05E"/>
        <bgColor indexed="64"/>
      </patternFill>
    </fill>
    <fill>
      <patternFill patternType="solid">
        <fgColor rgb="FFBCFCC4"/>
        <bgColor indexed="64"/>
      </patternFill>
    </fill>
    <fill>
      <patternFill patternType="solid">
        <fgColor rgb="FFFCAAAA"/>
        <bgColor indexed="64"/>
      </patternFill>
    </fill>
    <fill>
      <patternFill patternType="solid">
        <fgColor theme="4" tint="-0.249977111117893"/>
        <bgColor indexed="64"/>
      </patternFill>
    </fill>
    <fill>
      <patternFill patternType="solid">
        <fgColor theme="5" tint="-0.499984740745262"/>
        <bgColor indexed="64"/>
      </patternFill>
    </fill>
    <fill>
      <patternFill patternType="solid">
        <fgColor theme="3" tint="-0.249977111117893"/>
        <bgColor indexed="64"/>
      </patternFill>
    </fill>
    <fill>
      <patternFill patternType="solid">
        <fgColor theme="4" tint="-0.499984740745262"/>
        <bgColor indexed="64"/>
      </patternFill>
    </fill>
    <fill>
      <patternFill patternType="solid">
        <fgColor theme="4"/>
        <bgColor theme="4"/>
      </patternFill>
    </fill>
    <fill>
      <patternFill patternType="solid">
        <fgColor theme="4" tint="0.79998168889431442"/>
        <bgColor theme="4" tint="0.79998168889431442"/>
      </patternFill>
    </fill>
  </fills>
  <borders count="72">
    <border>
      <left/>
      <right/>
      <top/>
      <bottom/>
      <diagonal/>
    </border>
    <border>
      <left style="medium">
        <color theme="0"/>
      </left>
      <right/>
      <top/>
      <bottom/>
      <diagonal/>
    </border>
    <border>
      <left style="medium">
        <color theme="0"/>
      </left>
      <right style="medium">
        <color theme="0"/>
      </right>
      <top style="medium">
        <color theme="0"/>
      </top>
      <bottom style="medium">
        <color theme="0"/>
      </bottom>
      <diagonal/>
    </border>
    <border>
      <left style="medium">
        <color theme="0"/>
      </left>
      <right/>
      <top style="medium">
        <color theme="0"/>
      </top>
      <bottom style="medium">
        <color theme="0"/>
      </bottom>
      <diagonal/>
    </border>
    <border>
      <left/>
      <right style="medium">
        <color theme="0"/>
      </right>
      <top style="medium">
        <color theme="0"/>
      </top>
      <bottom style="medium">
        <color theme="0"/>
      </bottom>
      <diagonal/>
    </border>
    <border>
      <left/>
      <right/>
      <top style="thin">
        <color theme="0"/>
      </top>
      <bottom/>
      <diagonal/>
    </border>
    <border>
      <left style="medium">
        <color theme="0"/>
      </left>
      <right style="medium">
        <color theme="0"/>
      </right>
      <top style="medium">
        <color theme="0"/>
      </top>
      <bottom/>
      <diagonal/>
    </border>
    <border>
      <left style="medium">
        <color theme="0"/>
      </left>
      <right style="medium">
        <color theme="0"/>
      </right>
      <top/>
      <bottom/>
      <diagonal/>
    </border>
    <border>
      <left style="medium">
        <color theme="0"/>
      </left>
      <right style="medium">
        <color theme="0"/>
      </right>
      <top/>
      <bottom style="medium">
        <color theme="0"/>
      </bottom>
      <diagonal/>
    </border>
    <border>
      <left style="hair">
        <color theme="0" tint="-0.34998626667073579"/>
      </left>
      <right/>
      <top style="hair">
        <color theme="0" tint="-0.34998626667073579"/>
      </top>
      <bottom style="hair">
        <color theme="0" tint="-0.34998626667073579"/>
      </bottom>
      <diagonal/>
    </border>
    <border>
      <left style="mediumDashed">
        <color theme="0" tint="-0.499984740745262"/>
      </left>
      <right/>
      <top style="mediumDashed">
        <color theme="0" tint="-0.499984740745262"/>
      </top>
      <bottom style="mediumDashed">
        <color theme="0" tint="-0.499984740745262"/>
      </bottom>
      <diagonal/>
    </border>
    <border>
      <left/>
      <right/>
      <top style="mediumDashed">
        <color theme="0" tint="-0.499984740745262"/>
      </top>
      <bottom style="mediumDashed">
        <color theme="0" tint="-0.499984740745262"/>
      </bottom>
      <diagonal/>
    </border>
    <border>
      <left style="thick">
        <color theme="0"/>
      </left>
      <right style="thick">
        <color theme="0"/>
      </right>
      <top style="thick">
        <color theme="0"/>
      </top>
      <bottom style="thick">
        <color theme="0"/>
      </bottom>
      <diagonal/>
    </border>
    <border>
      <left style="thick">
        <color theme="0"/>
      </left>
      <right/>
      <top style="thick">
        <color theme="0"/>
      </top>
      <bottom style="thick">
        <color theme="0"/>
      </bottom>
      <diagonal/>
    </border>
    <border>
      <left/>
      <right/>
      <top style="thick">
        <color theme="0"/>
      </top>
      <bottom style="thick">
        <color theme="0"/>
      </bottom>
      <diagonal/>
    </border>
    <border>
      <left style="mediumDashed">
        <color theme="0" tint="-0.14999847407452621"/>
      </left>
      <right style="mediumDashed">
        <color theme="0" tint="-0.14999847407452621"/>
      </right>
      <top style="mediumDashed">
        <color theme="0" tint="-0.14999847407452621"/>
      </top>
      <bottom style="mediumDashed">
        <color theme="0" tint="-0.14999847407452621"/>
      </bottom>
      <diagonal/>
    </border>
    <border>
      <left/>
      <right/>
      <top/>
      <bottom style="thick">
        <color theme="0"/>
      </bottom>
      <diagonal/>
    </border>
    <border>
      <left style="thick">
        <color theme="0"/>
      </left>
      <right/>
      <top style="thick">
        <color theme="0"/>
      </top>
      <bottom/>
      <diagonal/>
    </border>
    <border>
      <left style="thick">
        <color theme="0"/>
      </left>
      <right style="thick">
        <color theme="0"/>
      </right>
      <top style="thick">
        <color theme="0"/>
      </top>
      <bottom/>
      <diagonal/>
    </border>
    <border>
      <left/>
      <right style="thick">
        <color theme="0"/>
      </right>
      <top style="thick">
        <color theme="0"/>
      </top>
      <bottom style="thick">
        <color theme="0"/>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style="medium">
        <color rgb="FFFFFFFF"/>
      </left>
      <right/>
      <top style="medium">
        <color rgb="FFFFFFFF"/>
      </top>
      <bottom/>
      <diagonal/>
    </border>
    <border>
      <left style="hair">
        <color theme="0" tint="-0.34998626667073579"/>
      </left>
      <right style="hair">
        <color theme="0" tint="-0.34998626667073579"/>
      </right>
      <top/>
      <bottom style="hair">
        <color theme="0" tint="-0.34998626667073579"/>
      </bottom>
      <diagonal/>
    </border>
    <border>
      <left style="thick">
        <color theme="0"/>
      </left>
      <right/>
      <top/>
      <bottom style="thick">
        <color theme="0"/>
      </bottom>
      <diagonal/>
    </border>
    <border>
      <left style="thick">
        <color theme="0"/>
      </left>
      <right/>
      <top/>
      <bottom/>
      <diagonal/>
    </border>
    <border>
      <left/>
      <right style="hair">
        <color theme="0" tint="-0.34998626667073579"/>
      </right>
      <top style="thick">
        <color theme="0"/>
      </top>
      <bottom style="thick">
        <color theme="0"/>
      </bottom>
      <diagonal/>
    </border>
    <border>
      <left/>
      <right/>
      <top style="hair">
        <color theme="0" tint="-0.34998626667073579"/>
      </top>
      <bottom style="hair">
        <color theme="0" tint="-0.34998626667073579"/>
      </bottom>
      <diagonal/>
    </border>
    <border>
      <left/>
      <right style="medium">
        <color rgb="FFFFFFFF"/>
      </right>
      <top/>
      <bottom style="medium">
        <color rgb="FFFFFFFF"/>
      </bottom>
      <diagonal/>
    </border>
    <border>
      <left/>
      <right style="medium">
        <color rgb="FFFFFFFF"/>
      </right>
      <top/>
      <bottom/>
      <diagonal/>
    </border>
    <border>
      <left/>
      <right style="medium">
        <color rgb="FFFFFFFF"/>
      </right>
      <top style="medium">
        <color rgb="FFFFFFFF"/>
      </top>
      <bottom style="medium">
        <color rgb="FFFFFFFF"/>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right style="thin">
        <color theme="0" tint="-0.249977111117893"/>
      </right>
      <top style="thin">
        <color theme="0" tint="-0.249977111117893"/>
      </top>
      <bottom style="thin">
        <color theme="0" tint="-0.249977111117893"/>
      </bottom>
      <diagonal/>
    </border>
    <border>
      <left style="thin">
        <color theme="0" tint="-0.249977111117893"/>
      </left>
      <right/>
      <top/>
      <bottom/>
      <diagonal/>
    </border>
    <border>
      <left style="thin">
        <color rgb="FF7F7F7F"/>
      </left>
      <right style="thin">
        <color rgb="FF7F7F7F"/>
      </right>
      <top style="thin">
        <color rgb="FF7F7F7F"/>
      </top>
      <bottom style="thin">
        <color rgb="FF7F7F7F"/>
      </bottom>
      <diagonal/>
    </border>
    <border>
      <left style="thin">
        <color indexed="64"/>
      </left>
      <right style="thin">
        <color indexed="64"/>
      </right>
      <top style="thin">
        <color indexed="64"/>
      </top>
      <bottom style="thin">
        <color indexed="64"/>
      </bottom>
      <diagonal/>
    </border>
    <border>
      <left/>
      <right/>
      <top style="medium">
        <color theme="0"/>
      </top>
      <bottom style="medium">
        <color theme="0"/>
      </bottom>
      <diagonal/>
    </border>
    <border>
      <left style="thin">
        <color indexed="64"/>
      </left>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rgb="FF000000"/>
      </top>
      <bottom/>
      <diagonal/>
    </border>
    <border>
      <left/>
      <right style="thin">
        <color rgb="FF000000"/>
      </right>
      <top style="thin">
        <color rgb="FF000000"/>
      </top>
      <bottom/>
      <diagonal/>
    </border>
    <border>
      <left style="thin">
        <color indexed="64"/>
      </left>
      <right/>
      <top style="thin">
        <color rgb="FF000000"/>
      </top>
      <bottom style="thin">
        <color indexed="64"/>
      </bottom>
      <diagonal/>
    </border>
    <border>
      <left/>
      <right style="thin">
        <color rgb="FF000000"/>
      </right>
      <top style="thin">
        <color rgb="FF000000"/>
      </top>
      <bottom style="thin">
        <color indexed="64"/>
      </bottom>
      <diagonal/>
    </border>
    <border>
      <left style="medium">
        <color rgb="FFFFFFFF"/>
      </left>
      <right style="medium">
        <color rgb="FFFFFFFF"/>
      </right>
      <top style="medium">
        <color rgb="FFFFFFFF"/>
      </top>
      <bottom style="thick">
        <color rgb="FFFFFFFF"/>
      </bottom>
      <diagonal/>
    </border>
    <border>
      <left style="medium">
        <color rgb="FFFFFFFF"/>
      </left>
      <right style="medium">
        <color rgb="FFFFFFFF"/>
      </right>
      <top style="thick">
        <color rgb="FFFFFFFF"/>
      </top>
      <bottom style="medium">
        <color rgb="FFFFFFFF"/>
      </bottom>
      <diagonal/>
    </border>
    <border>
      <left style="medium">
        <color rgb="FFFFFFFF"/>
      </left>
      <right style="medium">
        <color rgb="FFFFFFFF"/>
      </right>
      <top style="medium">
        <color rgb="FFFFFFFF"/>
      </top>
      <bottom style="medium">
        <color rgb="FFFFFFFF"/>
      </bottom>
      <diagonal/>
    </border>
    <border>
      <left style="medium">
        <color rgb="FF002060"/>
      </left>
      <right style="medium">
        <color rgb="FF002060"/>
      </right>
      <top style="medium">
        <color rgb="FF002060"/>
      </top>
      <bottom style="medium">
        <color rgb="FF002060"/>
      </bottom>
      <diagonal/>
    </border>
    <border>
      <left style="dotted">
        <color theme="0" tint="-0.499984740745262"/>
      </left>
      <right/>
      <top style="dotted">
        <color theme="0" tint="-0.499984740745262"/>
      </top>
      <bottom style="dotted">
        <color theme="0" tint="-0.499984740745262"/>
      </bottom>
      <diagonal/>
    </border>
    <border>
      <left/>
      <right/>
      <top style="dotted">
        <color theme="0" tint="-0.499984740745262"/>
      </top>
      <bottom style="dotted">
        <color theme="0" tint="-0.499984740745262"/>
      </bottom>
      <diagonal/>
    </border>
    <border>
      <left/>
      <right style="dotted">
        <color theme="0" tint="-0.499984740745262"/>
      </right>
      <top style="dotted">
        <color theme="0" tint="-0.499984740745262"/>
      </top>
      <bottom style="dotted">
        <color theme="0" tint="-0.499984740745262"/>
      </bottom>
      <diagonal/>
    </border>
    <border>
      <left style="dotted">
        <color theme="0" tint="-0.499984740745262"/>
      </left>
      <right/>
      <top/>
      <bottom/>
      <diagonal/>
    </border>
    <border>
      <left/>
      <right style="dotted">
        <color theme="0" tint="-0.499984740745262"/>
      </right>
      <top/>
      <bottom/>
      <diagonal/>
    </border>
    <border>
      <left style="dotted">
        <color theme="0" tint="-0.499984740745262"/>
      </left>
      <right/>
      <top style="dotted">
        <color theme="0" tint="-0.499984740745262"/>
      </top>
      <bottom/>
      <diagonal/>
    </border>
    <border>
      <left/>
      <right/>
      <top style="dotted">
        <color theme="0" tint="-0.499984740745262"/>
      </top>
      <bottom/>
      <diagonal/>
    </border>
    <border>
      <left/>
      <right style="dotted">
        <color theme="0" tint="-0.499984740745262"/>
      </right>
      <top style="dotted">
        <color theme="0" tint="-0.499984740745262"/>
      </top>
      <bottom/>
      <diagonal/>
    </border>
    <border>
      <left style="dotted">
        <color theme="0" tint="-0.499984740745262"/>
      </left>
      <right/>
      <top/>
      <bottom style="dotted">
        <color theme="0" tint="-0.499984740745262"/>
      </bottom>
      <diagonal/>
    </border>
    <border>
      <left/>
      <right/>
      <top/>
      <bottom style="dotted">
        <color theme="0" tint="-0.499984740745262"/>
      </bottom>
      <diagonal/>
    </border>
    <border>
      <left/>
      <right style="dotted">
        <color theme="0" tint="-0.499984740745262"/>
      </right>
      <top/>
      <bottom style="dotted">
        <color theme="0" tint="-0.499984740745262"/>
      </bottom>
      <diagonal/>
    </border>
    <border>
      <left/>
      <right style="mediumDashed">
        <color theme="0" tint="-0.499984740745262"/>
      </right>
      <top style="mediumDashed">
        <color theme="0" tint="-0.499984740745262"/>
      </top>
      <bottom style="mediumDashed">
        <color theme="0" tint="-0.499984740745262"/>
      </bottom>
      <diagonal/>
    </border>
    <border>
      <left style="medium">
        <color rgb="FF002060"/>
      </left>
      <right/>
      <top style="medium">
        <color rgb="FF002060"/>
      </top>
      <bottom style="medium">
        <color rgb="FF002060"/>
      </bottom>
      <diagonal/>
    </border>
    <border>
      <left/>
      <right/>
      <top style="medium">
        <color rgb="FF002060"/>
      </top>
      <bottom style="medium">
        <color rgb="FF002060"/>
      </bottom>
      <diagonal/>
    </border>
    <border>
      <left/>
      <right style="medium">
        <color rgb="FF002060"/>
      </right>
      <top style="medium">
        <color rgb="FF002060"/>
      </top>
      <bottom style="medium">
        <color rgb="FF002060"/>
      </bottom>
      <diagonal/>
    </border>
    <border>
      <left style="thin">
        <color theme="4" tint="0.39997558519241921"/>
      </left>
      <right/>
      <top style="thin">
        <color theme="4" tint="0.39997558519241921"/>
      </top>
      <bottom style="thin">
        <color theme="4" tint="0.39997558519241921"/>
      </bottom>
      <diagonal/>
    </border>
    <border>
      <left style="mediumDashed">
        <color theme="0" tint="-0.14999847407452621"/>
      </left>
      <right style="mediumDashed">
        <color theme="0" tint="-0.14999847407452621"/>
      </right>
      <top style="mediumDashed">
        <color theme="0" tint="-0.14999847407452621"/>
      </top>
      <bottom/>
      <diagonal/>
    </border>
    <border>
      <left style="mediumDashed">
        <color theme="0" tint="-0.14999847407452621"/>
      </left>
      <right/>
      <top style="mediumDashed">
        <color theme="0" tint="-0.14999847407452621"/>
      </top>
      <bottom/>
      <diagonal/>
    </border>
    <border>
      <left/>
      <right style="mediumDashed">
        <color theme="0" tint="-0.14999847407452621"/>
      </right>
      <top style="mediumDashed">
        <color theme="0" tint="-0.14999847407452621"/>
      </top>
      <bottom/>
      <diagonal/>
    </border>
  </borders>
  <cellStyleXfs count="4">
    <xf numFmtId="0" fontId="0" fillId="0" borderId="0"/>
    <xf numFmtId="0" fontId="3" fillId="0" borderId="0" applyNumberFormat="0" applyFill="0" applyBorder="0" applyAlignment="0" applyProtection="0"/>
    <xf numFmtId="44" fontId="58" fillId="0" borderId="0" applyFont="0" applyFill="0" applyBorder="0" applyAlignment="0" applyProtection="0"/>
    <xf numFmtId="0" fontId="59" fillId="20" borderId="34" applyNumberFormat="0" applyAlignment="0" applyProtection="0"/>
  </cellStyleXfs>
  <cellXfs count="394">
    <xf numFmtId="0" fontId="0" fillId="0" borderId="0" xfId="0"/>
    <xf numFmtId="0" fontId="0" fillId="2" borderId="0" xfId="0" applyFill="1" applyProtection="1">
      <protection hidden="1"/>
    </xf>
    <xf numFmtId="0" fontId="0" fillId="0" borderId="0" xfId="0" applyProtection="1">
      <protection hidden="1"/>
    </xf>
    <xf numFmtId="0" fontId="1" fillId="0" borderId="0" xfId="0" applyFont="1" applyProtection="1">
      <protection hidden="1"/>
    </xf>
    <xf numFmtId="0" fontId="4" fillId="0" borderId="0" xfId="0" applyFont="1" applyAlignment="1" applyProtection="1">
      <alignment horizontal="center"/>
      <protection hidden="1"/>
    </xf>
    <xf numFmtId="0" fontId="5" fillId="3" borderId="0" xfId="0" applyFont="1" applyFill="1" applyAlignment="1">
      <alignment horizontal="left" vertical="center"/>
    </xf>
    <xf numFmtId="0" fontId="2" fillId="4" borderId="0" xfId="0" applyFont="1" applyFill="1" applyAlignment="1" applyProtection="1">
      <alignment horizontal="center" vertical="center"/>
      <protection locked="0"/>
    </xf>
    <xf numFmtId="0" fontId="6" fillId="0" borderId="0" xfId="0" applyFont="1" applyProtection="1">
      <protection locked="0"/>
    </xf>
    <xf numFmtId="0" fontId="0" fillId="0" borderId="0" xfId="0" applyProtection="1">
      <protection locked="0"/>
    </xf>
    <xf numFmtId="0" fontId="7" fillId="0" borderId="0" xfId="0" applyFont="1" applyProtection="1">
      <protection locked="0"/>
    </xf>
    <xf numFmtId="0" fontId="8" fillId="0" borderId="0" xfId="0" applyFont="1" applyAlignment="1" applyProtection="1">
      <alignment vertical="center" wrapText="1"/>
      <protection locked="0"/>
    </xf>
    <xf numFmtId="0" fontId="7" fillId="0" borderId="0" xfId="0" applyFont="1"/>
    <xf numFmtId="0" fontId="5" fillId="5" borderId="0" xfId="0" applyFont="1" applyFill="1" applyAlignment="1">
      <alignment horizontal="left" vertical="center"/>
    </xf>
    <xf numFmtId="0" fontId="2" fillId="4" borderId="2" xfId="0" applyFont="1" applyFill="1" applyBorder="1" applyAlignment="1" applyProtection="1">
      <alignment horizontal="center" vertical="center"/>
      <protection locked="0"/>
    </xf>
    <xf numFmtId="0" fontId="8" fillId="0" borderId="0" xfId="0" applyFont="1" applyAlignment="1">
      <alignment vertical="center" wrapText="1"/>
    </xf>
    <xf numFmtId="0" fontId="9" fillId="4" borderId="2" xfId="1" applyFont="1" applyFill="1" applyBorder="1" applyAlignment="1" applyProtection="1">
      <alignment horizontal="center" vertical="center"/>
      <protection locked="0"/>
    </xf>
    <xf numFmtId="0" fontId="5" fillId="0" borderId="0" xfId="0" applyFont="1" applyAlignment="1" applyProtection="1">
      <alignment horizontal="left" vertical="center"/>
      <protection locked="0"/>
    </xf>
    <xf numFmtId="0" fontId="2" fillId="0" borderId="0" xfId="0" applyFont="1" applyAlignment="1" applyProtection="1">
      <alignment horizontal="center" vertical="center"/>
      <protection locked="0"/>
    </xf>
    <xf numFmtId="14" fontId="9" fillId="0" borderId="0" xfId="1" applyNumberFormat="1" applyFont="1" applyFill="1" applyBorder="1" applyAlignment="1" applyProtection="1">
      <alignment horizontal="center" vertical="center"/>
    </xf>
    <xf numFmtId="0" fontId="5" fillId="0" borderId="0" xfId="0" applyFont="1" applyAlignment="1">
      <alignment horizontal="left" vertical="center"/>
    </xf>
    <xf numFmtId="0" fontId="2" fillId="0" borderId="2" xfId="0" applyFont="1" applyBorder="1" applyAlignment="1" applyProtection="1">
      <alignment horizontal="center" vertical="center"/>
      <protection locked="0"/>
    </xf>
    <xf numFmtId="0" fontId="8" fillId="0" borderId="0" xfId="0" applyFont="1" applyAlignment="1" applyProtection="1">
      <alignment vertical="center" wrapText="1"/>
      <protection locked="0" hidden="1"/>
    </xf>
    <xf numFmtId="0" fontId="0" fillId="0" borderId="0" xfId="0" applyProtection="1">
      <protection locked="0" hidden="1"/>
    </xf>
    <xf numFmtId="0" fontId="10" fillId="5" borderId="2" xfId="0" applyFont="1" applyFill="1" applyBorder="1" applyAlignment="1" applyProtection="1">
      <alignment horizontal="left" vertical="center"/>
      <protection hidden="1"/>
    </xf>
    <xf numFmtId="0" fontId="2" fillId="4" borderId="2" xfId="0" applyFont="1" applyFill="1" applyBorder="1" applyAlignment="1" applyProtection="1">
      <alignment horizontal="center" vertical="center"/>
      <protection hidden="1"/>
    </xf>
    <xf numFmtId="0" fontId="10" fillId="3" borderId="2" xfId="0" applyFont="1" applyFill="1" applyBorder="1" applyAlignment="1" applyProtection="1">
      <alignment horizontal="left" vertical="center"/>
      <protection hidden="1"/>
    </xf>
    <xf numFmtId="0" fontId="11" fillId="4" borderId="4" xfId="0" applyFont="1" applyFill="1" applyBorder="1" applyAlignment="1" applyProtection="1">
      <alignment horizontal="center" vertical="center"/>
      <protection locked="0"/>
    </xf>
    <xf numFmtId="0" fontId="7" fillId="0" borderId="0" xfId="0" applyFont="1" applyProtection="1">
      <protection locked="0" hidden="1"/>
    </xf>
    <xf numFmtId="14" fontId="9" fillId="4" borderId="2" xfId="1" applyNumberFormat="1" applyFont="1" applyFill="1" applyBorder="1" applyAlignment="1" applyProtection="1">
      <alignment horizontal="center" vertical="center"/>
      <protection hidden="1"/>
    </xf>
    <xf numFmtId="0" fontId="13" fillId="3" borderId="2" xfId="0" applyFont="1" applyFill="1" applyBorder="1" applyAlignment="1">
      <alignment horizontal="center" vertical="center"/>
    </xf>
    <xf numFmtId="14" fontId="14" fillId="4" borderId="5" xfId="0" applyNumberFormat="1" applyFont="1" applyFill="1" applyBorder="1" applyAlignment="1" applyProtection="1">
      <alignment horizontal="center" vertical="center"/>
      <protection locked="0"/>
    </xf>
    <xf numFmtId="0" fontId="7" fillId="4" borderId="2" xfId="0" applyFont="1" applyFill="1" applyBorder="1" applyAlignment="1" applyProtection="1">
      <alignment horizontal="left" vertical="center"/>
      <protection locked="0"/>
    </xf>
    <xf numFmtId="0" fontId="0" fillId="0" borderId="0" xfId="0" applyAlignment="1" applyProtection="1">
      <alignment horizontal="center" vertical="center"/>
      <protection hidden="1"/>
    </xf>
    <xf numFmtId="0" fontId="10" fillId="2" borderId="0" xfId="0" applyFont="1" applyFill="1" applyAlignment="1" applyProtection="1">
      <alignment vertical="center"/>
      <protection hidden="1"/>
    </xf>
    <xf numFmtId="0" fontId="0" fillId="0" borderId="12" xfId="0" applyBorder="1" applyProtection="1">
      <protection hidden="1"/>
    </xf>
    <xf numFmtId="0" fontId="0" fillId="0" borderId="12" xfId="0" applyBorder="1" applyAlignment="1" applyProtection="1">
      <alignment horizontal="center" vertical="center"/>
      <protection hidden="1"/>
    </xf>
    <xf numFmtId="0" fontId="0" fillId="2" borderId="12" xfId="0" applyFill="1" applyBorder="1" applyProtection="1">
      <protection hidden="1"/>
    </xf>
    <xf numFmtId="0" fontId="16" fillId="6" borderId="12" xfId="0" applyFont="1" applyFill="1" applyBorder="1" applyAlignment="1" applyProtection="1">
      <alignment horizontal="left" vertical="center" wrapText="1"/>
      <protection hidden="1"/>
    </xf>
    <xf numFmtId="0" fontId="17" fillId="6" borderId="13" xfId="0" applyFont="1" applyFill="1" applyBorder="1" applyAlignment="1" applyProtection="1">
      <alignment horizontal="center" vertical="center" wrapText="1"/>
      <protection locked="0" hidden="1"/>
    </xf>
    <xf numFmtId="0" fontId="17" fillId="2" borderId="14" xfId="0" applyFont="1" applyFill="1" applyBorder="1" applyAlignment="1" applyProtection="1">
      <alignment vertical="center" wrapText="1"/>
      <protection hidden="1"/>
    </xf>
    <xf numFmtId="0" fontId="16" fillId="7" borderId="12" xfId="0" applyFont="1" applyFill="1" applyBorder="1" applyAlignment="1" applyProtection="1">
      <alignment horizontal="left" vertical="center" wrapText="1"/>
      <protection hidden="1"/>
    </xf>
    <xf numFmtId="0" fontId="17" fillId="7" borderId="13" xfId="0" applyFont="1" applyFill="1" applyBorder="1" applyAlignment="1" applyProtection="1">
      <alignment horizontal="center" vertical="center" wrapText="1"/>
      <protection locked="0" hidden="1"/>
    </xf>
    <xf numFmtId="0" fontId="18" fillId="0" borderId="0" xfId="0" applyFont="1"/>
    <xf numFmtId="0" fontId="19" fillId="0" borderId="0" xfId="0" applyFont="1" applyAlignment="1" applyProtection="1">
      <alignment vertical="center"/>
      <protection hidden="1"/>
    </xf>
    <xf numFmtId="0" fontId="21" fillId="0" borderId="0" xfId="0" applyFont="1" applyProtection="1">
      <protection locked="0"/>
    </xf>
    <xf numFmtId="0" fontId="22" fillId="0" borderId="0" xfId="0" applyFont="1" applyAlignment="1" applyProtection="1">
      <alignment horizontal="center" vertical="center" wrapText="1"/>
      <protection locked="0"/>
    </xf>
    <xf numFmtId="0" fontId="23" fillId="0" borderId="15" xfId="0" applyFont="1" applyBorder="1" applyAlignment="1" applyProtection="1">
      <alignment horizontal="center" vertical="center" wrapText="1"/>
      <protection locked="0"/>
    </xf>
    <xf numFmtId="0" fontId="25" fillId="0" borderId="0" xfId="0" applyFont="1" applyAlignment="1" applyProtection="1">
      <alignment horizontal="center" vertical="center" wrapText="1"/>
      <protection locked="0"/>
    </xf>
    <xf numFmtId="0" fontId="22" fillId="9" borderId="0" xfId="0" applyFont="1" applyFill="1" applyAlignment="1" applyProtection="1">
      <alignment horizontal="center" vertical="center" wrapText="1"/>
      <protection locked="0"/>
    </xf>
    <xf numFmtId="0" fontId="26" fillId="0" borderId="0" xfId="0" applyFont="1" applyAlignment="1" applyProtection="1">
      <alignment horizontal="left" vertical="center"/>
      <protection locked="0"/>
    </xf>
    <xf numFmtId="0" fontId="10" fillId="5" borderId="18" xfId="0" applyFont="1" applyFill="1" applyBorder="1" applyAlignment="1" applyProtection="1">
      <alignment horizontal="center" vertical="center" wrapText="1"/>
      <protection hidden="1"/>
    </xf>
    <xf numFmtId="0" fontId="27" fillId="5" borderId="13" xfId="0" applyFont="1" applyFill="1" applyBorder="1" applyAlignment="1" applyProtection="1">
      <alignment horizontal="left" vertical="center"/>
      <protection hidden="1"/>
    </xf>
    <xf numFmtId="0" fontId="28" fillId="5" borderId="19" xfId="0" applyFont="1" applyFill="1" applyBorder="1" applyAlignment="1" applyProtection="1">
      <alignment horizontal="center" vertical="center"/>
      <protection hidden="1"/>
    </xf>
    <xf numFmtId="0" fontId="29" fillId="5" borderId="13" xfId="0" applyFont="1" applyFill="1" applyBorder="1" applyAlignment="1" applyProtection="1">
      <alignment vertical="center"/>
      <protection hidden="1"/>
    </xf>
    <xf numFmtId="0" fontId="29" fillId="5" borderId="14" xfId="0" applyFont="1" applyFill="1" applyBorder="1" applyAlignment="1" applyProtection="1">
      <alignment vertical="center"/>
      <protection hidden="1"/>
    </xf>
    <xf numFmtId="0" fontId="29" fillId="5" borderId="14" xfId="0" applyFont="1" applyFill="1" applyBorder="1" applyAlignment="1" applyProtection="1">
      <alignment vertical="center"/>
      <protection locked="0"/>
    </xf>
    <xf numFmtId="0" fontId="30" fillId="6" borderId="20" xfId="0" applyFont="1" applyFill="1" applyBorder="1" applyAlignment="1" applyProtection="1">
      <alignment horizontal="center" vertical="center" wrapText="1"/>
      <protection locked="0"/>
    </xf>
    <xf numFmtId="0" fontId="31" fillId="0" borderId="0" xfId="0" applyFont="1" applyProtection="1">
      <protection locked="0"/>
    </xf>
    <xf numFmtId="1" fontId="32" fillId="6" borderId="12" xfId="0" applyNumberFormat="1" applyFont="1" applyFill="1" applyBorder="1" applyAlignment="1" applyProtection="1">
      <alignment horizontal="center" vertical="center"/>
      <protection hidden="1"/>
    </xf>
    <xf numFmtId="0" fontId="32" fillId="6" borderId="12" xfId="0" applyFont="1" applyFill="1" applyBorder="1" applyAlignment="1" applyProtection="1">
      <alignment horizontal="center" vertical="center"/>
      <protection hidden="1"/>
    </xf>
    <xf numFmtId="0" fontId="32" fillId="6" borderId="12" xfId="0" applyFont="1" applyFill="1" applyBorder="1" applyAlignment="1" applyProtection="1">
      <alignment horizontal="center" vertical="center" wrapText="1"/>
      <protection hidden="1"/>
    </xf>
    <xf numFmtId="0" fontId="33" fillId="6" borderId="12" xfId="0" applyFont="1" applyFill="1" applyBorder="1" applyAlignment="1" applyProtection="1">
      <alignment horizontal="center" vertical="center" wrapText="1"/>
      <protection locked="0"/>
    </xf>
    <xf numFmtId="0" fontId="32" fillId="6" borderId="14" xfId="0" applyFont="1" applyFill="1" applyBorder="1" applyAlignment="1" applyProtection="1">
      <alignment horizontal="center" vertical="center" wrapText="1"/>
      <protection locked="0"/>
    </xf>
    <xf numFmtId="0" fontId="34" fillId="6" borderId="9" xfId="0" applyFont="1" applyFill="1" applyBorder="1" applyAlignment="1" applyProtection="1">
      <alignment vertical="center" wrapText="1"/>
      <protection hidden="1"/>
    </xf>
    <xf numFmtId="0" fontId="35" fillId="0" borderId="0" xfId="0" applyFont="1" applyProtection="1">
      <protection locked="0"/>
    </xf>
    <xf numFmtId="1" fontId="36" fillId="6" borderId="12" xfId="0" applyNumberFormat="1" applyFont="1" applyFill="1" applyBorder="1" applyAlignment="1" applyProtection="1">
      <alignment horizontal="center" vertical="center"/>
      <protection hidden="1"/>
    </xf>
    <xf numFmtId="0" fontId="31" fillId="6" borderId="14" xfId="0" applyFont="1" applyFill="1" applyBorder="1" applyAlignment="1" applyProtection="1">
      <alignment horizontal="center" vertical="center" wrapText="1"/>
      <protection locked="0"/>
    </xf>
    <xf numFmtId="0" fontId="37" fillId="11" borderId="21" xfId="0" applyFont="1" applyFill="1" applyBorder="1" applyAlignment="1" applyProtection="1">
      <alignment horizontal="center" vertical="center"/>
      <protection hidden="1"/>
    </xf>
    <xf numFmtId="0" fontId="37" fillId="11" borderId="21" xfId="0" applyFont="1" applyFill="1" applyBorder="1" applyAlignment="1" applyProtection="1">
      <alignment vertical="center" wrapText="1"/>
      <protection hidden="1"/>
    </xf>
    <xf numFmtId="0" fontId="37" fillId="6" borderId="21" xfId="0" applyFont="1" applyFill="1" applyBorder="1" applyAlignment="1" applyProtection="1">
      <alignment horizontal="center" vertical="center"/>
      <protection hidden="1"/>
    </xf>
    <xf numFmtId="0" fontId="37" fillId="6" borderId="21" xfId="0" applyFont="1" applyFill="1" applyBorder="1" applyAlignment="1" applyProtection="1">
      <alignment vertical="center" wrapText="1"/>
      <protection hidden="1"/>
    </xf>
    <xf numFmtId="0" fontId="38" fillId="12" borderId="13" xfId="0" applyFont="1" applyFill="1" applyBorder="1" applyAlignment="1" applyProtection="1">
      <alignment horizontal="left" vertical="center"/>
      <protection hidden="1"/>
    </xf>
    <xf numFmtId="0" fontId="29" fillId="5" borderId="14" xfId="0" applyFont="1" applyFill="1" applyBorder="1" applyAlignment="1" applyProtection="1">
      <alignment vertical="center" wrapText="1"/>
      <protection hidden="1"/>
    </xf>
    <xf numFmtId="0" fontId="29" fillId="5" borderId="14" xfId="0" applyFont="1" applyFill="1" applyBorder="1" applyAlignment="1" applyProtection="1">
      <alignment vertical="center" wrapText="1"/>
      <protection locked="0"/>
    </xf>
    <xf numFmtId="0" fontId="30" fillId="0" borderId="0" xfId="0" applyFont="1" applyAlignment="1" applyProtection="1">
      <alignment horizontal="center" vertical="center" wrapText="1"/>
      <protection locked="0"/>
    </xf>
    <xf numFmtId="0" fontId="30" fillId="6" borderId="22" xfId="0" applyFont="1" applyFill="1" applyBorder="1" applyAlignment="1" applyProtection="1">
      <alignment horizontal="center" vertical="center" wrapText="1"/>
      <protection locked="0"/>
    </xf>
    <xf numFmtId="0" fontId="33" fillId="6" borderId="12" xfId="0" applyFont="1" applyFill="1" applyBorder="1" applyAlignment="1" applyProtection="1">
      <alignment horizontal="center" vertical="center" wrapText="1"/>
      <protection hidden="1"/>
    </xf>
    <xf numFmtId="0" fontId="31" fillId="6" borderId="14" xfId="0" applyFont="1" applyFill="1" applyBorder="1" applyAlignment="1" applyProtection="1">
      <alignment horizontal="center" vertical="center" wrapText="1"/>
      <protection hidden="1"/>
    </xf>
    <xf numFmtId="0" fontId="21" fillId="2" borderId="0" xfId="0" applyFont="1" applyFill="1"/>
    <xf numFmtId="0" fontId="22" fillId="0" borderId="0" xfId="0" applyFont="1" applyAlignment="1">
      <alignment horizontal="center" vertical="center" wrapText="1"/>
    </xf>
    <xf numFmtId="0" fontId="22" fillId="9" borderId="0" xfId="0" applyFont="1" applyFill="1" applyAlignment="1">
      <alignment horizontal="center" vertical="center" wrapText="1"/>
    </xf>
    <xf numFmtId="0" fontId="21" fillId="0" borderId="0" xfId="0" applyFont="1"/>
    <xf numFmtId="0" fontId="28" fillId="14" borderId="19" xfId="0" applyFont="1" applyFill="1" applyBorder="1" applyAlignment="1" applyProtection="1">
      <alignment horizontal="center" vertical="center"/>
      <protection hidden="1"/>
    </xf>
    <xf numFmtId="0" fontId="29" fillId="14" borderId="13" xfId="0" applyFont="1" applyFill="1" applyBorder="1" applyAlignment="1" applyProtection="1">
      <alignment vertical="center"/>
      <protection hidden="1"/>
    </xf>
    <xf numFmtId="0" fontId="29" fillId="14" borderId="14" xfId="0" applyFont="1" applyFill="1" applyBorder="1" applyAlignment="1" applyProtection="1">
      <alignment vertical="center"/>
      <protection hidden="1"/>
    </xf>
    <xf numFmtId="0" fontId="29" fillId="14" borderId="14" xfId="0" applyFont="1" applyFill="1" applyBorder="1" applyAlignment="1">
      <alignment vertical="center"/>
    </xf>
    <xf numFmtId="0" fontId="29" fillId="14" borderId="25" xfId="0" applyFont="1" applyFill="1" applyBorder="1" applyAlignment="1">
      <alignment vertical="center"/>
    </xf>
    <xf numFmtId="0" fontId="42" fillId="6" borderId="20" xfId="0" applyFont="1" applyFill="1" applyBorder="1" applyAlignment="1" applyProtection="1">
      <alignment horizontal="center" vertical="center" wrapText="1"/>
      <protection locked="0"/>
    </xf>
    <xf numFmtId="0" fontId="32" fillId="6" borderId="12" xfId="0" applyFont="1" applyFill="1" applyBorder="1" applyAlignment="1" applyProtection="1">
      <alignment horizontal="center" vertical="center" wrapText="1"/>
      <protection locked="0"/>
    </xf>
    <xf numFmtId="1" fontId="32" fillId="7" borderId="12" xfId="0" applyNumberFormat="1" applyFont="1" applyFill="1" applyBorder="1" applyAlignment="1" applyProtection="1">
      <alignment horizontal="center" vertical="center"/>
      <protection hidden="1"/>
    </xf>
    <xf numFmtId="0" fontId="32" fillId="7" borderId="12" xfId="0" applyFont="1" applyFill="1" applyBorder="1" applyAlignment="1" applyProtection="1">
      <alignment horizontal="center" vertical="center"/>
      <protection hidden="1"/>
    </xf>
    <xf numFmtId="0" fontId="32" fillId="7" borderId="12" xfId="0" applyFont="1" applyFill="1" applyBorder="1" applyAlignment="1" applyProtection="1">
      <alignment horizontal="center" vertical="center" wrapText="1"/>
      <protection hidden="1"/>
    </xf>
    <xf numFmtId="0" fontId="32" fillId="7" borderId="12" xfId="0" applyFont="1" applyFill="1" applyBorder="1" applyAlignment="1" applyProtection="1">
      <alignment horizontal="center" vertical="center" wrapText="1"/>
      <protection locked="0"/>
    </xf>
    <xf numFmtId="0" fontId="37" fillId="15" borderId="27" xfId="0" applyFont="1" applyFill="1" applyBorder="1" applyAlignment="1" applyProtection="1">
      <alignment horizontal="center" vertical="center" wrapText="1"/>
      <protection hidden="1"/>
    </xf>
    <xf numFmtId="0" fontId="37" fillId="15" borderId="27" xfId="0" applyFont="1" applyFill="1" applyBorder="1" applyAlignment="1" applyProtection="1">
      <alignment vertical="center" wrapText="1"/>
      <protection hidden="1"/>
    </xf>
    <xf numFmtId="0" fontId="37" fillId="16" borderId="27" xfId="0" applyFont="1" applyFill="1" applyBorder="1" applyAlignment="1" applyProtection="1">
      <alignment horizontal="center" vertical="center" wrapText="1"/>
      <protection hidden="1"/>
    </xf>
    <xf numFmtId="0" fontId="37" fillId="16" borderId="27" xfId="0" applyFont="1" applyFill="1" applyBorder="1" applyAlignment="1" applyProtection="1">
      <alignment vertical="center" wrapText="1"/>
      <protection hidden="1"/>
    </xf>
    <xf numFmtId="0" fontId="37" fillId="16" borderId="28" xfId="0" applyFont="1" applyFill="1" applyBorder="1" applyAlignment="1" applyProtection="1">
      <alignment horizontal="center" vertical="center" wrapText="1"/>
      <protection hidden="1"/>
    </xf>
    <xf numFmtId="0" fontId="37" fillId="16" borderId="28" xfId="0" applyFont="1" applyFill="1" applyBorder="1" applyAlignment="1" applyProtection="1">
      <alignment vertical="center" wrapText="1"/>
      <protection hidden="1"/>
    </xf>
    <xf numFmtId="0" fontId="37" fillId="15" borderId="29" xfId="0" applyFont="1" applyFill="1" applyBorder="1" applyAlignment="1" applyProtection="1">
      <alignment horizontal="center" vertical="center" wrapText="1"/>
      <protection hidden="1"/>
    </xf>
    <xf numFmtId="0" fontId="37" fillId="15" borderId="29" xfId="0" applyFont="1" applyFill="1" applyBorder="1" applyAlignment="1" applyProtection="1">
      <alignment vertical="center" wrapText="1"/>
      <protection hidden="1"/>
    </xf>
    <xf numFmtId="0" fontId="28" fillId="14" borderId="19" xfId="0" applyFont="1" applyFill="1" applyBorder="1" applyAlignment="1">
      <alignment horizontal="center" vertical="center"/>
    </xf>
    <xf numFmtId="0" fontId="29" fillId="14" borderId="13" xfId="0" applyFont="1" applyFill="1" applyBorder="1" applyAlignment="1">
      <alignment vertical="center"/>
    </xf>
    <xf numFmtId="0" fontId="37" fillId="15" borderId="28" xfId="0" applyFont="1" applyFill="1" applyBorder="1" applyAlignment="1" applyProtection="1">
      <alignment horizontal="center" vertical="center" wrapText="1"/>
      <protection hidden="1"/>
    </xf>
    <xf numFmtId="0" fontId="37" fillId="15" borderId="28" xfId="0" applyFont="1" applyFill="1" applyBorder="1" applyAlignment="1" applyProtection="1">
      <alignment vertical="center" wrapText="1"/>
      <protection hidden="1"/>
    </xf>
    <xf numFmtId="0" fontId="0" fillId="2" borderId="0" xfId="0" applyFill="1" applyProtection="1">
      <protection locked="0" hidden="1"/>
    </xf>
    <xf numFmtId="0" fontId="0" fillId="2" borderId="0" xfId="0" applyFill="1" applyAlignment="1" applyProtection="1">
      <alignment vertical="center"/>
      <protection locked="0" hidden="1"/>
    </xf>
    <xf numFmtId="0" fontId="0" fillId="2" borderId="0" xfId="0" applyFill="1" applyAlignment="1" applyProtection="1">
      <alignment horizontal="center" vertical="center"/>
      <protection locked="0" hidden="1"/>
    </xf>
    <xf numFmtId="0" fontId="0" fillId="0" borderId="0" xfId="0" applyAlignment="1" applyProtection="1">
      <alignment vertical="center"/>
      <protection locked="0" hidden="1"/>
    </xf>
    <xf numFmtId="0" fontId="0" fillId="0" borderId="0" xfId="0" applyAlignment="1" applyProtection="1">
      <alignment horizontal="center" vertical="center"/>
      <protection locked="0" hidden="1"/>
    </xf>
    <xf numFmtId="0" fontId="45" fillId="0" borderId="0" xfId="0" applyFont="1" applyAlignment="1" applyProtection="1">
      <alignment horizontal="center" vertical="center" wrapText="1"/>
      <protection locked="0" hidden="1"/>
    </xf>
    <xf numFmtId="0" fontId="46" fillId="3" borderId="24" xfId="0" applyFont="1" applyFill="1" applyBorder="1" applyAlignment="1" applyProtection="1">
      <alignment horizontal="center" vertical="center" wrapText="1"/>
      <protection hidden="1"/>
    </xf>
    <xf numFmtId="0" fontId="47" fillId="0" borderId="0" xfId="0" applyFont="1" applyProtection="1">
      <protection locked="0" hidden="1"/>
    </xf>
    <xf numFmtId="49" fontId="48" fillId="0" borderId="30" xfId="0" applyNumberFormat="1" applyFont="1" applyBorder="1" applyAlignment="1" applyProtection="1">
      <alignment horizontal="center" vertical="center" wrapText="1"/>
      <protection hidden="1"/>
    </xf>
    <xf numFmtId="0" fontId="49" fillId="0" borderId="30" xfId="0" applyFont="1" applyBorder="1" applyAlignment="1" applyProtection="1">
      <alignment vertical="center" wrapText="1"/>
      <protection hidden="1"/>
    </xf>
    <xf numFmtId="0" fontId="50" fillId="7" borderId="30" xfId="0" applyFont="1" applyFill="1" applyBorder="1" applyAlignment="1" applyProtection="1">
      <alignment vertical="center" wrapText="1"/>
      <protection hidden="1"/>
    </xf>
    <xf numFmtId="0" fontId="47" fillId="0" borderId="31" xfId="0" applyFont="1" applyBorder="1" applyAlignment="1" applyProtection="1">
      <alignment horizontal="center" vertical="center" wrapText="1"/>
      <protection locked="0" hidden="1"/>
    </xf>
    <xf numFmtId="0" fontId="51" fillId="2" borderId="30" xfId="0" applyFont="1" applyFill="1" applyBorder="1" applyAlignment="1" applyProtection="1">
      <alignment horizontal="center" vertical="center"/>
      <protection locked="0" hidden="1"/>
    </xf>
    <xf numFmtId="0" fontId="45" fillId="7" borderId="32" xfId="0" applyFont="1" applyFill="1" applyBorder="1" applyAlignment="1" applyProtection="1">
      <alignment vertical="center" wrapText="1"/>
      <protection locked="0" hidden="1"/>
    </xf>
    <xf numFmtId="0" fontId="47" fillId="0" borderId="30" xfId="0" applyFont="1" applyBorder="1" applyAlignment="1" applyProtection="1">
      <alignment vertical="center" wrapText="1"/>
      <protection locked="0" hidden="1"/>
    </xf>
    <xf numFmtId="14" fontId="52" fillId="17" borderId="30" xfId="0" applyNumberFormat="1" applyFont="1" applyFill="1" applyBorder="1" applyAlignment="1" applyProtection="1">
      <alignment horizontal="center" vertical="center" wrapText="1"/>
      <protection locked="0" hidden="1"/>
    </xf>
    <xf numFmtId="0" fontId="52" fillId="0" borderId="30" xfId="0" applyFont="1" applyBorder="1" applyAlignment="1" applyProtection="1">
      <alignment vertical="center" wrapText="1"/>
      <protection locked="0" hidden="1"/>
    </xf>
    <xf numFmtId="0" fontId="52" fillId="17" borderId="30" xfId="0" applyFont="1" applyFill="1" applyBorder="1" applyAlignment="1" applyProtection="1">
      <alignment vertical="center" wrapText="1"/>
      <protection locked="0" hidden="1"/>
    </xf>
    <xf numFmtId="0" fontId="53" fillId="17" borderId="30" xfId="0" applyFont="1" applyFill="1" applyBorder="1" applyAlignment="1" applyProtection="1">
      <alignment horizontal="center" vertical="center" wrapText="1"/>
      <protection locked="0" hidden="1"/>
    </xf>
    <xf numFmtId="0" fontId="52" fillId="17" borderId="30" xfId="0" applyFont="1" applyFill="1" applyBorder="1" applyAlignment="1" applyProtection="1">
      <alignment horizontal="center" vertical="center" wrapText="1"/>
      <protection locked="0" hidden="1"/>
    </xf>
    <xf numFmtId="0" fontId="52" fillId="2" borderId="30" xfId="0" applyFont="1" applyFill="1" applyBorder="1" applyAlignment="1" applyProtection="1">
      <alignment horizontal="center" vertical="center" wrapText="1"/>
      <protection locked="0" hidden="1"/>
    </xf>
    <xf numFmtId="0" fontId="47" fillId="6" borderId="0" xfId="0" applyFont="1" applyFill="1" applyAlignment="1" applyProtection="1">
      <alignment horizontal="center" vertical="center" wrapText="1"/>
      <protection locked="0" hidden="1"/>
    </xf>
    <xf numFmtId="0" fontId="47" fillId="6" borderId="0" xfId="0" applyFont="1" applyFill="1" applyAlignment="1" applyProtection="1">
      <alignment vertical="center"/>
      <protection locked="0" hidden="1"/>
    </xf>
    <xf numFmtId="0" fontId="47" fillId="0" borderId="0" xfId="0" applyFont="1" applyProtection="1">
      <protection hidden="1"/>
    </xf>
    <xf numFmtId="0" fontId="53" fillId="0" borderId="30" xfId="0" applyFont="1" applyBorder="1" applyAlignment="1" applyProtection="1">
      <alignment horizontal="center" vertical="center" wrapText="1"/>
      <protection locked="0" hidden="1"/>
    </xf>
    <xf numFmtId="0" fontId="47" fillId="6" borderId="33" xfId="0" applyFont="1" applyFill="1" applyBorder="1" applyAlignment="1" applyProtection="1">
      <alignment horizontal="center" vertical="center" wrapText="1"/>
      <protection locked="0" hidden="1"/>
    </xf>
    <xf numFmtId="49" fontId="0" fillId="0" borderId="0" xfId="0" applyNumberFormat="1" applyProtection="1">
      <protection locked="0" hidden="1"/>
    </xf>
    <xf numFmtId="0" fontId="54" fillId="19" borderId="0" xfId="0" applyFont="1" applyFill="1" applyAlignment="1" applyProtection="1">
      <alignment horizontal="center" vertical="center" wrapText="1"/>
      <protection locked="0" hidden="1"/>
    </xf>
    <xf numFmtId="0" fontId="46" fillId="18" borderId="0" xfId="0" applyFont="1" applyFill="1" applyAlignment="1" applyProtection="1">
      <alignment horizontal="center" vertical="center" wrapText="1"/>
      <protection locked="0" hidden="1"/>
    </xf>
    <xf numFmtId="0" fontId="55" fillId="19" borderId="24" xfId="0" applyFont="1" applyFill="1" applyBorder="1" applyAlignment="1" applyProtection="1">
      <alignment horizontal="center" vertical="center" wrapText="1"/>
      <protection locked="0" hidden="1"/>
    </xf>
    <xf numFmtId="0" fontId="56" fillId="18" borderId="0" xfId="0" applyFont="1" applyFill="1" applyAlignment="1" applyProtection="1">
      <alignment horizontal="center" vertical="center"/>
      <protection locked="0" hidden="1"/>
    </xf>
    <xf numFmtId="0" fontId="57" fillId="19" borderId="0" xfId="0" applyFont="1" applyFill="1" applyAlignment="1" applyProtection="1">
      <alignment horizontal="center" vertical="center"/>
      <protection locked="0" hidden="1"/>
    </xf>
    <xf numFmtId="0" fontId="0" fillId="0" borderId="0" xfId="0" applyAlignment="1" applyProtection="1">
      <alignment horizontal="center"/>
      <protection hidden="1"/>
    </xf>
    <xf numFmtId="0" fontId="62" fillId="0" borderId="0" xfId="0" applyFont="1" applyAlignment="1" applyProtection="1">
      <alignment horizontal="center" vertical="center"/>
      <protection hidden="1"/>
    </xf>
    <xf numFmtId="0" fontId="62" fillId="0" borderId="0" xfId="0" applyFont="1" applyProtection="1">
      <protection hidden="1"/>
    </xf>
    <xf numFmtId="0" fontId="0" fillId="0" borderId="0" xfId="0" applyAlignment="1" applyProtection="1">
      <alignment horizontal="right"/>
      <protection hidden="1"/>
    </xf>
    <xf numFmtId="0" fontId="0" fillId="2" borderId="0" xfId="0" applyFill="1" applyAlignment="1" applyProtection="1">
      <alignment horizontal="right"/>
      <protection hidden="1"/>
    </xf>
    <xf numFmtId="2" fontId="0" fillId="0" borderId="0" xfId="0" applyNumberFormat="1" applyProtection="1">
      <protection hidden="1"/>
    </xf>
    <xf numFmtId="2" fontId="0" fillId="0" borderId="0" xfId="0" applyNumberFormat="1" applyAlignment="1" applyProtection="1">
      <alignment horizontal="center"/>
      <protection hidden="1"/>
    </xf>
    <xf numFmtId="1" fontId="0" fillId="0" borderId="0" xfId="0" applyNumberFormat="1" applyAlignment="1" applyProtection="1">
      <alignment horizontal="center" vertical="center"/>
      <protection hidden="1"/>
    </xf>
    <xf numFmtId="0" fontId="0" fillId="0" borderId="0" xfId="0" quotePrefix="1" applyProtection="1">
      <protection hidden="1"/>
    </xf>
    <xf numFmtId="0" fontId="0" fillId="0" borderId="0" xfId="0" quotePrefix="1" applyAlignment="1" applyProtection="1">
      <alignment horizontal="center" vertical="center"/>
      <protection hidden="1"/>
    </xf>
    <xf numFmtId="0" fontId="0" fillId="0" borderId="35" xfId="0" applyBorder="1" applyAlignment="1" applyProtection="1">
      <alignment horizontal="center" vertical="center"/>
      <protection hidden="1"/>
    </xf>
    <xf numFmtId="0" fontId="0" fillId="0" borderId="35" xfId="0" applyBorder="1" applyAlignment="1" applyProtection="1">
      <alignment horizontal="right"/>
      <protection hidden="1"/>
    </xf>
    <xf numFmtId="0" fontId="0" fillId="21" borderId="0" xfId="0" applyFill="1" applyProtection="1">
      <protection hidden="1"/>
    </xf>
    <xf numFmtId="0" fontId="0" fillId="21" borderId="0" xfId="0" quotePrefix="1" applyFill="1" applyProtection="1">
      <protection hidden="1"/>
    </xf>
    <xf numFmtId="0" fontId="0" fillId="21" borderId="0" xfId="0" quotePrefix="1" applyFill="1" applyAlignment="1" applyProtection="1">
      <alignment horizontal="center" vertical="center"/>
      <protection hidden="1"/>
    </xf>
    <xf numFmtId="0" fontId="0" fillId="21" borderId="35" xfId="0" applyFill="1" applyBorder="1" applyAlignment="1" applyProtection="1">
      <alignment horizontal="center" vertical="center"/>
      <protection hidden="1"/>
    </xf>
    <xf numFmtId="1" fontId="0" fillId="21" borderId="35" xfId="0" applyNumberFormat="1" applyFill="1" applyBorder="1" applyAlignment="1" applyProtection="1">
      <alignment horizontal="center"/>
      <protection hidden="1"/>
    </xf>
    <xf numFmtId="0" fontId="0" fillId="21" borderId="35" xfId="0" applyFill="1" applyBorder="1" applyAlignment="1" applyProtection="1">
      <alignment horizontal="right"/>
      <protection hidden="1"/>
    </xf>
    <xf numFmtId="1" fontId="0" fillId="21" borderId="35" xfId="0" applyNumberFormat="1" applyFill="1" applyBorder="1" applyAlignment="1" applyProtection="1">
      <alignment horizontal="center" vertical="center"/>
      <protection hidden="1"/>
    </xf>
    <xf numFmtId="0" fontId="0" fillId="0" borderId="35" xfId="0" applyBorder="1" applyProtection="1">
      <protection hidden="1"/>
    </xf>
    <xf numFmtId="0" fontId="0" fillId="0" borderId="35" xfId="0" applyBorder="1" applyAlignment="1" applyProtection="1">
      <alignment horizontal="center"/>
      <protection hidden="1"/>
    </xf>
    <xf numFmtId="0" fontId="0" fillId="21" borderId="35" xfId="0" applyFill="1" applyBorder="1" applyProtection="1">
      <protection hidden="1"/>
    </xf>
    <xf numFmtId="0" fontId="0" fillId="21" borderId="35" xfId="0" applyFill="1" applyBorder="1" applyAlignment="1" applyProtection="1">
      <alignment horizontal="center"/>
      <protection hidden="1"/>
    </xf>
    <xf numFmtId="1" fontId="0" fillId="21" borderId="35" xfId="0" applyNumberFormat="1" applyFill="1" applyBorder="1" applyProtection="1">
      <protection hidden="1"/>
    </xf>
    <xf numFmtId="2" fontId="0" fillId="21" borderId="35" xfId="0" applyNumberFormat="1" applyFill="1" applyBorder="1" applyAlignment="1" applyProtection="1">
      <alignment horizontal="center" vertical="center"/>
      <protection hidden="1"/>
    </xf>
    <xf numFmtId="2" fontId="0" fillId="21" borderId="35" xfId="0" applyNumberFormat="1" applyFill="1" applyBorder="1" applyAlignment="1" applyProtection="1">
      <alignment horizontal="center"/>
      <protection hidden="1"/>
    </xf>
    <xf numFmtId="0" fontId="4" fillId="0" borderId="23" xfId="0" applyFont="1" applyBorder="1" applyAlignment="1" applyProtection="1">
      <alignment horizontal="center" vertical="center" wrapText="1"/>
      <protection hidden="1"/>
    </xf>
    <xf numFmtId="0" fontId="4" fillId="13" borderId="24" xfId="0" applyFont="1" applyFill="1" applyBorder="1" applyAlignment="1" applyProtection="1">
      <alignment vertical="center" wrapText="1"/>
      <protection hidden="1"/>
    </xf>
    <xf numFmtId="0" fontId="4" fillId="13" borderId="23" xfId="0" applyFont="1" applyFill="1" applyBorder="1" applyAlignment="1" applyProtection="1">
      <alignment horizontal="center" vertical="center" wrapText="1"/>
      <protection hidden="1"/>
    </xf>
    <xf numFmtId="0" fontId="63" fillId="0" borderId="0" xfId="0" applyFont="1" applyProtection="1">
      <protection hidden="1"/>
    </xf>
    <xf numFmtId="0" fontId="64" fillId="0" borderId="0" xfId="0" applyFont="1" applyAlignment="1" applyProtection="1">
      <alignment horizontal="left"/>
      <protection hidden="1"/>
    </xf>
    <xf numFmtId="0" fontId="64" fillId="0" borderId="0" xfId="0" applyFont="1" applyAlignment="1" applyProtection="1">
      <alignment horizontal="center" wrapText="1"/>
      <protection hidden="1"/>
    </xf>
    <xf numFmtId="0" fontId="65" fillId="0" borderId="0" xfId="0" applyFont="1" applyAlignment="1" applyProtection="1">
      <alignment vertical="center" wrapText="1"/>
      <protection hidden="1"/>
    </xf>
    <xf numFmtId="0" fontId="60" fillId="22" borderId="0" xfId="0" applyFont="1" applyFill="1" applyProtection="1">
      <protection hidden="1"/>
    </xf>
    <xf numFmtId="0" fontId="60" fillId="22" borderId="0" xfId="0" applyFont="1" applyFill="1" applyAlignment="1" applyProtection="1">
      <alignment horizontal="center"/>
      <protection hidden="1"/>
    </xf>
    <xf numFmtId="0" fontId="20" fillId="22" borderId="0" xfId="0" applyFont="1" applyFill="1" applyAlignment="1" applyProtection="1">
      <alignment horizontal="center"/>
      <protection hidden="1"/>
    </xf>
    <xf numFmtId="0" fontId="20" fillId="22" borderId="0" xfId="0" applyFont="1" applyFill="1" applyAlignment="1" applyProtection="1">
      <alignment horizontal="center" vertical="center"/>
      <protection hidden="1"/>
    </xf>
    <xf numFmtId="0" fontId="68" fillId="0" borderId="0" xfId="0" applyFont="1" applyAlignment="1" applyProtection="1">
      <alignment wrapText="1"/>
      <protection hidden="1"/>
    </xf>
    <xf numFmtId="2" fontId="0" fillId="21" borderId="35" xfId="0" applyNumberFormat="1" applyFill="1" applyBorder="1" applyProtection="1">
      <protection hidden="1"/>
    </xf>
    <xf numFmtId="0" fontId="0" fillId="2" borderId="35" xfId="0" applyFill="1" applyBorder="1" applyAlignment="1" applyProtection="1">
      <alignment horizontal="center"/>
      <protection hidden="1"/>
    </xf>
    <xf numFmtId="0" fontId="0" fillId="23" borderId="35" xfId="0" applyFill="1" applyBorder="1" applyAlignment="1" applyProtection="1">
      <alignment horizontal="right"/>
      <protection hidden="1"/>
    </xf>
    <xf numFmtId="0" fontId="4" fillId="3" borderId="24" xfId="0" applyFont="1" applyFill="1" applyBorder="1" applyAlignment="1" applyProtection="1">
      <alignment horizontal="center" vertical="center" wrapText="1"/>
      <protection hidden="1"/>
    </xf>
    <xf numFmtId="0" fontId="8" fillId="6" borderId="3" xfId="0" applyFont="1" applyFill="1" applyBorder="1" applyAlignment="1" applyProtection="1">
      <alignment horizontal="left" vertical="center" wrapText="1"/>
      <protection hidden="1"/>
    </xf>
    <xf numFmtId="0" fontId="8" fillId="7" borderId="36" xfId="0" applyFont="1" applyFill="1" applyBorder="1" applyAlignment="1" applyProtection="1">
      <alignment horizontal="left" vertical="center" wrapText="1"/>
      <protection hidden="1"/>
    </xf>
    <xf numFmtId="2" fontId="8" fillId="7" borderId="4" xfId="0" applyNumberFormat="1" applyFont="1" applyFill="1" applyBorder="1" applyAlignment="1" applyProtection="1">
      <alignment horizontal="center" vertical="center"/>
      <protection hidden="1"/>
    </xf>
    <xf numFmtId="0" fontId="4" fillId="5" borderId="23" xfId="0" applyFont="1" applyFill="1" applyBorder="1" applyAlignment="1" applyProtection="1">
      <alignment horizontal="center" vertical="center" wrapText="1"/>
      <protection hidden="1"/>
    </xf>
    <xf numFmtId="0" fontId="70" fillId="5" borderId="0" xfId="0" applyFont="1" applyFill="1" applyAlignment="1" applyProtection="1">
      <alignment horizontal="center" vertical="center" wrapText="1"/>
      <protection hidden="1"/>
    </xf>
    <xf numFmtId="0" fontId="4" fillId="3" borderId="23" xfId="0" applyFont="1" applyFill="1" applyBorder="1" applyAlignment="1" applyProtection="1">
      <alignment horizontal="center" vertical="center" wrapText="1"/>
      <protection hidden="1"/>
    </xf>
    <xf numFmtId="0" fontId="0" fillId="3" borderId="0" xfId="0" applyFill="1" applyProtection="1">
      <protection hidden="1"/>
    </xf>
    <xf numFmtId="0" fontId="8" fillId="7" borderId="0" xfId="0" applyFont="1" applyFill="1" applyAlignment="1" applyProtection="1">
      <alignment horizontal="left" vertical="center"/>
      <protection hidden="1"/>
    </xf>
    <xf numFmtId="0" fontId="8" fillId="7" borderId="0" xfId="0" applyFont="1" applyFill="1" applyAlignment="1" applyProtection="1">
      <alignment horizontal="left" vertical="center" wrapText="1"/>
      <protection hidden="1"/>
    </xf>
    <xf numFmtId="2" fontId="8" fillId="7" borderId="0" xfId="0" applyNumberFormat="1" applyFont="1" applyFill="1" applyAlignment="1" applyProtection="1">
      <alignment horizontal="left" vertical="center"/>
      <protection hidden="1"/>
    </xf>
    <xf numFmtId="0" fontId="8" fillId="6" borderId="0" xfId="0" applyFont="1" applyFill="1" applyAlignment="1" applyProtection="1">
      <alignment horizontal="left" vertical="center" wrapText="1"/>
      <protection hidden="1"/>
    </xf>
    <xf numFmtId="2" fontId="8" fillId="6" borderId="0" xfId="0" applyNumberFormat="1" applyFont="1" applyFill="1" applyAlignment="1" applyProtection="1">
      <alignment horizontal="left" vertical="center" wrapText="1"/>
      <protection hidden="1"/>
    </xf>
    <xf numFmtId="0" fontId="4" fillId="14" borderId="23" xfId="0" applyFont="1" applyFill="1" applyBorder="1" applyAlignment="1" applyProtection="1">
      <alignment horizontal="center" vertical="center" wrapText="1"/>
      <protection hidden="1"/>
    </xf>
    <xf numFmtId="0" fontId="70" fillId="14" borderId="0" xfId="0" applyFont="1" applyFill="1" applyAlignment="1" applyProtection="1">
      <alignment horizontal="center" vertical="center" wrapText="1"/>
      <protection hidden="1"/>
    </xf>
    <xf numFmtId="0" fontId="71" fillId="23" borderId="35" xfId="0" applyFont="1" applyFill="1" applyBorder="1" applyAlignment="1" applyProtection="1">
      <alignment horizontal="center" vertical="center"/>
      <protection hidden="1"/>
    </xf>
    <xf numFmtId="2" fontId="61" fillId="0" borderId="37" xfId="0" applyNumberFormat="1" applyFont="1" applyBorder="1" applyAlignment="1" applyProtection="1">
      <alignment horizontal="center" vertical="center"/>
      <protection hidden="1"/>
    </xf>
    <xf numFmtId="0" fontId="61" fillId="0" borderId="35" xfId="0" applyFont="1" applyBorder="1" applyAlignment="1" applyProtection="1">
      <alignment horizontal="center" vertical="center"/>
      <protection hidden="1"/>
    </xf>
    <xf numFmtId="0" fontId="0" fillId="0" borderId="40" xfId="0" applyBorder="1" applyProtection="1">
      <protection hidden="1"/>
    </xf>
    <xf numFmtId="0" fontId="0" fillId="0" borderId="41" xfId="0" applyBorder="1" applyProtection="1">
      <protection hidden="1"/>
    </xf>
    <xf numFmtId="0" fontId="0" fillId="0" borderId="42" xfId="0" applyBorder="1" applyProtection="1">
      <protection hidden="1"/>
    </xf>
    <xf numFmtId="0" fontId="0" fillId="0" borderId="43" xfId="0" applyBorder="1" applyProtection="1">
      <protection hidden="1"/>
    </xf>
    <xf numFmtId="0" fontId="0" fillId="0" borderId="44" xfId="0" applyBorder="1" applyProtection="1">
      <protection hidden="1"/>
    </xf>
    <xf numFmtId="0" fontId="61" fillId="0" borderId="37" xfId="0" applyFont="1" applyBorder="1" applyAlignment="1" applyProtection="1">
      <alignment horizontal="center" vertical="center"/>
      <protection hidden="1"/>
    </xf>
    <xf numFmtId="2" fontId="74" fillId="0" borderId="39" xfId="0" applyNumberFormat="1" applyFont="1" applyBorder="1" applyAlignment="1" applyProtection="1">
      <alignment horizontal="center" vertical="center" wrapText="1"/>
      <protection hidden="1"/>
    </xf>
    <xf numFmtId="0" fontId="74" fillId="0" borderId="39" xfId="0" applyFont="1" applyBorder="1" applyAlignment="1" applyProtection="1">
      <alignment horizontal="center" vertical="center" wrapText="1"/>
      <protection hidden="1"/>
    </xf>
    <xf numFmtId="0" fontId="74" fillId="0" borderId="41" xfId="0" applyFont="1" applyBorder="1" applyProtection="1">
      <protection hidden="1"/>
    </xf>
    <xf numFmtId="0" fontId="74" fillId="0" borderId="42" xfId="0" applyFont="1" applyBorder="1" applyProtection="1">
      <protection hidden="1"/>
    </xf>
    <xf numFmtId="0" fontId="63" fillId="0" borderId="0" xfId="0" applyFont="1"/>
    <xf numFmtId="0" fontId="64" fillId="0" borderId="0" xfId="0" applyFont="1"/>
    <xf numFmtId="0" fontId="75" fillId="0" borderId="0" xfId="0" applyFont="1" applyAlignment="1">
      <alignment vertical="center" wrapText="1"/>
    </xf>
    <xf numFmtId="0" fontId="76" fillId="27" borderId="49" xfId="0" applyFont="1" applyFill="1" applyBorder="1" applyAlignment="1">
      <alignment vertical="center" wrapText="1"/>
    </xf>
    <xf numFmtId="0" fontId="75" fillId="0" borderId="0" xfId="0" applyFont="1" applyAlignment="1">
      <alignment horizontal="left" vertical="center" wrapText="1" indent="1"/>
    </xf>
    <xf numFmtId="0" fontId="77" fillId="28" borderId="50" xfId="0" applyFont="1" applyFill="1" applyBorder="1" applyAlignment="1">
      <alignment vertical="top" wrapText="1"/>
    </xf>
    <xf numFmtId="0" fontId="78" fillId="28" borderId="50" xfId="0" applyFont="1" applyFill="1" applyBorder="1" applyAlignment="1">
      <alignment horizontal="center" vertical="center" wrapText="1"/>
    </xf>
    <xf numFmtId="10" fontId="79" fillId="0" borderId="0" xfId="0" applyNumberFormat="1" applyFont="1" applyAlignment="1" applyProtection="1">
      <alignment horizontal="left" vertical="center" indent="1"/>
      <protection locked="0"/>
    </xf>
    <xf numFmtId="0" fontId="80" fillId="28" borderId="50" xfId="0" applyFont="1" applyFill="1" applyBorder="1" applyAlignment="1">
      <alignment horizontal="center" vertical="center" wrapText="1"/>
    </xf>
    <xf numFmtId="0" fontId="77" fillId="29" borderId="51" xfId="0" applyFont="1" applyFill="1" applyBorder="1" applyAlignment="1">
      <alignment vertical="top" wrapText="1"/>
    </xf>
    <xf numFmtId="0" fontId="78" fillId="29" borderId="51" xfId="0" applyFont="1" applyFill="1" applyBorder="1" applyAlignment="1">
      <alignment horizontal="center" vertical="center" wrapText="1"/>
    </xf>
    <xf numFmtId="0" fontId="80" fillId="29" borderId="51" xfId="0" applyFont="1" applyFill="1" applyBorder="1" applyAlignment="1">
      <alignment horizontal="center" vertical="center" wrapText="1"/>
    </xf>
    <xf numFmtId="0" fontId="78" fillId="28" borderId="51" xfId="0" applyFont="1" applyFill="1" applyBorder="1" applyAlignment="1">
      <alignment horizontal="center" vertical="center" wrapText="1"/>
    </xf>
    <xf numFmtId="10" fontId="64" fillId="0" borderId="0" xfId="0" applyNumberFormat="1" applyFont="1"/>
    <xf numFmtId="2" fontId="79" fillId="0" borderId="0" xfId="0" applyNumberFormat="1" applyFont="1" applyAlignment="1" applyProtection="1">
      <alignment horizontal="left" vertical="center" indent="1"/>
      <protection locked="0"/>
    </xf>
    <xf numFmtId="0" fontId="79" fillId="0" borderId="0" xfId="0" applyFont="1" applyAlignment="1" applyProtection="1">
      <alignment horizontal="left" vertical="center" wrapText="1" indent="1"/>
      <protection locked="0"/>
    </xf>
    <xf numFmtId="0" fontId="62" fillId="0" borderId="0" xfId="0" applyFont="1"/>
    <xf numFmtId="44" fontId="79" fillId="0" borderId="0" xfId="2" applyFont="1" applyFill="1" applyBorder="1" applyAlignment="1" applyProtection="1">
      <alignment horizontal="left" vertical="center" wrapText="1" indent="1"/>
      <protection locked="0"/>
    </xf>
    <xf numFmtId="0" fontId="80" fillId="28" borderId="50" xfId="0" applyFont="1" applyFill="1" applyBorder="1" applyAlignment="1">
      <alignment horizontal="justify" vertical="center" wrapText="1"/>
    </xf>
    <xf numFmtId="0" fontId="79" fillId="0" borderId="0" xfId="2" applyNumberFormat="1" applyFont="1" applyFill="1" applyBorder="1" applyAlignment="1" applyProtection="1">
      <alignment horizontal="left" vertical="center" wrapText="1" indent="1"/>
      <protection locked="0"/>
    </xf>
    <xf numFmtId="0" fontId="80" fillId="29" borderId="51" xfId="0" applyFont="1" applyFill="1" applyBorder="1" applyAlignment="1">
      <alignment horizontal="justify" vertical="center" wrapText="1"/>
    </xf>
    <xf numFmtId="0" fontId="82" fillId="0" borderId="0" xfId="0" applyFont="1" applyAlignment="1">
      <alignment horizontal="left" vertical="center"/>
    </xf>
    <xf numFmtId="164" fontId="64" fillId="0" borderId="0" xfId="0" applyNumberFormat="1" applyFont="1"/>
    <xf numFmtId="0" fontId="60" fillId="0" borderId="0" xfId="0" applyFont="1" applyAlignment="1" applyProtection="1">
      <alignment vertical="top" wrapText="1"/>
      <protection hidden="1"/>
    </xf>
    <xf numFmtId="0" fontId="62" fillId="3" borderId="0" xfId="0" applyFont="1" applyFill="1" applyAlignment="1" applyProtection="1">
      <alignment horizontal="center"/>
      <protection hidden="1"/>
    </xf>
    <xf numFmtId="0" fontId="84" fillId="0" borderId="0" xfId="0" applyFont="1" applyAlignment="1" applyProtection="1">
      <alignment vertical="top"/>
      <protection hidden="1"/>
    </xf>
    <xf numFmtId="0" fontId="84" fillId="0" borderId="0" xfId="0" applyFont="1" applyAlignment="1" applyProtection="1">
      <alignment horizontal="center" vertical="center"/>
      <protection hidden="1"/>
    </xf>
    <xf numFmtId="14" fontId="0" fillId="0" borderId="0" xfId="0" applyNumberFormat="1" applyProtection="1">
      <protection hidden="1"/>
    </xf>
    <xf numFmtId="0" fontId="85" fillId="0" borderId="0" xfId="0" applyFont="1" applyAlignment="1" applyProtection="1">
      <alignment vertical="top"/>
      <protection hidden="1"/>
    </xf>
    <xf numFmtId="0" fontId="0" fillId="0" borderId="0" xfId="0" applyAlignment="1" applyProtection="1">
      <alignment horizontal="left" vertical="center"/>
      <protection hidden="1"/>
    </xf>
    <xf numFmtId="0" fontId="32" fillId="31" borderId="0" xfId="0" applyFont="1" applyFill="1" applyAlignment="1" applyProtection="1">
      <alignment horizontal="center" vertical="center"/>
      <protection hidden="1"/>
    </xf>
    <xf numFmtId="0" fontId="37" fillId="31" borderId="0" xfId="0" applyFont="1" applyFill="1" applyAlignment="1" applyProtection="1">
      <alignment horizontal="justify" vertical="center"/>
      <protection hidden="1"/>
    </xf>
    <xf numFmtId="0" fontId="37" fillId="11" borderId="0" xfId="0" applyFont="1" applyFill="1" applyAlignment="1" applyProtection="1">
      <alignment horizontal="center" vertical="center"/>
      <protection hidden="1"/>
    </xf>
    <xf numFmtId="0" fontId="37" fillId="11" borderId="0" xfId="0" applyFont="1" applyFill="1" applyAlignment="1" applyProtection="1">
      <alignment horizontal="justify" vertical="center" wrapText="1"/>
      <protection hidden="1"/>
    </xf>
    <xf numFmtId="0" fontId="86" fillId="27" borderId="49" xfId="0" applyFont="1" applyFill="1" applyBorder="1" applyAlignment="1" applyProtection="1">
      <alignment horizontal="center" vertical="center" wrapText="1"/>
      <protection hidden="1"/>
    </xf>
    <xf numFmtId="0" fontId="37" fillId="31" borderId="0" xfId="0" applyFont="1" applyFill="1" applyAlignment="1" applyProtection="1">
      <alignment horizontal="center" vertical="center"/>
      <protection hidden="1"/>
    </xf>
    <xf numFmtId="0" fontId="37" fillId="31" borderId="0" xfId="0" applyFont="1" applyFill="1" applyAlignment="1" applyProtection="1">
      <alignment horizontal="justify" vertical="center" wrapText="1"/>
      <protection hidden="1"/>
    </xf>
    <xf numFmtId="0" fontId="78" fillId="28" borderId="50" xfId="0" applyFont="1" applyFill="1" applyBorder="1" applyAlignment="1" applyProtection="1">
      <alignment horizontal="center" vertical="center" wrapText="1"/>
      <protection hidden="1"/>
    </xf>
    <xf numFmtId="0" fontId="80" fillId="28" borderId="50" xfId="0" applyFont="1" applyFill="1" applyBorder="1" applyAlignment="1" applyProtection="1">
      <alignment horizontal="center" vertical="center" wrapText="1"/>
      <protection hidden="1"/>
    </xf>
    <xf numFmtId="0" fontId="78" fillId="29" borderId="51" xfId="0" applyFont="1" applyFill="1" applyBorder="1" applyAlignment="1" applyProtection="1">
      <alignment horizontal="center" vertical="center" wrapText="1"/>
      <protection hidden="1"/>
    </xf>
    <xf numFmtId="0" fontId="80" fillId="29" borderId="51" xfId="0" applyFont="1" applyFill="1" applyBorder="1" applyAlignment="1" applyProtection="1">
      <alignment horizontal="center" vertical="center" wrapText="1"/>
      <protection hidden="1"/>
    </xf>
    <xf numFmtId="0" fontId="20" fillId="13" borderId="23" xfId="0" applyFont="1" applyFill="1" applyBorder="1" applyAlignment="1" applyProtection="1">
      <alignment horizontal="center" vertical="center" wrapText="1"/>
      <protection hidden="1"/>
    </xf>
    <xf numFmtId="1" fontId="87" fillId="32" borderId="35" xfId="0" applyNumberFormat="1" applyFont="1" applyFill="1" applyBorder="1" applyAlignment="1" applyProtection="1">
      <alignment horizontal="center" vertical="center"/>
      <protection hidden="1"/>
    </xf>
    <xf numFmtId="0" fontId="20" fillId="33" borderId="23" xfId="0" applyFont="1" applyFill="1" applyBorder="1" applyAlignment="1" applyProtection="1">
      <alignment horizontal="center" vertical="center" wrapText="1"/>
      <protection hidden="1"/>
    </xf>
    <xf numFmtId="2" fontId="87" fillId="32" borderId="35" xfId="0" applyNumberFormat="1" applyFont="1" applyFill="1" applyBorder="1" applyAlignment="1" applyProtection="1">
      <alignment horizontal="center" vertical="center"/>
      <protection hidden="1"/>
    </xf>
    <xf numFmtId="2" fontId="10" fillId="34" borderId="35" xfId="0" applyNumberFormat="1" applyFont="1" applyFill="1" applyBorder="1" applyAlignment="1" applyProtection="1">
      <alignment horizontal="center" vertical="center"/>
      <protection hidden="1"/>
    </xf>
    <xf numFmtId="0" fontId="4" fillId="0" borderId="0" xfId="0" applyFont="1" applyAlignment="1" applyProtection="1">
      <alignment vertical="center" wrapText="1"/>
      <protection hidden="1"/>
    </xf>
    <xf numFmtId="0" fontId="79" fillId="0" borderId="0" xfId="0" applyFont="1" applyAlignment="1" applyProtection="1">
      <alignment horizontal="left" vertical="center" wrapText="1" indent="1"/>
      <protection hidden="1"/>
    </xf>
    <xf numFmtId="0" fontId="89" fillId="5" borderId="30" xfId="0" applyFont="1" applyFill="1" applyBorder="1" applyAlignment="1" applyProtection="1">
      <alignment horizontal="center" vertical="center" wrapText="1"/>
      <protection hidden="1"/>
    </xf>
    <xf numFmtId="0" fontId="79" fillId="0" borderId="0" xfId="0" applyFont="1" applyAlignment="1" applyProtection="1">
      <alignment horizontal="center" vertical="center" wrapText="1"/>
      <protection hidden="1"/>
    </xf>
    <xf numFmtId="0" fontId="20" fillId="13" borderId="30" xfId="0" applyFont="1" applyFill="1" applyBorder="1" applyAlignment="1" applyProtection="1">
      <alignment horizontal="center"/>
      <protection hidden="1"/>
    </xf>
    <xf numFmtId="0" fontId="0" fillId="32" borderId="30" xfId="0" applyFill="1" applyBorder="1" applyAlignment="1" applyProtection="1">
      <alignment horizontal="center"/>
      <protection hidden="1"/>
    </xf>
    <xf numFmtId="0" fontId="61" fillId="0" borderId="0" xfId="0" applyFont="1" applyAlignment="1" applyProtection="1">
      <alignment horizontal="center" vertical="center"/>
      <protection hidden="1"/>
    </xf>
    <xf numFmtId="0" fontId="60" fillId="13" borderId="0" xfId="0" applyFont="1" applyFill="1" applyProtection="1">
      <protection hidden="1"/>
    </xf>
    <xf numFmtId="0" fontId="0" fillId="32" borderId="0" xfId="0" applyFill="1" applyAlignment="1" applyProtection="1">
      <alignment horizontal="center"/>
      <protection hidden="1"/>
    </xf>
    <xf numFmtId="0" fontId="60" fillId="5" borderId="0" xfId="0" applyFont="1" applyFill="1" applyAlignment="1" applyProtection="1">
      <alignment horizontal="left" vertical="center"/>
      <protection hidden="1"/>
    </xf>
    <xf numFmtId="0" fontId="61" fillId="32" borderId="0" xfId="0" applyFont="1" applyFill="1" applyAlignment="1" applyProtection="1">
      <alignment horizontal="center"/>
      <protection hidden="1"/>
    </xf>
    <xf numFmtId="0" fontId="15" fillId="6" borderId="52" xfId="0" applyFont="1" applyFill="1" applyBorder="1" applyAlignment="1" applyProtection="1">
      <alignment horizontal="center" vertical="center" wrapText="1"/>
      <protection locked="0" hidden="1"/>
    </xf>
    <xf numFmtId="0" fontId="2" fillId="7" borderId="55" xfId="0" applyFont="1" applyFill="1" applyBorder="1" applyAlignment="1" applyProtection="1">
      <alignment horizontal="center" vertical="center"/>
      <protection locked="0"/>
    </xf>
    <xf numFmtId="0" fontId="2" fillId="0" borderId="56" xfId="0" applyFont="1" applyBorder="1" applyAlignment="1">
      <alignment horizontal="center" vertical="center" wrapText="1"/>
    </xf>
    <xf numFmtId="0" fontId="2" fillId="0" borderId="0" xfId="0" applyFont="1" applyAlignment="1">
      <alignment horizontal="center" vertical="center" wrapText="1"/>
    </xf>
    <xf numFmtId="0" fontId="6" fillId="0" borderId="0" xfId="0" applyFont="1"/>
    <xf numFmtId="0" fontId="2" fillId="35" borderId="53" xfId="0" applyFont="1" applyFill="1" applyBorder="1" applyAlignment="1">
      <alignment horizontal="center" vertical="top" wrapText="1"/>
    </xf>
    <xf numFmtId="0" fontId="7" fillId="35" borderId="54" xfId="0" applyFont="1" applyFill="1" applyBorder="1" applyAlignment="1">
      <alignment horizontal="left" vertical="center" wrapText="1"/>
    </xf>
    <xf numFmtId="0" fontId="2" fillId="36" borderId="54" xfId="0" applyFont="1" applyFill="1" applyBorder="1" applyAlignment="1">
      <alignment horizontal="center" vertical="top" wrapText="1"/>
    </xf>
    <xf numFmtId="0" fontId="7" fillId="36" borderId="55" xfId="0" applyFont="1" applyFill="1" applyBorder="1" applyAlignment="1">
      <alignment horizontal="left" vertical="center" wrapText="1"/>
    </xf>
    <xf numFmtId="0" fontId="0" fillId="0" borderId="56" xfId="0" applyBorder="1"/>
    <xf numFmtId="0" fontId="0" fillId="0" borderId="57" xfId="0" applyBorder="1"/>
    <xf numFmtId="0" fontId="10" fillId="5" borderId="58" xfId="0" applyFont="1" applyFill="1" applyBorder="1" applyAlignment="1">
      <alignment horizontal="center" vertical="center" wrapText="1"/>
    </xf>
    <xf numFmtId="0" fontId="10" fillId="5" borderId="59" xfId="0" applyFont="1" applyFill="1" applyBorder="1" applyAlignment="1">
      <alignment horizontal="center" vertical="center"/>
    </xf>
    <xf numFmtId="0" fontId="0" fillId="0" borderId="59" xfId="0" applyBorder="1"/>
    <xf numFmtId="0" fontId="0" fillId="0" borderId="60" xfId="0" applyBorder="1"/>
    <xf numFmtId="0" fontId="8" fillId="8" borderId="61" xfId="0" applyFont="1" applyFill="1" applyBorder="1" applyAlignment="1" applyProtection="1">
      <alignment horizontal="center" vertical="center" wrapText="1"/>
      <protection locked="0"/>
    </xf>
    <xf numFmtId="0" fontId="75" fillId="12" borderId="62" xfId="3" applyFont="1" applyFill="1" applyBorder="1" applyAlignment="1" applyProtection="1">
      <alignment horizontal="center" vertical="center" wrapText="1"/>
      <protection locked="0"/>
    </xf>
    <xf numFmtId="0" fontId="0" fillId="0" borderId="62" xfId="0" applyBorder="1"/>
    <xf numFmtId="0" fontId="0" fillId="0" borderId="63" xfId="0" applyBorder="1"/>
    <xf numFmtId="0" fontId="12" fillId="12" borderId="38" xfId="0" applyFont="1" applyFill="1" applyBorder="1" applyAlignment="1" applyProtection="1">
      <alignment horizontal="center" vertical="center"/>
      <protection hidden="1"/>
    </xf>
    <xf numFmtId="0" fontId="61" fillId="26" borderId="37" xfId="0" applyFont="1" applyFill="1" applyBorder="1" applyAlignment="1" applyProtection="1">
      <alignment horizontal="center" vertical="center"/>
      <protection hidden="1"/>
    </xf>
    <xf numFmtId="0" fontId="61" fillId="26" borderId="39" xfId="0" applyFont="1" applyFill="1" applyBorder="1" applyAlignment="1" applyProtection="1">
      <alignment horizontal="center" vertical="center" wrapText="1"/>
      <protection hidden="1"/>
    </xf>
    <xf numFmtId="0" fontId="61" fillId="26" borderId="39" xfId="0" applyFont="1" applyFill="1" applyBorder="1" applyAlignment="1" applyProtection="1">
      <alignment horizontal="center" vertical="center"/>
      <protection hidden="1"/>
    </xf>
    <xf numFmtId="2" fontId="92" fillId="25" borderId="38" xfId="0" applyNumberFormat="1" applyFont="1" applyFill="1" applyBorder="1" applyAlignment="1" applyProtection="1">
      <alignment horizontal="center" vertical="center"/>
      <protection hidden="1"/>
    </xf>
    <xf numFmtId="0" fontId="93" fillId="37" borderId="18" xfId="0" applyFont="1" applyFill="1" applyBorder="1" applyAlignment="1" applyProtection="1">
      <alignment horizontal="center" vertical="center" wrapText="1"/>
      <protection hidden="1"/>
    </xf>
    <xf numFmtId="0" fontId="38" fillId="33" borderId="13" xfId="0" applyFont="1" applyFill="1" applyBorder="1" applyAlignment="1" applyProtection="1">
      <alignment horizontal="left" vertical="center"/>
      <protection hidden="1"/>
    </xf>
    <xf numFmtId="0" fontId="28" fillId="33" borderId="19" xfId="0" applyFont="1" applyFill="1" applyBorder="1" applyAlignment="1" applyProtection="1">
      <alignment horizontal="center" vertical="center"/>
      <protection hidden="1"/>
    </xf>
    <xf numFmtId="0" fontId="29" fillId="33" borderId="13" xfId="0" applyFont="1" applyFill="1" applyBorder="1" applyAlignment="1" applyProtection="1">
      <alignment vertical="center"/>
      <protection hidden="1"/>
    </xf>
    <xf numFmtId="0" fontId="29" fillId="33" borderId="14" xfId="0" applyFont="1" applyFill="1" applyBorder="1" applyAlignment="1" applyProtection="1">
      <alignment vertical="center"/>
      <protection hidden="1"/>
    </xf>
    <xf numFmtId="0" fontId="29" fillId="33" borderId="14" xfId="0" applyFont="1" applyFill="1" applyBorder="1" applyAlignment="1" applyProtection="1">
      <alignment vertical="center"/>
      <protection locked="0"/>
    </xf>
    <xf numFmtId="0" fontId="94" fillId="33" borderId="13" xfId="0" applyFont="1" applyFill="1" applyBorder="1" applyAlignment="1" applyProtection="1">
      <alignment horizontal="left" vertical="center"/>
      <protection hidden="1"/>
    </xf>
    <xf numFmtId="0" fontId="10" fillId="39" borderId="0" xfId="0" applyFont="1" applyFill="1" applyAlignment="1" applyProtection="1">
      <alignment horizontal="center" vertical="center"/>
      <protection hidden="1"/>
    </xf>
    <xf numFmtId="0" fontId="10" fillId="39" borderId="37" xfId="0" applyFont="1" applyFill="1" applyBorder="1" applyAlignment="1" applyProtection="1">
      <alignment horizontal="center" vertical="center"/>
      <protection hidden="1"/>
    </xf>
    <xf numFmtId="0" fontId="10" fillId="39" borderId="39" xfId="0" applyFont="1" applyFill="1" applyBorder="1" applyAlignment="1" applyProtection="1">
      <alignment horizontal="center" vertical="center" wrapText="1"/>
      <protection hidden="1"/>
    </xf>
    <xf numFmtId="0" fontId="10" fillId="39" borderId="39" xfId="0" applyFont="1" applyFill="1" applyBorder="1" applyAlignment="1" applyProtection="1">
      <alignment horizontal="center" vertical="center"/>
      <protection hidden="1"/>
    </xf>
    <xf numFmtId="0" fontId="20" fillId="3" borderId="0" xfId="0" applyFont="1" applyFill="1" applyAlignment="1" applyProtection="1">
      <alignment horizontal="center" vertical="center"/>
      <protection hidden="1"/>
    </xf>
    <xf numFmtId="0" fontId="95" fillId="14" borderId="38" xfId="0" applyFont="1" applyFill="1" applyBorder="1" applyAlignment="1" applyProtection="1">
      <alignment horizontal="center" vertical="center"/>
      <protection hidden="1"/>
    </xf>
    <xf numFmtId="0" fontId="95" fillId="5" borderId="38" xfId="0" applyFont="1" applyFill="1" applyBorder="1" applyAlignment="1" applyProtection="1">
      <alignment horizontal="center" vertical="center"/>
      <protection hidden="1"/>
    </xf>
    <xf numFmtId="0" fontId="46" fillId="40" borderId="24" xfId="0" applyFont="1" applyFill="1" applyBorder="1" applyAlignment="1" applyProtection="1">
      <alignment horizontal="center" vertical="center" wrapText="1"/>
      <protection locked="0" hidden="1"/>
    </xf>
    <xf numFmtId="0" fontId="46" fillId="40" borderId="24" xfId="0" applyFont="1" applyFill="1" applyBorder="1" applyAlignment="1" applyProtection="1">
      <alignment horizontal="center" vertical="center" wrapText="1"/>
      <protection hidden="1"/>
    </xf>
    <xf numFmtId="2" fontId="0" fillId="0" borderId="0" xfId="0" applyNumberFormat="1"/>
    <xf numFmtId="0" fontId="60" fillId="41" borderId="68" xfId="0" applyFont="1" applyFill="1" applyBorder="1" applyAlignment="1" applyProtection="1">
      <alignment horizontal="center" vertical="center" wrapText="1"/>
      <protection hidden="1"/>
    </xf>
    <xf numFmtId="0" fontId="60" fillId="41" borderId="0" xfId="0" applyFont="1" applyFill="1" applyAlignment="1" applyProtection="1">
      <alignment horizontal="center" vertical="center" wrapText="1"/>
      <protection hidden="1"/>
    </xf>
    <xf numFmtId="0" fontId="60" fillId="0" borderId="0" xfId="0" applyFont="1" applyAlignment="1" applyProtection="1">
      <alignment horizontal="center" vertical="center" wrapText="1"/>
      <protection hidden="1"/>
    </xf>
    <xf numFmtId="0" fontId="62" fillId="0" borderId="0" xfId="0" applyFont="1" applyAlignment="1" applyProtection="1">
      <alignment horizontal="center" vertical="center" wrapText="1"/>
      <protection hidden="1"/>
    </xf>
    <xf numFmtId="0" fontId="84" fillId="42" borderId="68" xfId="0" applyFont="1" applyFill="1" applyBorder="1" applyAlignment="1" applyProtection="1">
      <alignment horizontal="center" vertical="center" wrapText="1"/>
      <protection hidden="1"/>
    </xf>
    <xf numFmtId="14" fontId="84" fillId="42" borderId="0" xfId="0" applyNumberFormat="1" applyFont="1" applyFill="1" applyAlignment="1" applyProtection="1">
      <alignment horizontal="center" vertical="center" wrapText="1"/>
      <protection hidden="1"/>
    </xf>
    <xf numFmtId="0" fontId="84" fillId="0" borderId="0" xfId="0" applyFont="1" applyAlignment="1" applyProtection="1">
      <alignment horizontal="center" vertical="center" wrapText="1"/>
      <protection hidden="1"/>
    </xf>
    <xf numFmtId="14" fontId="84" fillId="0" borderId="0" xfId="0" applyNumberFormat="1" applyFont="1" applyAlignment="1" applyProtection="1">
      <alignment horizontal="center" vertical="center" wrapText="1"/>
      <protection hidden="1"/>
    </xf>
    <xf numFmtId="2" fontId="0" fillId="0" borderId="0" xfId="0" applyNumberFormat="1" applyAlignment="1" applyProtection="1">
      <alignment horizontal="center" vertical="center" wrapText="1"/>
      <protection hidden="1"/>
    </xf>
    <xf numFmtId="1" fontId="0" fillId="0" borderId="0" xfId="0" applyNumberFormat="1" applyAlignment="1" applyProtection="1">
      <alignment horizontal="center" vertical="center" wrapText="1"/>
      <protection hidden="1"/>
    </xf>
    <xf numFmtId="9" fontId="0" fillId="0" borderId="0" xfId="0" applyNumberFormat="1" applyAlignment="1" applyProtection="1">
      <alignment horizontal="center" vertical="center" wrapText="1"/>
      <protection hidden="1"/>
    </xf>
    <xf numFmtId="0" fontId="0" fillId="0" borderId="0" xfId="0" applyAlignment="1" applyProtection="1">
      <alignment horizontal="center" vertical="center" wrapText="1"/>
      <protection hidden="1"/>
    </xf>
    <xf numFmtId="0" fontId="101" fillId="0" borderId="0" xfId="0" applyFont="1"/>
    <xf numFmtId="0" fontId="93" fillId="14" borderId="23" xfId="0" applyFont="1" applyFill="1" applyBorder="1" applyAlignment="1" applyProtection="1">
      <alignment horizontal="center" vertical="center" wrapText="1"/>
      <protection hidden="1"/>
    </xf>
    <xf numFmtId="0" fontId="93" fillId="38" borderId="23" xfId="0" applyFont="1" applyFill="1" applyBorder="1" applyAlignment="1">
      <alignment horizontal="center" vertical="center" wrapText="1"/>
    </xf>
    <xf numFmtId="0" fontId="93" fillId="14" borderId="0" xfId="0" applyFont="1" applyFill="1" applyAlignment="1">
      <alignment horizontal="center" vertical="center" wrapText="1"/>
    </xf>
    <xf numFmtId="0" fontId="101" fillId="0" borderId="0" xfId="0" applyFont="1" applyProtection="1">
      <protection locked="0"/>
    </xf>
    <xf numFmtId="0" fontId="93" fillId="5" borderId="17" xfId="0" applyFont="1" applyFill="1" applyBorder="1" applyAlignment="1" applyProtection="1">
      <alignment horizontal="center" vertical="center" wrapText="1"/>
      <protection hidden="1"/>
    </xf>
    <xf numFmtId="0" fontId="93" fillId="5" borderId="18" xfId="0" applyFont="1" applyFill="1" applyBorder="1" applyAlignment="1" applyProtection="1">
      <alignment horizontal="center" vertical="center" wrapText="1"/>
      <protection hidden="1"/>
    </xf>
    <xf numFmtId="0" fontId="93" fillId="37" borderId="17" xfId="0" applyFont="1" applyFill="1" applyBorder="1" applyAlignment="1" applyProtection="1">
      <alignment horizontal="center" vertical="center" wrapText="1"/>
      <protection hidden="1"/>
    </xf>
    <xf numFmtId="0" fontId="23" fillId="0" borderId="69" xfId="0" applyFont="1" applyBorder="1" applyAlignment="1">
      <alignment horizontal="center" vertical="center" wrapText="1"/>
    </xf>
    <xf numFmtId="0" fontId="16" fillId="6" borderId="12" xfId="0" applyFont="1" applyFill="1" applyBorder="1" applyAlignment="1" applyProtection="1">
      <alignment horizontal="center" vertical="center" wrapText="1"/>
      <protection hidden="1"/>
    </xf>
    <xf numFmtId="0" fontId="16" fillId="7" borderId="12" xfId="0" applyFont="1" applyFill="1" applyBorder="1" applyAlignment="1" applyProtection="1">
      <alignment horizontal="center" vertical="center" wrapText="1"/>
      <protection hidden="1"/>
    </xf>
    <xf numFmtId="0" fontId="83" fillId="30" borderId="0" xfId="0" applyFont="1" applyFill="1" applyAlignment="1" applyProtection="1">
      <alignment horizontal="center" vertical="center" wrapText="1"/>
      <protection hidden="1"/>
    </xf>
    <xf numFmtId="0" fontId="84" fillId="0" borderId="0" xfId="0" applyFont="1" applyAlignment="1" applyProtection="1">
      <alignment horizontal="center" vertical="center"/>
      <protection hidden="1"/>
    </xf>
    <xf numFmtId="0" fontId="75" fillId="26" borderId="0" xfId="0" applyFont="1" applyFill="1" applyAlignment="1" applyProtection="1">
      <alignment horizontal="center" vertical="center" wrapText="1"/>
      <protection hidden="1"/>
    </xf>
    <xf numFmtId="0" fontId="10" fillId="5" borderId="5" xfId="0" applyFont="1" applyFill="1" applyBorder="1" applyAlignment="1" applyProtection="1">
      <alignment horizontal="left" vertical="center"/>
      <protection hidden="1"/>
    </xf>
    <xf numFmtId="0" fontId="10" fillId="5" borderId="0" xfId="0" applyFont="1" applyFill="1" applyAlignment="1" applyProtection="1">
      <alignment horizontal="left" vertical="center"/>
      <protection hidden="1"/>
    </xf>
    <xf numFmtId="0" fontId="2" fillId="4" borderId="6" xfId="0" applyFont="1" applyFill="1" applyBorder="1" applyAlignment="1" applyProtection="1">
      <alignment horizontal="center" vertical="center"/>
      <protection locked="0"/>
    </xf>
    <xf numFmtId="0" fontId="2" fillId="4" borderId="7" xfId="0" applyFont="1" applyFill="1" applyBorder="1" applyAlignment="1" applyProtection="1">
      <alignment horizontal="center" vertical="center"/>
      <protection locked="0"/>
    </xf>
    <xf numFmtId="0" fontId="2" fillId="4" borderId="8" xfId="0" applyFont="1" applyFill="1" applyBorder="1" applyAlignment="1" applyProtection="1">
      <alignment horizontal="center" vertical="center"/>
      <protection locked="0"/>
    </xf>
    <xf numFmtId="0" fontId="2" fillId="0" borderId="1" xfId="0" applyFont="1" applyBorder="1" applyAlignment="1" applyProtection="1">
      <alignment horizontal="center" vertical="center"/>
      <protection locked="0"/>
    </xf>
    <xf numFmtId="0" fontId="2" fillId="0" borderId="0" xfId="0" applyFont="1" applyAlignment="1" applyProtection="1">
      <alignment horizontal="center" vertical="center"/>
      <protection locked="0"/>
    </xf>
    <xf numFmtId="0" fontId="2" fillId="4" borderId="3" xfId="0" applyFont="1" applyFill="1" applyBorder="1" applyAlignment="1">
      <alignment horizontal="center" vertical="center"/>
    </xf>
    <xf numFmtId="0" fontId="2" fillId="4" borderId="4" xfId="0" applyFont="1" applyFill="1" applyBorder="1" applyAlignment="1">
      <alignment horizontal="center" vertical="center"/>
    </xf>
    <xf numFmtId="0" fontId="2" fillId="4" borderId="3" xfId="0" applyFont="1" applyFill="1" applyBorder="1" applyAlignment="1" applyProtection="1">
      <alignment horizontal="center" vertical="center"/>
      <protection hidden="1"/>
    </xf>
    <xf numFmtId="0" fontId="2" fillId="4" borderId="4" xfId="0" applyFont="1" applyFill="1" applyBorder="1" applyAlignment="1" applyProtection="1">
      <alignment horizontal="center" vertical="center"/>
      <protection hidden="1"/>
    </xf>
    <xf numFmtId="0" fontId="12" fillId="4" borderId="3" xfId="0" applyFont="1" applyFill="1" applyBorder="1" applyAlignment="1">
      <alignment horizontal="center" vertical="center"/>
    </xf>
    <xf numFmtId="0" fontId="12" fillId="4" borderId="4" xfId="0" applyFont="1" applyFill="1" applyBorder="1" applyAlignment="1">
      <alignment horizontal="center" vertical="center"/>
    </xf>
    <xf numFmtId="0" fontId="2" fillId="6" borderId="53" xfId="0" applyFont="1" applyFill="1" applyBorder="1" applyAlignment="1">
      <alignment horizontal="center" vertical="center" wrapText="1"/>
    </xf>
    <xf numFmtId="0" fontId="2" fillId="6" borderId="54" xfId="0" applyFont="1" applyFill="1" applyBorder="1" applyAlignment="1">
      <alignment horizontal="center" vertical="center" wrapText="1"/>
    </xf>
    <xf numFmtId="0" fontId="96" fillId="6" borderId="10" xfId="0" applyFont="1" applyFill="1" applyBorder="1" applyAlignment="1" applyProtection="1">
      <alignment horizontal="center" vertical="center" wrapText="1"/>
      <protection hidden="1"/>
    </xf>
    <xf numFmtId="0" fontId="96" fillId="6" borderId="11" xfId="0" applyFont="1" applyFill="1" applyBorder="1" applyAlignment="1" applyProtection="1">
      <alignment horizontal="center" vertical="center" wrapText="1"/>
      <protection hidden="1"/>
    </xf>
    <xf numFmtId="0" fontId="96" fillId="6" borderId="64" xfId="0" applyFont="1" applyFill="1" applyBorder="1" applyAlignment="1" applyProtection="1">
      <alignment horizontal="center" vertical="center" wrapText="1"/>
      <protection hidden="1"/>
    </xf>
    <xf numFmtId="0" fontId="20" fillId="3" borderId="65" xfId="0" applyFont="1" applyFill="1" applyBorder="1" applyAlignment="1" applyProtection="1">
      <alignment horizontal="center" vertical="center" wrapText="1"/>
      <protection hidden="1"/>
    </xf>
    <xf numFmtId="0" fontId="20" fillId="3" borderId="66" xfId="0" applyFont="1" applyFill="1" applyBorder="1" applyAlignment="1" applyProtection="1">
      <alignment horizontal="center" vertical="center" wrapText="1"/>
      <protection hidden="1"/>
    </xf>
    <xf numFmtId="0" fontId="20" fillId="3" borderId="67" xfId="0" applyFont="1" applyFill="1" applyBorder="1" applyAlignment="1" applyProtection="1">
      <alignment horizontal="center" vertical="center" wrapText="1"/>
      <protection hidden="1"/>
    </xf>
    <xf numFmtId="0" fontId="20" fillId="0" borderId="0" xfId="0" applyFont="1" applyAlignment="1" applyProtection="1">
      <alignment horizontal="center" vertical="center" wrapText="1"/>
      <protection hidden="1"/>
    </xf>
    <xf numFmtId="0" fontId="22" fillId="0" borderId="0" xfId="0" applyFont="1" applyAlignment="1" applyProtection="1">
      <alignment horizontal="center" vertical="center" wrapText="1"/>
      <protection locked="0"/>
    </xf>
    <xf numFmtId="0" fontId="24" fillId="8" borderId="15" xfId="0" applyFont="1" applyFill="1" applyBorder="1" applyAlignment="1" applyProtection="1">
      <alignment horizontal="center" vertical="center" wrapText="1"/>
      <protection locked="0"/>
    </xf>
    <xf numFmtId="0" fontId="97" fillId="10" borderId="0" xfId="0" applyFont="1" applyFill="1" applyAlignment="1" applyProtection="1">
      <alignment horizontal="center" vertical="center" wrapText="1"/>
      <protection locked="0"/>
    </xf>
    <xf numFmtId="0" fontId="97" fillId="10" borderId="16" xfId="0" applyFont="1" applyFill="1" applyBorder="1" applyAlignment="1" applyProtection="1">
      <alignment horizontal="center" vertical="center" wrapText="1"/>
      <protection locked="0"/>
    </xf>
    <xf numFmtId="0" fontId="34" fillId="6" borderId="9" xfId="0" applyFont="1" applyFill="1" applyBorder="1" applyAlignment="1" applyProtection="1">
      <alignment horizontal="center" vertical="center" wrapText="1"/>
      <protection hidden="1"/>
    </xf>
    <xf numFmtId="0" fontId="34" fillId="6" borderId="26" xfId="0" applyFont="1" applyFill="1" applyBorder="1" applyAlignment="1" applyProtection="1">
      <alignment horizontal="center" vertical="center" wrapText="1"/>
      <protection hidden="1"/>
    </xf>
    <xf numFmtId="0" fontId="24" fillId="8" borderId="70" xfId="0" applyFont="1" applyFill="1" applyBorder="1" applyAlignment="1">
      <alignment horizontal="center" vertical="center" wrapText="1"/>
    </xf>
    <xf numFmtId="0" fontId="24" fillId="8" borderId="71" xfId="0" applyFont="1" applyFill="1" applyBorder="1" applyAlignment="1">
      <alignment horizontal="center" vertical="center" wrapText="1"/>
    </xf>
    <xf numFmtId="0" fontId="93" fillId="38" borderId="24" xfId="0" applyFont="1" applyFill="1" applyBorder="1" applyAlignment="1">
      <alignment horizontal="center" vertical="center" wrapText="1"/>
    </xf>
    <xf numFmtId="0" fontId="93" fillId="38" borderId="0" xfId="0" applyFont="1" applyFill="1" applyAlignment="1">
      <alignment horizontal="center" vertical="center" wrapText="1"/>
    </xf>
    <xf numFmtId="0" fontId="99" fillId="9" borderId="3" xfId="0" applyFont="1" applyFill="1" applyBorder="1" applyAlignment="1">
      <alignment horizontal="center" vertical="center"/>
    </xf>
    <xf numFmtId="0" fontId="99" fillId="9" borderId="36" xfId="0" applyFont="1" applyFill="1" applyBorder="1" applyAlignment="1">
      <alignment horizontal="center" vertical="center"/>
    </xf>
    <xf numFmtId="0" fontId="99" fillId="9" borderId="4" xfId="0" applyFont="1" applyFill="1" applyBorder="1" applyAlignment="1">
      <alignment horizontal="center" vertical="center"/>
    </xf>
    <xf numFmtId="0" fontId="73" fillId="23" borderId="45" xfId="0" applyFont="1" applyFill="1" applyBorder="1" applyAlignment="1" applyProtection="1">
      <alignment horizontal="left" vertical="center" wrapText="1"/>
      <protection hidden="1"/>
    </xf>
    <xf numFmtId="0" fontId="73" fillId="23" borderId="46" xfId="0" applyFont="1" applyFill="1" applyBorder="1" applyAlignment="1" applyProtection="1">
      <alignment horizontal="left" vertical="center" wrapText="1"/>
      <protection hidden="1"/>
    </xf>
    <xf numFmtId="0" fontId="10" fillId="39" borderId="38" xfId="0" applyFont="1" applyFill="1" applyBorder="1" applyAlignment="1" applyProtection="1">
      <alignment horizontal="center" vertical="center" wrapText="1"/>
      <protection hidden="1"/>
    </xf>
    <xf numFmtId="0" fontId="72" fillId="23" borderId="37" xfId="0" applyFont="1" applyFill="1" applyBorder="1" applyAlignment="1" applyProtection="1">
      <alignment horizontal="center" vertical="center" wrapText="1"/>
      <protection hidden="1"/>
    </xf>
    <xf numFmtId="0" fontId="72" fillId="23" borderId="39" xfId="0" applyFont="1" applyFill="1" applyBorder="1" applyAlignment="1" applyProtection="1">
      <alignment horizontal="center" vertical="center" wrapText="1"/>
      <protection hidden="1"/>
    </xf>
    <xf numFmtId="2" fontId="12" fillId="12" borderId="38" xfId="0" applyNumberFormat="1" applyFont="1" applyFill="1" applyBorder="1" applyAlignment="1" applyProtection="1">
      <alignment horizontal="center" vertical="center"/>
      <protection hidden="1"/>
    </xf>
    <xf numFmtId="0" fontId="12" fillId="12" borderId="38" xfId="0" applyFont="1" applyFill="1" applyBorder="1" applyAlignment="1" applyProtection="1">
      <alignment horizontal="center" vertical="center"/>
      <protection hidden="1"/>
    </xf>
    <xf numFmtId="0" fontId="61" fillId="26" borderId="38" xfId="0" applyFont="1" applyFill="1" applyBorder="1" applyAlignment="1" applyProtection="1">
      <alignment horizontal="center" vertical="center" wrapText="1"/>
      <protection hidden="1"/>
    </xf>
    <xf numFmtId="2" fontId="92" fillId="25" borderId="38" xfId="0" applyNumberFormat="1" applyFont="1" applyFill="1" applyBorder="1" applyAlignment="1" applyProtection="1">
      <alignment horizontal="center" vertical="center"/>
      <protection hidden="1"/>
    </xf>
    <xf numFmtId="0" fontId="92" fillId="25" borderId="38" xfId="0" applyFont="1" applyFill="1" applyBorder="1" applyAlignment="1" applyProtection="1">
      <alignment horizontal="center" vertical="center"/>
      <protection hidden="1"/>
    </xf>
    <xf numFmtId="0" fontId="73" fillId="23" borderId="47" xfId="0" applyFont="1" applyFill="1" applyBorder="1" applyAlignment="1" applyProtection="1">
      <alignment horizontal="left" vertical="center" wrapText="1"/>
      <protection hidden="1"/>
    </xf>
    <xf numFmtId="0" fontId="73" fillId="23" borderId="48" xfId="0" applyFont="1" applyFill="1" applyBorder="1" applyAlignment="1" applyProtection="1">
      <alignment horizontal="left" vertical="center" wrapText="1"/>
      <protection hidden="1"/>
    </xf>
    <xf numFmtId="0" fontId="73" fillId="0" borderId="45" xfId="0" applyFont="1" applyBorder="1" applyAlignment="1" applyProtection="1">
      <alignment horizontal="left" vertical="center" wrapText="1"/>
      <protection hidden="1"/>
    </xf>
    <xf numFmtId="0" fontId="73" fillId="0" borderId="46" xfId="0" applyFont="1" applyBorder="1" applyAlignment="1" applyProtection="1">
      <alignment horizontal="left" vertical="center" wrapText="1"/>
      <protection hidden="1"/>
    </xf>
    <xf numFmtId="0" fontId="81" fillId="0" borderId="0" xfId="1" applyNumberFormat="1" applyFont="1" applyFill="1" applyBorder="1" applyAlignment="1" applyProtection="1">
      <alignment horizontal="left" vertical="center" indent="1"/>
      <protection locked="0"/>
    </xf>
    <xf numFmtId="0" fontId="75" fillId="26" borderId="0" xfId="0" applyFont="1" applyFill="1" applyAlignment="1">
      <alignment horizontal="center" vertical="center" wrapText="1"/>
    </xf>
    <xf numFmtId="0" fontId="88" fillId="13" borderId="33" xfId="0" applyFont="1" applyFill="1" applyBorder="1" applyAlignment="1" applyProtection="1">
      <alignment horizontal="center" vertical="center" wrapText="1"/>
      <protection hidden="1"/>
    </xf>
    <xf numFmtId="0" fontId="88" fillId="13" borderId="0" xfId="0" applyFont="1" applyFill="1" applyAlignment="1" applyProtection="1">
      <alignment horizontal="center" vertical="center" wrapText="1"/>
      <protection hidden="1"/>
    </xf>
    <xf numFmtId="0" fontId="89" fillId="5" borderId="31" xfId="0" applyFont="1" applyFill="1" applyBorder="1" applyAlignment="1" applyProtection="1">
      <alignment horizontal="center" vertical="center" wrapText="1"/>
      <protection hidden="1"/>
    </xf>
    <xf numFmtId="0" fontId="89" fillId="5" borderId="32" xfId="0" applyFont="1" applyFill="1" applyBorder="1" applyAlignment="1" applyProtection="1">
      <alignment horizontal="center" vertical="center" wrapText="1"/>
      <protection hidden="1"/>
    </xf>
    <xf numFmtId="0" fontId="66" fillId="0" borderId="0" xfId="0" applyFont="1" applyAlignment="1" applyProtection="1">
      <alignment horizontal="left" vertical="center" wrapText="1"/>
      <protection hidden="1"/>
    </xf>
    <xf numFmtId="0" fontId="4" fillId="13" borderId="24" xfId="0" applyFont="1" applyFill="1" applyBorder="1" applyAlignment="1" applyProtection="1">
      <alignment horizontal="center" vertical="center" wrapText="1"/>
      <protection hidden="1"/>
    </xf>
    <xf numFmtId="0" fontId="4" fillId="13" borderId="0" xfId="0" applyFont="1" applyFill="1" applyAlignment="1" applyProtection="1">
      <alignment horizontal="center" vertical="center" wrapText="1"/>
      <protection hidden="1"/>
    </xf>
    <xf numFmtId="0" fontId="60" fillId="24" borderId="6" xfId="0" applyFont="1" applyFill="1" applyBorder="1" applyAlignment="1" applyProtection="1">
      <alignment horizontal="center" vertical="center"/>
      <protection hidden="1"/>
    </xf>
    <xf numFmtId="0" fontId="60" fillId="24" borderId="8" xfId="0" applyFont="1" applyFill="1" applyBorder="1" applyAlignment="1" applyProtection="1">
      <alignment horizontal="center" vertical="center"/>
      <protection hidden="1"/>
    </xf>
    <xf numFmtId="0" fontId="69" fillId="0" borderId="0" xfId="0" applyFont="1" applyAlignment="1" applyProtection="1">
      <alignment horizontal="left" vertical="center" wrapText="1"/>
      <protection hidden="1"/>
    </xf>
    <xf numFmtId="0" fontId="65" fillId="0" borderId="0" xfId="0" applyFont="1" applyAlignment="1" applyProtection="1">
      <alignment horizontal="left" vertical="center" wrapText="1"/>
      <protection hidden="1"/>
    </xf>
    <xf numFmtId="2" fontId="4" fillId="13" borderId="24" xfId="0" applyNumberFormat="1" applyFont="1" applyFill="1" applyBorder="1" applyAlignment="1" applyProtection="1">
      <alignment horizontal="center" vertical="center" wrapText="1"/>
      <protection hidden="1"/>
    </xf>
    <xf numFmtId="2" fontId="4" fillId="13" borderId="0" xfId="0" applyNumberFormat="1" applyFont="1" applyFill="1" applyAlignment="1" applyProtection="1">
      <alignment horizontal="center" vertical="center" wrapText="1"/>
      <protection hidden="1"/>
    </xf>
  </cellXfs>
  <cellStyles count="4">
    <cellStyle name="Entrada" xfId="3" builtinId="20"/>
    <cellStyle name="Hiperlink" xfId="1" builtinId="8"/>
    <cellStyle name="Moeda" xfId="2" builtinId="4"/>
    <cellStyle name="Normal" xfId="0" builtinId="0"/>
  </cellStyles>
  <dxfs count="627">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rgb="FF9C0006"/>
      </font>
      <fill>
        <patternFill>
          <bgColor rgb="FFFFC7CE"/>
        </patternFill>
      </fill>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rgb="FF9C0006"/>
      </font>
      <fill>
        <patternFill>
          <bgColor rgb="FFFFC7CE"/>
        </patternFill>
      </fill>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theme="0" tint="-0.14996795556505021"/>
        </patternFill>
      </fill>
    </dxf>
    <dxf>
      <font>
        <color rgb="FF9C0006"/>
      </font>
      <fill>
        <patternFill>
          <bgColor rgb="FFFFC7CE"/>
        </patternFill>
      </fill>
    </dxf>
    <dxf>
      <font>
        <color rgb="FF9C0006"/>
      </font>
      <fill>
        <patternFill>
          <bgColor rgb="FFFFC7CE"/>
        </patternFill>
      </fill>
    </dxf>
    <dxf>
      <font>
        <color rgb="FF9C0006"/>
      </font>
    </dxf>
    <dxf>
      <font>
        <color rgb="FF9C0006"/>
      </font>
      <fill>
        <patternFill>
          <bgColor rgb="FFFFC7CE"/>
        </patternFill>
      </fill>
    </dxf>
    <dxf>
      <font>
        <color rgb="FF9C0006"/>
      </font>
    </dxf>
    <dxf>
      <font>
        <color rgb="FF9C0006"/>
      </font>
      <fill>
        <patternFill>
          <bgColor rgb="FFFFC7CE"/>
        </patternFill>
      </fill>
    </dxf>
    <dxf>
      <font>
        <color rgb="FF9C0006"/>
      </font>
    </dxf>
    <dxf>
      <font>
        <color rgb="FF9C0006"/>
      </font>
      <fill>
        <patternFill>
          <bgColor rgb="FFFFC7CE"/>
        </patternFill>
      </fill>
    </dxf>
    <dxf>
      <font>
        <color rgb="FF9C0006"/>
      </font>
    </dxf>
    <dxf>
      <font>
        <color rgb="FF9C0006"/>
      </font>
      <fill>
        <patternFill>
          <bgColor rgb="FFFFC7CE"/>
        </patternFill>
      </fill>
    </dxf>
    <dxf>
      <font>
        <color rgb="FF9C0006"/>
      </font>
    </dxf>
    <dxf>
      <font>
        <color rgb="FF9C0006"/>
      </font>
      <fill>
        <patternFill>
          <bgColor rgb="FFFFC7CE"/>
        </patternFill>
      </fill>
    </dxf>
    <dxf>
      <font>
        <color rgb="FF9C0006"/>
      </font>
    </dxf>
    <dxf>
      <font>
        <color rgb="FF9C0006"/>
      </font>
      <fill>
        <patternFill>
          <bgColor rgb="FFFFC7CE"/>
        </patternFill>
      </fill>
    </dxf>
    <dxf>
      <font>
        <color rgb="FF9C0006"/>
      </font>
    </dxf>
    <dxf>
      <font>
        <color rgb="FF9C0006"/>
      </font>
      <fill>
        <patternFill>
          <bgColor rgb="FFFFC7CE"/>
        </patternFill>
      </fill>
    </dxf>
    <dxf>
      <font>
        <color rgb="FF9C0006"/>
      </font>
    </dxf>
    <dxf>
      <font>
        <color rgb="FF9C0006"/>
      </font>
      <fill>
        <patternFill>
          <bgColor rgb="FFFFC7CE"/>
        </patternFill>
      </fill>
    </dxf>
    <dxf>
      <font>
        <color rgb="FF9C0006"/>
      </font>
    </dxf>
    <dxf>
      <font>
        <color rgb="FF9C0006"/>
      </font>
      <fill>
        <patternFill>
          <bgColor rgb="FFFFC7CE"/>
        </patternFill>
      </fill>
    </dxf>
    <dxf>
      <font>
        <color rgb="FF9C0006"/>
      </font>
    </dxf>
    <dxf>
      <font>
        <color rgb="FF9C0006"/>
      </font>
      <fill>
        <patternFill>
          <bgColor rgb="FFFFC7CE"/>
        </patternFill>
      </fill>
    </dxf>
    <dxf>
      <font>
        <color rgb="FF9C0006"/>
      </font>
    </dxf>
    <dxf>
      <font>
        <color rgb="FF9C0006"/>
      </font>
      <fill>
        <patternFill>
          <bgColor rgb="FFFFC7CE"/>
        </patternFill>
      </fill>
    </dxf>
    <dxf>
      <font>
        <color rgb="FF9C0006"/>
      </font>
    </dxf>
    <dxf>
      <font>
        <color rgb="FF9C0006"/>
      </font>
      <fill>
        <patternFill>
          <bgColor rgb="FFFFC7CE"/>
        </patternFill>
      </fill>
    </dxf>
    <dxf>
      <font>
        <color rgb="FF9C0006"/>
      </font>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9C0006"/>
      </font>
    </dxf>
    <dxf>
      <font>
        <color rgb="FF9C0006"/>
      </font>
    </dxf>
    <dxf>
      <font>
        <color rgb="FF9C0006"/>
      </font>
      <fill>
        <patternFill>
          <bgColor rgb="FFFFC7CE"/>
        </patternFill>
      </fill>
    </dxf>
    <dxf>
      <font>
        <color rgb="FF9C0006"/>
      </font>
      <fill>
        <patternFill>
          <bgColor rgb="FFFFC7CE"/>
        </patternFill>
      </fill>
    </dxf>
    <dxf>
      <font>
        <color rgb="FF9C0006"/>
      </font>
    </dxf>
    <dxf>
      <font>
        <color rgb="FF9C0006"/>
      </font>
      <fill>
        <patternFill>
          <bgColor rgb="FFFFC7CE"/>
        </patternFill>
      </fill>
    </dxf>
    <dxf>
      <font>
        <color rgb="FF9C0006"/>
      </font>
    </dxf>
    <dxf>
      <font>
        <color rgb="FF9C0006"/>
      </font>
      <fill>
        <patternFill>
          <bgColor rgb="FFFFC7CE"/>
        </patternFill>
      </fill>
    </dxf>
    <dxf>
      <font>
        <color rgb="FF9C0006"/>
      </font>
    </dxf>
    <dxf>
      <font>
        <color rgb="FF9C0006"/>
      </font>
      <fill>
        <patternFill>
          <bgColor rgb="FFFFC7CE"/>
        </patternFill>
      </fill>
    </dxf>
    <dxf>
      <font>
        <color rgb="FF9C0006"/>
      </font>
    </dxf>
    <dxf>
      <font>
        <color rgb="FF9C0006"/>
      </font>
      <fill>
        <patternFill>
          <bgColor rgb="FFFFC7CE"/>
        </patternFill>
      </fill>
    </dxf>
    <dxf>
      <font>
        <color rgb="FF9C0006"/>
      </font>
    </dxf>
    <dxf>
      <font>
        <color rgb="FF9C0006"/>
      </font>
      <fill>
        <patternFill>
          <bgColor rgb="FFFFC7CE"/>
        </patternFill>
      </fill>
    </dxf>
    <dxf>
      <font>
        <color rgb="FF9C0006"/>
      </font>
    </dxf>
    <dxf>
      <font>
        <color rgb="FF9C0006"/>
      </font>
      <fill>
        <patternFill>
          <bgColor rgb="FFFFC7CE"/>
        </patternFill>
      </fill>
    </dxf>
    <dxf>
      <font>
        <color rgb="FF9C0006"/>
      </font>
    </dxf>
    <dxf>
      <font>
        <color rgb="FF9C0006"/>
      </font>
      <fill>
        <patternFill>
          <bgColor rgb="FFFFC7CE"/>
        </patternFill>
      </fill>
    </dxf>
    <dxf>
      <font>
        <color rgb="FF9C0006"/>
      </font>
    </dxf>
    <dxf>
      <font>
        <color rgb="FF9C0006"/>
      </font>
    </dxf>
    <dxf>
      <font>
        <color rgb="FF9C0006"/>
      </font>
      <fill>
        <patternFill>
          <bgColor rgb="FFFFC7CE"/>
        </patternFill>
      </fill>
    </dxf>
    <dxf>
      <font>
        <color rgb="FF9C0006"/>
      </font>
      <fill>
        <patternFill>
          <bgColor rgb="FFFFC7CE"/>
        </patternFill>
      </fill>
    </dxf>
    <dxf>
      <font>
        <color rgb="FF9C0006"/>
      </font>
    </dxf>
    <dxf>
      <font>
        <color rgb="FF9C0006"/>
      </font>
      <fill>
        <patternFill>
          <bgColor rgb="FFFFC7CE"/>
        </patternFill>
      </fill>
    </dxf>
    <dxf>
      <font>
        <color rgb="FF9C0006"/>
      </font>
    </dxf>
    <dxf>
      <font>
        <color rgb="FF9C0006"/>
      </font>
      <fill>
        <patternFill>
          <bgColor rgb="FFFFC7CE"/>
        </patternFill>
      </fill>
    </dxf>
    <dxf>
      <font>
        <color rgb="FF9C0006"/>
      </font>
    </dxf>
    <dxf>
      <font>
        <color rgb="FF9C0006"/>
      </font>
      <fill>
        <patternFill>
          <bgColor rgb="FFFFC7CE"/>
        </patternFill>
      </fill>
    </dxf>
    <dxf>
      <font>
        <color rgb="FF9C0006"/>
      </font>
    </dxf>
    <dxf>
      <font>
        <color rgb="FF9C0006"/>
      </font>
      <fill>
        <patternFill>
          <bgColor rgb="FFFFC7CE"/>
        </patternFill>
      </fill>
    </dxf>
    <dxf>
      <font>
        <color rgb="FF9C0006"/>
      </font>
    </dxf>
    <dxf>
      <font>
        <color rgb="FF9C0006"/>
      </font>
      <fill>
        <patternFill>
          <bgColor rgb="FFFFC7CE"/>
        </patternFill>
      </fill>
    </dxf>
    <dxf>
      <font>
        <color rgb="FF9C0006"/>
      </font>
    </dxf>
    <dxf>
      <font>
        <color rgb="FF9C0006"/>
      </font>
      <fill>
        <patternFill>
          <bgColor rgb="FFFFC7CE"/>
        </patternFill>
      </fill>
    </dxf>
    <dxf>
      <font>
        <color rgb="FF9C0006"/>
      </font>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dxf>
    <dxf>
      <font>
        <color rgb="FF9C0006"/>
      </font>
      <fill>
        <patternFill>
          <bgColor rgb="FFFFC7CE"/>
        </patternFill>
      </fill>
    </dxf>
    <dxf>
      <font>
        <color rgb="FF9C0006"/>
      </font>
    </dxf>
    <dxf>
      <font>
        <color rgb="FF006100"/>
      </font>
      <fill>
        <patternFill>
          <bgColor rgb="FFC6EFCE"/>
        </patternFill>
      </fill>
    </dxf>
    <dxf>
      <fill>
        <patternFill>
          <bgColor theme="0" tint="-0.14996795556505021"/>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theme="0"/>
      </font>
      <fill>
        <patternFill>
          <bgColor theme="0"/>
        </patternFill>
      </fill>
      <border>
        <left style="thin">
          <color theme="0"/>
        </left>
        <right style="thin">
          <color theme="0"/>
        </right>
        <top style="thin">
          <color theme="0"/>
        </top>
        <bottom style="thin">
          <color theme="0"/>
        </bottom>
        <vertical/>
        <horizontal/>
      </border>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numFmt numFmtId="2" formatCode="0.00"/>
      <alignment horizontal="center" vertical="center" textRotation="0" wrapText="1" indent="0" justifyLastLine="0" shrinkToFit="0" readingOrder="0"/>
      <protection locked="1" hidden="1"/>
    </dxf>
    <dxf>
      <numFmt numFmtId="2" formatCode="0.00"/>
      <alignment horizontal="center" vertical="center" textRotation="0" wrapText="1" indent="0" justifyLastLine="0" shrinkToFit="0" readingOrder="0"/>
      <protection locked="1" hidden="1"/>
    </dxf>
    <dxf>
      <numFmt numFmtId="2" formatCode="0.00"/>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numFmt numFmtId="1" formatCode="0"/>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numFmt numFmtId="2" formatCode="0.00"/>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numFmt numFmtId="2" formatCode="0.00"/>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numFmt numFmtId="2" formatCode="0.00"/>
      <alignment horizontal="center" vertical="center" textRotation="0" wrapText="1" indent="0" justifyLastLine="0" shrinkToFit="0" readingOrder="0"/>
      <protection locked="1" hidden="1"/>
    </dxf>
    <dxf>
      <numFmt numFmtId="1" formatCode="0"/>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numFmt numFmtId="2" formatCode="0.00"/>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numFmt numFmtId="2" formatCode="0.00"/>
      <alignment horizontal="center" vertical="center" textRotation="0" wrapText="1" indent="0" justifyLastLine="0" shrinkToFit="0" readingOrder="0"/>
      <protection locked="1" hidden="1"/>
    </dxf>
    <dxf>
      <numFmt numFmtId="1" formatCode="0"/>
      <alignment horizontal="center" vertical="center" textRotation="0" wrapText="1" indent="0" justifyLastLine="0" shrinkToFit="0" readingOrder="0"/>
      <protection locked="1" hidden="1"/>
    </dxf>
    <dxf>
      <numFmt numFmtId="2" formatCode="0.00"/>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numFmt numFmtId="2" formatCode="0.00"/>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numFmt numFmtId="13" formatCode="0%"/>
      <alignment horizontal="center" vertical="center" textRotation="0" wrapText="1" indent="0" justifyLastLine="0" shrinkToFit="0" readingOrder="0"/>
      <protection locked="1" hidden="1"/>
    </dxf>
    <dxf>
      <numFmt numFmtId="13" formatCode="0%"/>
      <alignment horizontal="center" vertical="center" textRotation="0" wrapText="1" indent="0" justifyLastLine="0" shrinkToFit="0" readingOrder="0"/>
      <protection locked="1" hidden="1"/>
    </dxf>
    <dxf>
      <numFmt numFmtId="2" formatCode="0.00"/>
      <alignment horizontal="center" vertical="center" textRotation="0" wrapText="1" indent="0" justifyLastLine="0" shrinkToFit="0" readingOrder="0"/>
      <protection locked="1" hidden="1"/>
    </dxf>
    <dxf>
      <numFmt numFmtId="2" formatCode="0.00"/>
      <alignment horizontal="center" vertical="center" textRotation="0" wrapText="1" indent="0" justifyLastLine="0" shrinkToFit="0" readingOrder="0"/>
      <protection locked="1" hidden="1"/>
    </dxf>
    <dxf>
      <numFmt numFmtId="2" formatCode="0.00"/>
      <alignment horizontal="center" vertical="center" textRotation="0" wrapText="1" indent="0" justifyLastLine="0" shrinkToFit="0" readingOrder="0"/>
      <protection locked="1" hidden="1"/>
    </dxf>
    <dxf>
      <numFmt numFmtId="2" formatCode="0.00"/>
      <alignment horizontal="center" vertical="center" textRotation="0" wrapText="1" indent="0" justifyLastLine="0" shrinkToFit="0" readingOrder="0"/>
      <protection locked="1" hidden="1"/>
    </dxf>
    <dxf>
      <numFmt numFmtId="2" formatCode="0.00"/>
      <alignment horizontal="center" vertical="center" textRotation="0" wrapText="1" indent="0" justifyLastLine="0" shrinkToFit="0" readingOrder="0"/>
      <protection locked="1" hidden="1"/>
    </dxf>
    <dxf>
      <numFmt numFmtId="2" formatCode="0.00"/>
      <alignment horizontal="center" vertical="center" textRotation="0" wrapText="1" indent="0" justifyLastLine="0" shrinkToFit="0" readingOrder="0"/>
      <protection locked="1" hidden="1"/>
    </dxf>
    <dxf>
      <numFmt numFmtId="2" formatCode="0.00"/>
      <alignment horizontal="center" vertical="center" textRotation="0" wrapText="1" indent="0" justifyLastLine="0" shrinkToFit="0" readingOrder="0"/>
      <protection locked="1" hidden="1"/>
    </dxf>
    <dxf>
      <numFmt numFmtId="2" formatCode="0.00"/>
      <alignment horizontal="center" vertical="center" textRotation="0" wrapText="1" indent="0" justifyLastLine="0" shrinkToFit="0" readingOrder="0"/>
      <protection locked="1" hidden="1"/>
    </dxf>
    <dxf>
      <numFmt numFmtId="2" formatCode="0.00"/>
      <alignment horizontal="center" vertical="center" textRotation="0" wrapText="1" indent="0" justifyLastLine="0" shrinkToFit="0" readingOrder="0"/>
      <protection locked="1" hidden="1"/>
    </dxf>
    <dxf>
      <numFmt numFmtId="2" formatCode="0.00"/>
      <alignment horizontal="center" vertical="center" textRotation="0" wrapText="1" indent="0" justifyLastLine="0" shrinkToFit="0" readingOrder="0"/>
      <protection locked="1" hidden="1"/>
    </dxf>
    <dxf>
      <numFmt numFmtId="1" formatCode="0"/>
      <alignment horizontal="center" vertical="center" textRotation="0" wrapText="1" indent="0" justifyLastLine="0" shrinkToFit="0" readingOrder="0"/>
      <protection locked="1" hidden="1"/>
    </dxf>
    <dxf>
      <numFmt numFmtId="2" formatCode="0.00"/>
      <alignment horizontal="center" vertical="center" textRotation="0" wrapText="1" indent="0" justifyLastLine="0" shrinkToFit="0" readingOrder="0"/>
      <protection locked="1" hidden="1"/>
    </dxf>
    <dxf>
      <numFmt numFmtId="2" formatCode="0.00"/>
      <alignment horizontal="center" vertical="center" textRotation="0" wrapText="1" indent="0" justifyLastLine="0" shrinkToFit="0" readingOrder="0"/>
      <protection locked="1" hidden="1"/>
    </dxf>
    <dxf>
      <numFmt numFmtId="2" formatCode="0.00"/>
      <alignment horizontal="center" vertical="center" textRotation="0" wrapText="1" indent="0" justifyLastLine="0" shrinkToFit="0" readingOrder="0"/>
      <protection locked="1" hidden="1"/>
    </dxf>
    <dxf>
      <font>
        <b/>
        <i val="0"/>
        <strike val="0"/>
        <condense val="0"/>
        <extend val="0"/>
        <outline val="0"/>
        <shadow val="0"/>
        <u val="none"/>
        <vertAlign val="baseline"/>
        <sz val="11"/>
        <color rgb="FF002060"/>
        <name val="Calibri"/>
        <family val="2"/>
        <scheme val="minor"/>
      </font>
      <alignment horizontal="center" vertical="center" textRotation="0" wrapText="1" indent="0" justifyLastLine="0" shrinkToFit="0" readingOrder="0"/>
      <protection locked="1" hidden="1"/>
    </dxf>
    <dxf>
      <font>
        <b/>
        <color rgb="FF002060"/>
      </font>
      <numFmt numFmtId="0" formatCode="General"/>
      <alignment horizontal="center" vertical="center" textRotation="0" wrapText="1" indent="0" justifyLastLine="0" shrinkToFit="0" readingOrder="0"/>
      <protection locked="1" hidden="1"/>
    </dxf>
    <dxf>
      <font>
        <b/>
        <i val="0"/>
        <strike val="0"/>
        <condense val="0"/>
        <extend val="0"/>
        <outline val="0"/>
        <shadow val="0"/>
        <u val="none"/>
        <vertAlign val="baseline"/>
        <sz val="11"/>
        <color rgb="FF002060"/>
        <name val="Calibri"/>
        <family val="2"/>
        <scheme val="minor"/>
      </font>
      <numFmt numFmtId="19" formatCode="dd/mm/yyyy"/>
      <alignment horizontal="center" vertical="center" textRotation="0" wrapText="1" indent="0" justifyLastLine="0" shrinkToFit="0" readingOrder="0"/>
      <protection locked="1" hidden="1"/>
    </dxf>
    <dxf>
      <font>
        <b/>
        <color rgb="FF002060"/>
      </font>
      <alignment horizontal="center" vertical="center" textRotation="0" wrapText="1" indent="0" justifyLastLine="0" shrinkToFit="0" readingOrder="0"/>
      <protection locked="1" hidden="1"/>
    </dxf>
    <dxf>
      <font>
        <b/>
        <color rgb="FF002060"/>
      </font>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font>
        <strike val="0"/>
        <outline val="0"/>
        <shadow val="0"/>
        <u val="none"/>
        <vertAlign val="baseline"/>
        <sz val="11"/>
        <color theme="0"/>
        <name val="Calibri"/>
        <family val="2"/>
        <scheme val="minor"/>
      </font>
      <alignment horizontal="center" vertical="center" textRotation="0" wrapText="1" indent="0" justifyLastLine="0" shrinkToFit="0" readingOrder="0"/>
      <protection locked="1" hidden="1"/>
    </dxf>
    <dxf>
      <font>
        <b val="0"/>
        <i val="0"/>
        <strike val="0"/>
        <condense val="0"/>
        <extend val="0"/>
        <outline val="0"/>
        <shadow val="0"/>
        <u val="none"/>
        <vertAlign val="baseline"/>
        <sz val="24"/>
        <color theme="1"/>
        <name val="Calibri"/>
        <family val="2"/>
        <scheme val="minor"/>
      </font>
      <numFmt numFmtId="0" formatCode="General"/>
      <fill>
        <patternFill patternType="solid">
          <fgColor indexed="64"/>
          <bgColor theme="0" tint="-4.9989318521683403E-2"/>
        </patternFill>
      </fill>
      <alignment vertical="center" textRotation="0" indent="0" justifyLastLine="0" shrinkToFit="0" readingOrder="0"/>
      <protection locked="0" hidden="1"/>
    </dxf>
    <dxf>
      <font>
        <b val="0"/>
        <i val="0"/>
        <strike val="0"/>
        <condense val="0"/>
        <extend val="0"/>
        <outline val="0"/>
        <shadow val="0"/>
        <u val="none"/>
        <vertAlign val="baseline"/>
        <sz val="24"/>
        <color theme="1"/>
        <name val="Calibri"/>
        <family val="2"/>
        <scheme val="minor"/>
      </font>
      <fill>
        <patternFill patternType="solid">
          <fgColor indexed="64"/>
          <bgColor theme="0" tint="-4.9989318521683403E-2"/>
        </patternFill>
      </fill>
      <alignment horizontal="center" vertical="center" textRotation="0" wrapText="1" indent="0" justifyLastLine="0" shrinkToFit="0" readingOrder="0"/>
    </dxf>
    <dxf>
      <font>
        <sz val="24"/>
      </font>
      <numFmt numFmtId="0" formatCode="General"/>
      <fill>
        <patternFill patternType="solid">
          <fgColor indexed="64"/>
          <bgColor theme="0" tint="-4.9989318521683403E-2"/>
        </patternFill>
      </fill>
      <alignment horizontal="center" vertical="center" textRotation="0" wrapText="1" indent="0" justifyLastLine="0" shrinkToFit="0" readingOrder="0"/>
      <border>
        <left style="thin">
          <color theme="0" tint="-0.249977111117893"/>
        </left>
      </border>
      <protection locked="0" hidden="1"/>
    </dxf>
    <dxf>
      <font>
        <b val="0"/>
        <i val="0"/>
        <strike val="0"/>
        <condense val="0"/>
        <extend val="0"/>
        <outline val="0"/>
        <shadow val="0"/>
        <u val="none"/>
        <vertAlign val="baseline"/>
        <sz val="26"/>
        <color theme="1"/>
        <name val="Calibri"/>
        <family val="2"/>
        <scheme val="minor"/>
      </font>
      <fill>
        <patternFill patternType="solid">
          <fgColor indexed="64"/>
          <bgColor theme="0"/>
        </patternFill>
      </fill>
      <alignment horizontal="center" vertical="center" textRotation="0" wrapText="1" indent="0" justifyLastLine="0" shrinkToFit="0" readingOrder="0"/>
      <border diagonalUp="0" diagonalDown="0" outline="0">
        <left style="thin">
          <color theme="0" tint="-0.249977111117893"/>
        </left>
        <right style="thin">
          <color theme="0" tint="-0.249977111117893"/>
        </right>
        <top style="thin">
          <color theme="0" tint="-0.249977111117893"/>
        </top>
        <bottom style="thin">
          <color theme="0" tint="-0.249977111117893"/>
        </bottom>
      </border>
    </dxf>
    <dxf>
      <font>
        <b val="0"/>
        <i val="0"/>
        <strike val="0"/>
        <condense val="0"/>
        <extend val="0"/>
        <outline val="0"/>
        <shadow val="0"/>
        <u val="none"/>
        <vertAlign val="baseline"/>
        <sz val="26"/>
        <color theme="1"/>
        <name val="Calibri"/>
        <family val="2"/>
        <scheme val="minor"/>
      </font>
      <numFmt numFmtId="0" formatCode="General"/>
      <fill>
        <patternFill patternType="none">
          <fgColor indexed="64"/>
          <bgColor theme="0"/>
        </patternFill>
      </fill>
      <alignment horizontal="center" vertical="center" textRotation="0" wrapText="1" indent="0" justifyLastLine="0" shrinkToFit="0" readingOrder="0"/>
      <border diagonalUp="0" diagonalDown="0">
        <left style="thin">
          <color theme="0" tint="-0.249977111117893"/>
        </left>
        <right style="thin">
          <color theme="0" tint="-0.249977111117893"/>
        </right>
        <top style="thin">
          <color theme="0" tint="-0.249977111117893"/>
        </top>
        <bottom style="thin">
          <color theme="0" tint="-0.249977111117893"/>
        </bottom>
      </border>
      <protection locked="0" hidden="1"/>
    </dxf>
    <dxf>
      <font>
        <b val="0"/>
        <i val="0"/>
        <strike val="0"/>
        <condense val="0"/>
        <extend val="0"/>
        <outline val="0"/>
        <shadow val="0"/>
        <u val="none"/>
        <vertAlign val="baseline"/>
        <sz val="28"/>
        <color theme="1"/>
        <name val="Calibri"/>
        <family val="2"/>
        <scheme val="minor"/>
      </font>
      <fill>
        <patternFill patternType="solid">
          <fgColor theme="4" tint="0.79998168889431442"/>
          <bgColor theme="0"/>
        </patternFill>
      </fill>
      <alignment horizontal="center" vertical="center" textRotation="0" wrapText="1" indent="0" justifyLastLine="0" shrinkToFit="0" readingOrder="0"/>
      <border diagonalUp="0" diagonalDown="0" outline="0">
        <left style="thin">
          <color theme="0" tint="-0.249977111117893"/>
        </left>
        <right style="thin">
          <color theme="0" tint="-0.249977111117893"/>
        </right>
        <top style="thin">
          <color theme="0" tint="-0.249977111117893"/>
        </top>
        <bottom style="thin">
          <color theme="0" tint="-0.249977111117893"/>
        </bottom>
      </border>
    </dxf>
    <dxf>
      <font>
        <b val="0"/>
        <i val="0"/>
        <strike val="0"/>
        <condense val="0"/>
        <extend val="0"/>
        <outline val="0"/>
        <shadow val="0"/>
        <u val="none"/>
        <vertAlign val="baseline"/>
        <sz val="28"/>
        <color theme="1"/>
        <name val="Calibri"/>
        <family val="2"/>
        <scheme val="minor"/>
      </font>
      <fill>
        <patternFill patternType="solid">
          <fgColor theme="4" tint="0.79998168889431442"/>
          <bgColor theme="0"/>
        </patternFill>
      </fill>
      <alignment horizontal="center" vertical="center" textRotation="0" wrapText="1" indent="0" justifyLastLine="0" shrinkToFit="0" readingOrder="0"/>
      <border diagonalUp="0" diagonalDown="0">
        <left style="thin">
          <color theme="0" tint="-0.249977111117893"/>
        </left>
        <right style="thin">
          <color theme="0" tint="-0.249977111117893"/>
        </right>
        <top style="thin">
          <color theme="0" tint="-0.249977111117893"/>
        </top>
        <bottom style="thin">
          <color theme="0" tint="-0.249977111117893"/>
        </bottom>
      </border>
      <protection locked="0" hidden="1"/>
    </dxf>
    <dxf>
      <font>
        <b val="0"/>
        <i val="0"/>
        <strike val="0"/>
        <condense val="0"/>
        <extend val="0"/>
        <outline val="0"/>
        <shadow val="0"/>
        <u val="none"/>
        <vertAlign val="baseline"/>
        <sz val="26"/>
        <color theme="1"/>
        <name val="Calibri"/>
        <family val="2"/>
        <scheme val="minor"/>
      </font>
      <fill>
        <patternFill patternType="solid">
          <fgColor theme="4" tint="0.79998168889431442"/>
          <bgColor theme="0"/>
        </patternFill>
      </fill>
      <alignment horizontal="center" vertical="center" textRotation="0" wrapText="1" indent="0" justifyLastLine="0" shrinkToFit="0" readingOrder="0"/>
      <border diagonalUp="0" diagonalDown="0" outline="0">
        <left style="thin">
          <color theme="0" tint="-0.249977111117893"/>
        </left>
        <right style="thin">
          <color theme="0" tint="-0.249977111117893"/>
        </right>
        <top style="thin">
          <color theme="0" tint="-0.249977111117893"/>
        </top>
        <bottom style="thin">
          <color theme="0" tint="-0.249977111117893"/>
        </bottom>
      </border>
    </dxf>
    <dxf>
      <font>
        <b val="0"/>
        <i val="0"/>
        <strike val="0"/>
        <condense val="0"/>
        <extend val="0"/>
        <outline val="0"/>
        <shadow val="0"/>
        <u val="none"/>
        <vertAlign val="baseline"/>
        <sz val="26"/>
        <color theme="1"/>
        <name val="Calibri"/>
        <family val="2"/>
        <scheme val="minor"/>
      </font>
      <numFmt numFmtId="0" formatCode="General"/>
      <fill>
        <patternFill patternType="solid">
          <fgColor theme="4" tint="0.79998168889431442"/>
          <bgColor theme="0"/>
        </patternFill>
      </fill>
      <alignment horizontal="center" vertical="center" textRotation="0" wrapText="1" indent="0" justifyLastLine="0" shrinkToFit="0" readingOrder="0"/>
      <border diagonalUp="0" diagonalDown="0">
        <left style="thin">
          <color theme="0" tint="-0.249977111117893"/>
        </left>
        <right style="thin">
          <color theme="0" tint="-0.249977111117893"/>
        </right>
        <top style="thin">
          <color theme="0" tint="-0.249977111117893"/>
        </top>
        <bottom style="thin">
          <color theme="0" tint="-0.249977111117893"/>
        </bottom>
      </border>
      <protection locked="0" hidden="1"/>
    </dxf>
    <dxf>
      <font>
        <b val="0"/>
        <i val="0"/>
        <strike val="0"/>
        <condense val="0"/>
        <extend val="0"/>
        <outline val="0"/>
        <shadow val="0"/>
        <u val="none"/>
        <vertAlign val="baseline"/>
        <sz val="28"/>
        <color theme="1"/>
        <name val="Calibri"/>
        <family val="2"/>
        <scheme val="minor"/>
      </font>
      <fill>
        <patternFill patternType="solid">
          <fgColor theme="4" tint="0.79998168889431442"/>
          <bgColor theme="0"/>
        </patternFill>
      </fill>
      <alignment horizontal="general" vertical="center" textRotation="0" wrapText="1" indent="0" justifyLastLine="0" shrinkToFit="0" readingOrder="0"/>
      <border diagonalUp="0" diagonalDown="0" outline="0">
        <left style="thin">
          <color theme="0" tint="-0.249977111117893"/>
        </left>
        <right style="thin">
          <color theme="0" tint="-0.249977111117893"/>
        </right>
        <top style="thin">
          <color theme="0" tint="-0.249977111117893"/>
        </top>
        <bottom style="thin">
          <color theme="0" tint="-0.249977111117893"/>
        </bottom>
      </border>
    </dxf>
    <dxf>
      <font>
        <b val="0"/>
        <i val="0"/>
        <strike val="0"/>
        <condense val="0"/>
        <extend val="0"/>
        <outline val="0"/>
        <shadow val="0"/>
        <u val="none"/>
        <vertAlign val="baseline"/>
        <sz val="28"/>
        <color theme="1"/>
        <name val="Calibri"/>
        <family val="2"/>
        <scheme val="minor"/>
      </font>
      <fill>
        <patternFill patternType="solid">
          <fgColor theme="4" tint="0.79998168889431442"/>
          <bgColor theme="0"/>
        </patternFill>
      </fill>
      <alignment horizontal="general" vertical="center" textRotation="0" wrapText="1" indent="0" justifyLastLine="0" shrinkToFit="0" readingOrder="0"/>
      <border diagonalUp="0" diagonalDown="0">
        <left style="thin">
          <color theme="0" tint="-0.249977111117893"/>
        </left>
        <right style="thin">
          <color theme="0" tint="-0.249977111117893"/>
        </right>
        <top style="thin">
          <color theme="0" tint="-0.249977111117893"/>
        </top>
        <bottom style="thin">
          <color theme="0" tint="-0.249977111117893"/>
        </bottom>
      </border>
      <protection locked="0" hidden="1"/>
    </dxf>
    <dxf>
      <font>
        <b val="0"/>
        <i val="0"/>
        <strike val="0"/>
        <condense val="0"/>
        <extend val="0"/>
        <outline val="0"/>
        <shadow val="0"/>
        <u val="none"/>
        <vertAlign val="baseline"/>
        <sz val="28"/>
        <color theme="1"/>
        <name val="Calibri"/>
        <family val="2"/>
        <scheme val="minor"/>
      </font>
      <alignment horizontal="general" vertical="center" textRotation="0" wrapText="1" indent="0" justifyLastLine="0" shrinkToFit="0" readingOrder="0"/>
      <border diagonalUp="0" diagonalDown="0" outline="0">
        <left style="thin">
          <color theme="0" tint="-0.249977111117893"/>
        </left>
        <right style="thin">
          <color theme="0" tint="-0.249977111117893"/>
        </right>
        <top style="thin">
          <color theme="0" tint="-0.249977111117893"/>
        </top>
        <bottom style="thin">
          <color theme="0" tint="-0.249977111117893"/>
        </bottom>
      </border>
    </dxf>
    <dxf>
      <font>
        <b val="0"/>
        <i val="0"/>
        <strike val="0"/>
        <condense val="0"/>
        <extend val="0"/>
        <outline val="0"/>
        <shadow val="0"/>
        <u val="none"/>
        <vertAlign val="baseline"/>
        <sz val="28"/>
        <color theme="1"/>
        <name val="Calibri"/>
        <family val="2"/>
        <scheme val="minor"/>
      </font>
      <numFmt numFmtId="0" formatCode="General"/>
      <fill>
        <patternFill patternType="none">
          <fgColor indexed="64"/>
          <bgColor auto="1"/>
        </patternFill>
      </fill>
      <alignment horizontal="general" vertical="center" textRotation="0" wrapText="1" indent="0" justifyLastLine="0" shrinkToFit="0" readingOrder="0"/>
      <border diagonalUp="0" diagonalDown="0">
        <left style="thin">
          <color theme="0" tint="-0.249977111117893"/>
        </left>
        <right style="thin">
          <color theme="0" tint="-0.249977111117893"/>
        </right>
        <top style="thin">
          <color theme="0" tint="-0.249977111117893"/>
        </top>
        <bottom style="thin">
          <color theme="0" tint="-0.249977111117893"/>
        </bottom>
        <vertical style="thin">
          <color theme="0" tint="-0.249977111117893"/>
        </vertical>
        <horizontal style="thin">
          <color theme="0" tint="-0.249977111117893"/>
        </horizontal>
      </border>
      <protection locked="0" hidden="1"/>
    </dxf>
    <dxf>
      <font>
        <b val="0"/>
        <i val="0"/>
        <strike val="0"/>
        <condense val="0"/>
        <extend val="0"/>
        <outline val="0"/>
        <shadow val="0"/>
        <u val="none"/>
        <vertAlign val="baseline"/>
        <sz val="28"/>
        <color theme="1"/>
        <name val="Calibri"/>
        <family val="2"/>
        <scheme val="minor"/>
      </font>
      <numFmt numFmtId="19" formatCode="dd/mm/yyyy"/>
      <fill>
        <patternFill patternType="solid">
          <fgColor theme="4" tint="0.79998168889431442"/>
          <bgColor theme="0"/>
        </patternFill>
      </fill>
      <alignment horizontal="center" vertical="center" textRotation="0" wrapText="1" indent="0" justifyLastLine="0" shrinkToFit="0" readingOrder="0"/>
      <border diagonalUp="0" diagonalDown="0" outline="0">
        <left style="thin">
          <color theme="0" tint="-0.249977111117893"/>
        </left>
        <right style="thin">
          <color theme="0" tint="-0.249977111117893"/>
        </right>
        <top style="thin">
          <color theme="0" tint="-0.249977111117893"/>
        </top>
        <bottom style="thin">
          <color theme="0" tint="-0.249977111117893"/>
        </bottom>
      </border>
    </dxf>
    <dxf>
      <font>
        <b val="0"/>
        <i val="0"/>
        <strike val="0"/>
        <condense val="0"/>
        <extend val="0"/>
        <outline val="0"/>
        <shadow val="0"/>
        <u val="none"/>
        <vertAlign val="baseline"/>
        <sz val="28"/>
        <color theme="1"/>
        <name val="Calibri"/>
        <family val="2"/>
        <scheme val="minor"/>
      </font>
      <numFmt numFmtId="19" formatCode="dd/mm/yyyy"/>
      <fill>
        <patternFill patternType="solid">
          <fgColor theme="4" tint="0.79998168889431442"/>
          <bgColor theme="0"/>
        </patternFill>
      </fill>
      <alignment horizontal="center" vertical="center" textRotation="0" wrapText="1" indent="0" justifyLastLine="0" shrinkToFit="0" readingOrder="0"/>
      <border diagonalUp="0" diagonalDown="0">
        <left style="thin">
          <color theme="0" tint="-0.249977111117893"/>
        </left>
        <right style="thin">
          <color theme="0" tint="-0.249977111117893"/>
        </right>
        <top style="thin">
          <color theme="0" tint="-0.249977111117893"/>
        </top>
        <bottom style="thin">
          <color theme="0" tint="-0.249977111117893"/>
        </bottom>
        <vertical style="thin">
          <color theme="0" tint="-0.249977111117893"/>
        </vertical>
        <horizontal style="thin">
          <color theme="0" tint="-0.249977111117893"/>
        </horizontal>
      </border>
      <protection locked="0" hidden="1"/>
    </dxf>
    <dxf>
      <font>
        <b val="0"/>
        <i val="0"/>
        <strike val="0"/>
        <condense val="0"/>
        <extend val="0"/>
        <outline val="0"/>
        <shadow val="0"/>
        <u val="none"/>
        <vertAlign val="baseline"/>
        <sz val="28"/>
        <color theme="1"/>
        <name val="Calibri"/>
        <family val="2"/>
        <scheme val="minor"/>
      </font>
      <numFmt numFmtId="19" formatCode="dd/mm/yyyy"/>
      <fill>
        <patternFill patternType="solid">
          <fgColor theme="4" tint="0.79998168889431442"/>
          <bgColor theme="0"/>
        </patternFill>
      </fill>
      <alignment horizontal="center" vertical="center" textRotation="0" wrapText="1" indent="0" justifyLastLine="0" shrinkToFit="0" readingOrder="0"/>
      <border diagonalUp="0" diagonalDown="0" outline="0">
        <left style="thin">
          <color theme="0" tint="-0.249977111117893"/>
        </left>
        <right style="thin">
          <color theme="0" tint="-0.249977111117893"/>
        </right>
        <top style="thin">
          <color theme="0" tint="-0.249977111117893"/>
        </top>
        <bottom style="thin">
          <color theme="0" tint="-0.249977111117893"/>
        </bottom>
      </border>
    </dxf>
    <dxf>
      <font>
        <b val="0"/>
        <i val="0"/>
        <strike val="0"/>
        <condense val="0"/>
        <extend val="0"/>
        <outline val="0"/>
        <shadow val="0"/>
        <u val="none"/>
        <vertAlign val="baseline"/>
        <sz val="28"/>
        <color theme="1"/>
        <name val="Calibri"/>
        <family val="2"/>
        <scheme val="minor"/>
      </font>
      <numFmt numFmtId="19" formatCode="dd/mm/yyyy"/>
      <fill>
        <patternFill patternType="solid">
          <fgColor theme="4" tint="0.79998168889431442"/>
          <bgColor theme="0"/>
        </patternFill>
      </fill>
      <alignment horizontal="center" vertical="center" textRotation="0" wrapText="1" indent="0" justifyLastLine="0" shrinkToFit="0" readingOrder="0"/>
      <border diagonalUp="0" diagonalDown="0">
        <left style="thin">
          <color theme="0" tint="-0.249977111117893"/>
        </left>
        <right style="thin">
          <color theme="0" tint="-0.249977111117893"/>
        </right>
        <top style="thin">
          <color theme="0" tint="-0.249977111117893"/>
        </top>
        <bottom style="thin">
          <color theme="0" tint="-0.249977111117893"/>
        </bottom>
        <vertical style="thin">
          <color theme="0" tint="-0.249977111117893"/>
        </vertical>
        <horizontal style="thin">
          <color theme="0" tint="-0.249977111117893"/>
        </horizontal>
      </border>
      <protection locked="0" hidden="1"/>
    </dxf>
    <dxf>
      <protection locked="0" hidden="1"/>
    </dxf>
    <dxf>
      <font>
        <b/>
        <i val="0"/>
        <strike val="0"/>
        <condense val="0"/>
        <extend val="0"/>
        <outline val="0"/>
        <shadow val="0"/>
        <u val="none"/>
        <vertAlign val="baseline"/>
        <sz val="26"/>
        <color theme="0"/>
        <name val="Calibri"/>
        <family val="2"/>
        <scheme val="minor"/>
      </font>
      <fill>
        <patternFill patternType="solid">
          <fgColor indexed="64"/>
          <bgColor rgb="FF002060"/>
        </patternFill>
      </fill>
      <alignment horizontal="center" vertical="center" textRotation="0" wrapText="1" indent="0" justifyLastLine="0" shrinkToFit="0" readingOrder="0"/>
      <protection locked="0" hidden="1"/>
    </dxf>
    <dxf>
      <protection locked="1" hidden="1"/>
    </dxf>
    <dxf>
      <protection locked="1" hidden="1"/>
    </dxf>
    <dxf>
      <font>
        <b/>
        <i val="0"/>
        <strike val="0"/>
        <condense val="0"/>
        <extend val="0"/>
        <outline val="0"/>
        <shadow val="0"/>
        <u val="none"/>
        <vertAlign val="baseline"/>
        <sz val="11"/>
        <color theme="0"/>
        <name val="Calibri"/>
        <family val="2"/>
        <scheme val="minor"/>
      </font>
      <alignment horizontal="general" vertical="top" textRotation="0" wrapText="1" indent="0" justifyLastLine="0" shrinkToFit="0" readingOrder="0"/>
      <protection locked="1" hidden="1"/>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microsoft.com/office/2017/10/relationships/person" Target="persons/person.xml"/><Relationship Id="rId10" Type="http://schemas.openxmlformats.org/officeDocument/2006/relationships/worksheet" Target="worksheets/sheet10.xml"/><Relationship Id="rId19" Type="http://schemas.openxmlformats.org/officeDocument/2006/relationships/connections" Target="connection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8" Type="http://schemas.openxmlformats.org/officeDocument/2006/relationships/hyperlink" Target="#FORM2.3!A1"/><Relationship Id="rId3" Type="http://schemas.openxmlformats.org/officeDocument/2006/relationships/image" Target="../media/image3.png"/><Relationship Id="rId7" Type="http://schemas.openxmlformats.org/officeDocument/2006/relationships/hyperlink" Target="#FORM2.2!A1"/><Relationship Id="rId2" Type="http://schemas.openxmlformats.org/officeDocument/2006/relationships/image" Target="../media/image2.emf"/><Relationship Id="rId1" Type="http://schemas.openxmlformats.org/officeDocument/2006/relationships/image" Target="../media/image1.emf"/><Relationship Id="rId6" Type="http://schemas.openxmlformats.org/officeDocument/2006/relationships/hyperlink" Target="#FORM3GERAL!A1"/><Relationship Id="rId5" Type="http://schemas.openxmlformats.org/officeDocument/2006/relationships/hyperlink" Target="#Cadastros!A1"/><Relationship Id="rId10" Type="http://schemas.openxmlformats.org/officeDocument/2006/relationships/hyperlink" Target="#FORM3.1!A1"/><Relationship Id="rId4" Type="http://schemas.openxmlformats.org/officeDocument/2006/relationships/hyperlink" Target="#FORM1!A1"/><Relationship Id="rId9" Type="http://schemas.openxmlformats.org/officeDocument/2006/relationships/hyperlink" Target="#FORM2.4!A1"/></Relationships>
</file>

<file path=xl/drawings/_rels/drawing10.xml.rels><?xml version="1.0" encoding="UTF-8" standalone="yes"?>
<Relationships xmlns="http://schemas.openxmlformats.org/package/2006/relationships"><Relationship Id="rId1" Type="http://schemas.openxmlformats.org/officeDocument/2006/relationships/image" Target="../media/image3.png"/></Relationships>
</file>

<file path=xl/drawings/_rels/drawing11.xml.rels><?xml version="1.0" encoding="UTF-8" standalone="yes"?>
<Relationships xmlns="http://schemas.openxmlformats.org/package/2006/relationships"><Relationship Id="rId1" Type="http://schemas.openxmlformats.org/officeDocument/2006/relationships/image" Target="../media/image3.png"/></Relationships>
</file>

<file path=xl/drawings/_rels/drawing12.xml.rels><?xml version="1.0" encoding="UTF-8" standalone="yes"?>
<Relationships xmlns="http://schemas.openxmlformats.org/package/2006/relationships"><Relationship Id="rId1" Type="http://schemas.openxmlformats.org/officeDocument/2006/relationships/image" Target="../media/image3.png"/></Relationships>
</file>

<file path=xl/drawings/_rels/drawing2.xml.rels><?xml version="1.0" encoding="UTF-8" standalone="yes"?>
<Relationships xmlns="http://schemas.openxmlformats.org/package/2006/relationships"><Relationship Id="rId3" Type="http://schemas.openxmlformats.org/officeDocument/2006/relationships/hyperlink" Target="#Cadastros!A1"/><Relationship Id="rId2" Type="http://schemas.openxmlformats.org/officeDocument/2006/relationships/image" Target="../media/image3.png"/><Relationship Id="rId1" Type="http://schemas.openxmlformats.org/officeDocument/2006/relationships/image" Target="../media/image6.emf"/><Relationship Id="rId6" Type="http://schemas.openxmlformats.org/officeDocument/2006/relationships/hyperlink" Target="#FORM3!A1"/><Relationship Id="rId5" Type="http://schemas.openxmlformats.org/officeDocument/2006/relationships/hyperlink" Target="#FORM2!A1"/><Relationship Id="rId4" Type="http://schemas.openxmlformats.org/officeDocument/2006/relationships/hyperlink" Target="#FORM1!A1"/></Relationships>
</file>

<file path=xl/drawings/_rels/drawing3.xml.rels><?xml version="1.0" encoding="UTF-8" standalone="yes"?>
<Relationships xmlns="http://schemas.openxmlformats.org/package/2006/relationships"><Relationship Id="rId8" Type="http://schemas.openxmlformats.org/officeDocument/2006/relationships/hyperlink" Target="#FORM2.4!A1"/><Relationship Id="rId3" Type="http://schemas.openxmlformats.org/officeDocument/2006/relationships/hyperlink" Target="#FORM1!A1"/><Relationship Id="rId7" Type="http://schemas.openxmlformats.org/officeDocument/2006/relationships/hyperlink" Target="#FORM2.3!A1"/><Relationship Id="rId2" Type="http://schemas.openxmlformats.org/officeDocument/2006/relationships/image" Target="../media/image3.png"/><Relationship Id="rId1" Type="http://schemas.openxmlformats.org/officeDocument/2006/relationships/image" Target="../media/image6.emf"/><Relationship Id="rId6" Type="http://schemas.openxmlformats.org/officeDocument/2006/relationships/hyperlink" Target="#FORM2.2!A1"/><Relationship Id="rId5" Type="http://schemas.openxmlformats.org/officeDocument/2006/relationships/hyperlink" Target="#FORM3GERAL!A1"/><Relationship Id="rId4" Type="http://schemas.openxmlformats.org/officeDocument/2006/relationships/hyperlink" Target="#Cadastros!A1"/><Relationship Id="rId9" Type="http://schemas.openxmlformats.org/officeDocument/2006/relationships/hyperlink" Target="#FORM3.1!A1"/></Relationships>
</file>

<file path=xl/drawings/_rels/drawing4.xml.rels><?xml version="1.0" encoding="UTF-8" standalone="yes"?>
<Relationships xmlns="http://schemas.openxmlformats.org/package/2006/relationships"><Relationship Id="rId8" Type="http://schemas.openxmlformats.org/officeDocument/2006/relationships/hyperlink" Target="#FORM2.4!A1"/><Relationship Id="rId3" Type="http://schemas.openxmlformats.org/officeDocument/2006/relationships/hyperlink" Target="#FORM1!A1"/><Relationship Id="rId7" Type="http://schemas.openxmlformats.org/officeDocument/2006/relationships/hyperlink" Target="#FORM2.3!A1"/><Relationship Id="rId2" Type="http://schemas.openxmlformats.org/officeDocument/2006/relationships/image" Target="../media/image3.png"/><Relationship Id="rId1" Type="http://schemas.openxmlformats.org/officeDocument/2006/relationships/image" Target="../media/image6.emf"/><Relationship Id="rId6" Type="http://schemas.openxmlformats.org/officeDocument/2006/relationships/hyperlink" Target="#FORM2.2!A1"/><Relationship Id="rId5" Type="http://schemas.openxmlformats.org/officeDocument/2006/relationships/hyperlink" Target="#FORM3GERAL!A1"/><Relationship Id="rId4" Type="http://schemas.openxmlformats.org/officeDocument/2006/relationships/hyperlink" Target="#Cadastros!A1"/><Relationship Id="rId9" Type="http://schemas.openxmlformats.org/officeDocument/2006/relationships/hyperlink" Target="#FORM3.1!A1"/></Relationships>
</file>

<file path=xl/drawings/_rels/drawing5.xml.rels><?xml version="1.0" encoding="UTF-8" standalone="yes"?>
<Relationships xmlns="http://schemas.openxmlformats.org/package/2006/relationships"><Relationship Id="rId8" Type="http://schemas.openxmlformats.org/officeDocument/2006/relationships/hyperlink" Target="#FORM2.4!A1"/><Relationship Id="rId3" Type="http://schemas.openxmlformats.org/officeDocument/2006/relationships/hyperlink" Target="#FORM1!A1"/><Relationship Id="rId7" Type="http://schemas.openxmlformats.org/officeDocument/2006/relationships/hyperlink" Target="#FORM2.3!A1"/><Relationship Id="rId2" Type="http://schemas.openxmlformats.org/officeDocument/2006/relationships/image" Target="../media/image3.png"/><Relationship Id="rId1" Type="http://schemas.openxmlformats.org/officeDocument/2006/relationships/image" Target="../media/image6.emf"/><Relationship Id="rId6" Type="http://schemas.openxmlformats.org/officeDocument/2006/relationships/hyperlink" Target="#FORM2.2!A1"/><Relationship Id="rId5" Type="http://schemas.openxmlformats.org/officeDocument/2006/relationships/hyperlink" Target="#FORM3GERAL!A1"/><Relationship Id="rId4" Type="http://schemas.openxmlformats.org/officeDocument/2006/relationships/hyperlink" Target="#Cadastros!A1"/><Relationship Id="rId9" Type="http://schemas.openxmlformats.org/officeDocument/2006/relationships/hyperlink" Target="#FORM3.1!A1"/></Relationships>
</file>

<file path=xl/drawings/_rels/drawing6.xml.rels><?xml version="1.0" encoding="UTF-8" standalone="yes"?>
<Relationships xmlns="http://schemas.openxmlformats.org/package/2006/relationships"><Relationship Id="rId8" Type="http://schemas.openxmlformats.org/officeDocument/2006/relationships/hyperlink" Target="#FORM2.4!A1"/><Relationship Id="rId3" Type="http://schemas.openxmlformats.org/officeDocument/2006/relationships/hyperlink" Target="#FORM1!A1"/><Relationship Id="rId7" Type="http://schemas.openxmlformats.org/officeDocument/2006/relationships/hyperlink" Target="#FORM2.3!A1"/><Relationship Id="rId2" Type="http://schemas.openxmlformats.org/officeDocument/2006/relationships/image" Target="../media/image3.png"/><Relationship Id="rId1" Type="http://schemas.openxmlformats.org/officeDocument/2006/relationships/image" Target="../media/image6.emf"/><Relationship Id="rId6" Type="http://schemas.openxmlformats.org/officeDocument/2006/relationships/hyperlink" Target="#FORM2.2!A1"/><Relationship Id="rId5" Type="http://schemas.openxmlformats.org/officeDocument/2006/relationships/hyperlink" Target="#FORM3GERAL!A1"/><Relationship Id="rId4" Type="http://schemas.openxmlformats.org/officeDocument/2006/relationships/hyperlink" Target="#Cadastros!A1"/><Relationship Id="rId9" Type="http://schemas.openxmlformats.org/officeDocument/2006/relationships/hyperlink" Target="#FORM3.1!A1"/></Relationships>
</file>

<file path=xl/drawings/_rels/drawing7.xml.rels><?xml version="1.0" encoding="UTF-8" standalone="yes"?>
<Relationships xmlns="http://schemas.openxmlformats.org/package/2006/relationships"><Relationship Id="rId8" Type="http://schemas.openxmlformats.org/officeDocument/2006/relationships/hyperlink" Target="#FORM3.1!A1"/><Relationship Id="rId3" Type="http://schemas.openxmlformats.org/officeDocument/2006/relationships/hyperlink" Target="#Cadastros!A1"/><Relationship Id="rId7" Type="http://schemas.openxmlformats.org/officeDocument/2006/relationships/hyperlink" Target="#FORM2.4!A1"/><Relationship Id="rId2" Type="http://schemas.openxmlformats.org/officeDocument/2006/relationships/hyperlink" Target="#FORM1!A1"/><Relationship Id="rId1" Type="http://schemas.openxmlformats.org/officeDocument/2006/relationships/image" Target="../media/image3.png"/><Relationship Id="rId6" Type="http://schemas.openxmlformats.org/officeDocument/2006/relationships/hyperlink" Target="#FORM2.3!A1"/><Relationship Id="rId5" Type="http://schemas.openxmlformats.org/officeDocument/2006/relationships/hyperlink" Target="#FORM2.2!A1"/><Relationship Id="rId4" Type="http://schemas.openxmlformats.org/officeDocument/2006/relationships/hyperlink" Target="#FORM3GERAL!A1"/></Relationships>
</file>

<file path=xl/drawings/_rels/drawing8.xml.rels><?xml version="1.0" encoding="UTF-8" standalone="yes"?>
<Relationships xmlns="http://schemas.openxmlformats.org/package/2006/relationships"><Relationship Id="rId1" Type="http://schemas.openxmlformats.org/officeDocument/2006/relationships/image" Target="../media/image3.png"/></Relationships>
</file>

<file path=xl/drawings/_rels/drawing9.x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1.vml.rels><?xml version="1.0" encoding="UTF-8" standalone="yes"?>
<Relationships xmlns="http://schemas.openxmlformats.org/package/2006/relationships"><Relationship Id="rId2" Type="http://schemas.openxmlformats.org/officeDocument/2006/relationships/image" Target="../media/image5.emf"/><Relationship Id="rId1" Type="http://schemas.openxmlformats.org/officeDocument/2006/relationships/image" Target="../media/image4.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91440</xdr:colOff>
          <xdr:row>0</xdr:row>
          <xdr:rowOff>114300</xdr:rowOff>
        </xdr:from>
        <xdr:to>
          <xdr:col>1</xdr:col>
          <xdr:colOff>342900</xdr:colOff>
          <xdr:row>0</xdr:row>
          <xdr:rowOff>552450</xdr:rowOff>
        </xdr:to>
        <xdr:pic>
          <xdr:nvPicPr>
            <xdr:cNvPr id="1419" name="Picture 395">
              <a:extLst>
                <a:ext uri="{FF2B5EF4-FFF2-40B4-BE49-F238E27FC236}">
                  <a16:creationId xmlns:a16="http://schemas.microsoft.com/office/drawing/2014/main" id="{21E0BDF3-9F8F-8AE7-4882-AC45493078ED}"/>
                </a:ext>
              </a:extLst>
            </xdr:cNvPr>
            <xdr:cNvPicPr>
              <a:picLocks noChangeAspect="1" noChangeArrowheads="1"/>
              <a:extLst>
                <a:ext uri="{84589F7E-364E-4C9E-8A38-B11213B215E9}">
                  <a14:cameraTool cellRange="FORM1!$D$16" spid="_x0000_s1626"/>
                </a:ext>
              </a:extLst>
            </xdr:cNvPicPr>
          </xdr:nvPicPr>
          <xdr:blipFill>
            <a:blip xmlns:r="http://schemas.openxmlformats.org/officeDocument/2006/relationships" r:embed="rId1"/>
            <a:srcRect l="7500" t="3604" r="10001" b="8109"/>
            <a:stretch>
              <a:fillRect/>
            </a:stretch>
          </xdr:blipFill>
          <xdr:spPr bwMode="auto">
            <a:xfrm>
              <a:off x="220980" y="114300"/>
              <a:ext cx="251460" cy="434340"/>
            </a:xfrm>
            <a:prstGeom prst="rect">
              <a:avLst/>
            </a:prstGeom>
            <a:solidFill>
              <a:srgbClr val="FFFFFF" mc:Ignorable="a14" a14:legacySpreadsheetColorIndex="9"/>
            </a:solidFill>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83820</xdr:colOff>
          <xdr:row>0</xdr:row>
          <xdr:rowOff>114300</xdr:rowOff>
        </xdr:from>
        <xdr:to>
          <xdr:col>1</xdr:col>
          <xdr:colOff>323850</xdr:colOff>
          <xdr:row>0</xdr:row>
          <xdr:rowOff>561975</xdr:rowOff>
        </xdr:to>
        <xdr:pic>
          <xdr:nvPicPr>
            <xdr:cNvPr id="1420" name="Picture 396">
              <a:extLst>
                <a:ext uri="{FF2B5EF4-FFF2-40B4-BE49-F238E27FC236}">
                  <a16:creationId xmlns:a16="http://schemas.microsoft.com/office/drawing/2014/main" id="{3B7651FB-367A-0BBF-6548-553A585764D2}"/>
                </a:ext>
              </a:extLst>
            </xdr:cNvPr>
            <xdr:cNvPicPr>
              <a:picLocks noChangeAspect="1" noChangeArrowheads="1"/>
              <a:extLst>
                <a:ext uri="{84589F7E-364E-4C9E-8A38-B11213B215E9}">
                  <a14:cameraTool cellRange="FORM1!$D$16" spid="_x0000_s1627"/>
                </a:ext>
              </a:extLst>
            </xdr:cNvPicPr>
          </xdr:nvPicPr>
          <xdr:blipFill>
            <a:blip xmlns:r="http://schemas.openxmlformats.org/officeDocument/2006/relationships" r:embed="rId2"/>
            <a:srcRect l="7500" t="3604" r="10001" b="8109"/>
            <a:stretch>
              <a:fillRect/>
            </a:stretch>
          </xdr:blipFill>
          <xdr:spPr bwMode="auto">
            <a:xfrm>
              <a:off x="213360" y="114300"/>
              <a:ext cx="243840" cy="449580"/>
            </a:xfrm>
            <a:prstGeom prst="rect">
              <a:avLst/>
            </a:prstGeom>
            <a:solidFill>
              <a:srgbClr val="FFFFFF" mc:Ignorable="a14" a14:legacySpreadsheetColorIndex="9"/>
            </a:solidFill>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91440</xdr:colOff>
          <xdr:row>0</xdr:row>
          <xdr:rowOff>114300</xdr:rowOff>
        </xdr:from>
        <xdr:to>
          <xdr:col>1</xdr:col>
          <xdr:colOff>342900</xdr:colOff>
          <xdr:row>0</xdr:row>
          <xdr:rowOff>552450</xdr:rowOff>
        </xdr:to>
        <xdr:pic>
          <xdr:nvPicPr>
            <xdr:cNvPr id="1421" name="Picture 397">
              <a:extLst>
                <a:ext uri="{FF2B5EF4-FFF2-40B4-BE49-F238E27FC236}">
                  <a16:creationId xmlns:a16="http://schemas.microsoft.com/office/drawing/2014/main" id="{ECEF511B-A6ED-DBBB-F379-B417C4C32AD8}"/>
                </a:ext>
              </a:extLst>
            </xdr:cNvPr>
            <xdr:cNvPicPr>
              <a:picLocks noChangeAspect="1" noChangeArrowheads="1"/>
              <a:extLst>
                <a:ext uri="{84589F7E-364E-4C9E-8A38-B11213B215E9}">
                  <a14:cameraTool cellRange="FORM1!$D$16" spid="_x0000_s1628"/>
                </a:ext>
              </a:extLst>
            </xdr:cNvPicPr>
          </xdr:nvPicPr>
          <xdr:blipFill>
            <a:blip xmlns:r="http://schemas.openxmlformats.org/officeDocument/2006/relationships" r:embed="rId2"/>
            <a:srcRect l="7500" t="3604" r="10001" b="8109"/>
            <a:stretch>
              <a:fillRect/>
            </a:stretch>
          </xdr:blipFill>
          <xdr:spPr bwMode="auto">
            <a:xfrm>
              <a:off x="220980" y="114300"/>
              <a:ext cx="251460" cy="434340"/>
            </a:xfrm>
            <a:prstGeom prst="rect">
              <a:avLst/>
            </a:prstGeom>
            <a:solidFill>
              <a:srgbClr val="FFFFFF" mc:Ignorable="a14" a14:legacySpreadsheetColorIndex="9"/>
            </a:solidFill>
          </xdr:spPr>
        </xdr:pic>
        <xdr:clientData/>
      </xdr:twoCellAnchor>
    </mc:Choice>
    <mc:Fallback/>
  </mc:AlternateContent>
  <xdr:twoCellAnchor editAs="absolute">
    <xdr:from>
      <xdr:col>0</xdr:col>
      <xdr:colOff>0</xdr:colOff>
      <xdr:row>0</xdr:row>
      <xdr:rowOff>0</xdr:rowOff>
    </xdr:from>
    <xdr:to>
      <xdr:col>16384</xdr:col>
      <xdr:colOff>92075</xdr:colOff>
      <xdr:row>1</xdr:row>
      <xdr:rowOff>53340</xdr:rowOff>
    </xdr:to>
    <xdr:sp macro="" textlink="">
      <xdr:nvSpPr>
        <xdr:cNvPr id="2" name="Retângulo 9">
          <a:extLst>
            <a:ext uri="{FF2B5EF4-FFF2-40B4-BE49-F238E27FC236}">
              <a16:creationId xmlns:a16="http://schemas.microsoft.com/office/drawing/2014/main" id="{00000000-0008-0000-0100-000002000000}"/>
            </a:ext>
          </a:extLst>
        </xdr:cNvPr>
        <xdr:cNvSpPr/>
      </xdr:nvSpPr>
      <xdr:spPr>
        <a:xfrm>
          <a:off x="0" y="0"/>
          <a:ext cx="30072421" cy="914400"/>
        </a:xfrm>
        <a:prstGeom prst="rect">
          <a:avLst/>
        </a:prstGeom>
        <a:gradFill>
          <a:gsLst>
            <a:gs pos="0">
              <a:srgbClr val="002060"/>
            </a:gs>
            <a:gs pos="100000">
              <a:srgbClr val="3363F4">
                <a:alpha val="80000"/>
              </a:srgbClr>
            </a:gs>
          </a:gsLst>
          <a:lin ang="2700000" scaled="0"/>
        </a:gra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editAs="absolute">
    <xdr:from>
      <xdr:col>1</xdr:col>
      <xdr:colOff>94615</xdr:colOff>
      <xdr:row>1</xdr:row>
      <xdr:rowOff>135890</xdr:rowOff>
    </xdr:from>
    <xdr:to>
      <xdr:col>1</xdr:col>
      <xdr:colOff>2427361</xdr:colOff>
      <xdr:row>4</xdr:row>
      <xdr:rowOff>57174</xdr:rowOff>
    </xdr:to>
    <xdr:sp macro="" textlink="">
      <xdr:nvSpPr>
        <xdr:cNvPr id="3" name="CaixaDeTexto 17">
          <a:extLst>
            <a:ext uri="{FF2B5EF4-FFF2-40B4-BE49-F238E27FC236}">
              <a16:creationId xmlns:a16="http://schemas.microsoft.com/office/drawing/2014/main" id="{00000000-0008-0000-0100-000003000000}"/>
            </a:ext>
          </a:extLst>
        </xdr:cNvPr>
        <xdr:cNvSpPr txBox="1"/>
      </xdr:nvSpPr>
      <xdr:spPr>
        <a:xfrm>
          <a:off x="232591" y="989330"/>
          <a:ext cx="2336556" cy="44243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pt-BR" sz="2200" b="1" u="sng">
              <a:solidFill>
                <a:srgbClr val="002060"/>
              </a:solidFill>
            </a:rPr>
            <a:t>CADASTROS</a:t>
          </a:r>
        </a:p>
      </xdr:txBody>
    </xdr:sp>
    <xdr:clientData/>
  </xdr:twoCellAnchor>
  <xdr:twoCellAnchor editAs="absolute">
    <xdr:from>
      <xdr:col>1</xdr:col>
      <xdr:colOff>34744</xdr:colOff>
      <xdr:row>0</xdr:row>
      <xdr:rowOff>92075</xdr:rowOff>
    </xdr:from>
    <xdr:to>
      <xdr:col>1</xdr:col>
      <xdr:colOff>1008844</xdr:colOff>
      <xdr:row>0</xdr:row>
      <xdr:rowOff>781790</xdr:rowOff>
    </xdr:to>
    <xdr:grpSp>
      <xdr:nvGrpSpPr>
        <xdr:cNvPr id="4" name="Agrupar 21">
          <a:extLst>
            <a:ext uri="{FF2B5EF4-FFF2-40B4-BE49-F238E27FC236}">
              <a16:creationId xmlns:a16="http://schemas.microsoft.com/office/drawing/2014/main" id="{00000000-0008-0000-0100-000004000000}"/>
            </a:ext>
          </a:extLst>
        </xdr:cNvPr>
        <xdr:cNvGrpSpPr/>
      </xdr:nvGrpSpPr>
      <xdr:grpSpPr>
        <a:xfrm>
          <a:off x="164284" y="92075"/>
          <a:ext cx="974100" cy="689715"/>
          <a:chOff x="175260" y="91440"/>
          <a:chExt cx="936000" cy="684000"/>
        </a:xfrm>
      </xdr:grpSpPr>
      <xdr:sp macro="" textlink="">
        <xdr:nvSpPr>
          <xdr:cNvPr id="5" name="Retângulo: Cantos Arredondados 19">
            <a:extLst>
              <a:ext uri="{FF2B5EF4-FFF2-40B4-BE49-F238E27FC236}">
                <a16:creationId xmlns:a16="http://schemas.microsoft.com/office/drawing/2014/main" id="{00000000-0008-0000-0100-000005000000}"/>
              </a:ext>
            </a:extLst>
          </xdr:cNvPr>
          <xdr:cNvSpPr/>
        </xdr:nvSpPr>
        <xdr:spPr>
          <a:xfrm>
            <a:off x="175260" y="91440"/>
            <a:ext cx="936000" cy="684000"/>
          </a:xfrm>
          <a:prstGeom prst="roundRect">
            <a:avLst/>
          </a:prstGeom>
          <a:solidFill>
            <a:schemeClr val="bg1"/>
          </a:solidFill>
          <a:ln>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mc:AlternateContent xmlns:mc="http://schemas.openxmlformats.org/markup-compatibility/2006" xmlns:a14="http://schemas.microsoft.com/office/drawing/2010/main">
        <mc:Choice Requires="a14">
          <xdr:pic>
            <xdr:nvPicPr>
              <xdr:cNvPr id="6" name="Imagem 18">
                <a:extLst>
                  <a:ext uri="{FF2B5EF4-FFF2-40B4-BE49-F238E27FC236}">
                    <a16:creationId xmlns:a16="http://schemas.microsoft.com/office/drawing/2014/main" id="{00000000-0008-0000-0100-000006000000}"/>
                  </a:ext>
                </a:extLst>
              </xdr:cNvPr>
              <xdr:cNvPicPr>
                <a:picLocks noChangeAspect="1" noChangeArrowheads="1"/>
                <a:extLst>
                  <a:ext uri="{84589F7E-364E-4C9E-8A38-B11213B215E9}">
                    <a14:cameraTool cellRange="FORM1!$D$16" spid="_x0000_s1629"/>
                  </a:ext>
                </a:extLst>
              </xdr:cNvPicPr>
            </xdr:nvPicPr>
            <xdr:blipFill rotWithShape="1">
              <a:blip xmlns:r="http://schemas.openxmlformats.org/officeDocument/2006/relationships" r:embed="rId2"/>
              <a:srcRect l="7500" t="3604" r="10000" b="8109"/>
              <a:stretch>
                <a:fillRect/>
              </a:stretch>
            </xdr:blipFill>
            <xdr:spPr bwMode="auto">
              <a:xfrm>
                <a:off x="225358" y="110291"/>
                <a:ext cx="239566" cy="431821"/>
              </a:xfrm>
              <a:prstGeom prst="rect">
                <a:avLst/>
              </a:prstGeom>
              <a:solidFill>
                <a:srgbClr val="FFFFFF" mc:Ignorable="a14" a14:legacySpreadsheetColorIndex="9"/>
              </a:solidFill>
              <a:ln w="9525">
                <a:noFill/>
                <a:miter lim="800000"/>
                <a:headEnd/>
                <a:tailEnd/>
              </a:ln>
            </xdr:spPr>
          </xdr:pic>
        </mc:Choice>
        <mc:Fallback xmlns=""/>
      </mc:AlternateContent>
    </xdr:grpSp>
    <xdr:clientData/>
  </xdr:twoCellAnchor>
  <xdr:twoCellAnchor editAs="absolute">
    <xdr:from>
      <xdr:col>1</xdr:col>
      <xdr:colOff>1131843</xdr:colOff>
      <xdr:row>0</xdr:row>
      <xdr:rowOff>283212</xdr:rowOff>
    </xdr:from>
    <xdr:to>
      <xdr:col>2</xdr:col>
      <xdr:colOff>3102671</xdr:colOff>
      <xdr:row>0</xdr:row>
      <xdr:rowOff>688644</xdr:rowOff>
    </xdr:to>
    <xdr:sp macro="" textlink="FORM1!$C$6">
      <xdr:nvSpPr>
        <xdr:cNvPr id="7" name="CaixaDeTexto 20">
          <a:extLst>
            <a:ext uri="{FF2B5EF4-FFF2-40B4-BE49-F238E27FC236}">
              <a16:creationId xmlns:a16="http://schemas.microsoft.com/office/drawing/2014/main" id="{00000000-0008-0000-0100-000007000000}"/>
            </a:ext>
          </a:extLst>
        </xdr:cNvPr>
        <xdr:cNvSpPr txBox="1"/>
      </xdr:nvSpPr>
      <xdr:spPr>
        <a:xfrm>
          <a:off x="1273629" y="283212"/>
          <a:ext cx="6659578" cy="40543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fld id="{60AE340E-6367-455D-BB4E-73AEA9F79363}" type="TxLink">
            <a:rPr lang="en-US" sz="2000" b="1" i="0" u="none" strike="noStrike">
              <a:solidFill>
                <a:schemeClr val="bg1"/>
              </a:solidFill>
              <a:latin typeface="Calibri"/>
              <a:cs typeface="Calibri"/>
            </a:rPr>
            <a:pPr/>
            <a:t> </a:t>
          </a:fld>
          <a:endParaRPr lang="pt-BR" sz="2000" b="1">
            <a:solidFill>
              <a:schemeClr val="bg1"/>
            </a:solidFill>
          </a:endParaRPr>
        </a:p>
      </xdr:txBody>
    </xdr:sp>
    <xdr:clientData/>
  </xdr:twoCellAnchor>
  <xdr:twoCellAnchor>
    <xdr:from>
      <xdr:col>0</xdr:col>
      <xdr:colOff>0</xdr:colOff>
      <xdr:row>4</xdr:row>
      <xdr:rowOff>15875</xdr:rowOff>
    </xdr:from>
    <xdr:to>
      <xdr:col>16383</xdr:col>
      <xdr:colOff>666750</xdr:colOff>
      <xdr:row>4</xdr:row>
      <xdr:rowOff>134620</xdr:rowOff>
    </xdr:to>
    <xdr:cxnSp macro="">
      <xdr:nvCxnSpPr>
        <xdr:cNvPr id="8" name="Conector reto 27">
          <a:extLst>
            <a:ext uri="{FF2B5EF4-FFF2-40B4-BE49-F238E27FC236}">
              <a16:creationId xmlns:a16="http://schemas.microsoft.com/office/drawing/2014/main" id="{00000000-0008-0000-0100-000008000000}"/>
            </a:ext>
          </a:extLst>
        </xdr:cNvPr>
        <xdr:cNvCxnSpPr/>
      </xdr:nvCxnSpPr>
      <xdr:spPr>
        <a:xfrm flipV="1">
          <a:off x="0" y="1419860"/>
          <a:ext cx="30047565" cy="111125"/>
        </a:xfrm>
        <a:prstGeom prst="line">
          <a:avLst/>
        </a:prstGeom>
        <a:ln w="28575">
          <a:solidFill>
            <a:schemeClr val="accent5">
              <a:lumMod val="75000"/>
            </a:schemeClr>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xdr:col>
      <xdr:colOff>151764</xdr:colOff>
      <xdr:row>0</xdr:row>
      <xdr:rowOff>320040</xdr:rowOff>
    </xdr:from>
    <xdr:to>
      <xdr:col>1</xdr:col>
      <xdr:colOff>878366</xdr:colOff>
      <xdr:row>0</xdr:row>
      <xdr:rowOff>591185</xdr:rowOff>
    </xdr:to>
    <xdr:pic>
      <xdr:nvPicPr>
        <xdr:cNvPr id="9" name="Picture 9">
          <a:extLst>
            <a:ext uri="{FF2B5EF4-FFF2-40B4-BE49-F238E27FC236}">
              <a16:creationId xmlns:a16="http://schemas.microsoft.com/office/drawing/2014/main" id="{00000000-0008-0000-0100-000009000000}"/>
            </a:ext>
          </a:extLst>
        </xdr:cNvPr>
        <xdr:cNvPicPr>
          <a:picLocks noChangeAspect="1"/>
        </xdr:cNvPicPr>
      </xdr:nvPicPr>
      <xdr:blipFill>
        <a:blip xmlns:r="http://schemas.openxmlformats.org/officeDocument/2006/relationships" r:embed="rId3"/>
        <a:stretch>
          <a:fillRect/>
        </a:stretch>
      </xdr:blipFill>
      <xdr:spPr>
        <a:xfrm>
          <a:off x="287835" y="320040"/>
          <a:ext cx="726602" cy="267335"/>
        </a:xfrm>
        <a:prstGeom prst="rect">
          <a:avLst/>
        </a:prstGeom>
      </xdr:spPr>
    </xdr:pic>
    <xdr:clientData/>
  </xdr:twoCellAnchor>
  <xdr:twoCellAnchor>
    <xdr:from>
      <xdr:col>1</xdr:col>
      <xdr:colOff>2796979</xdr:colOff>
      <xdr:row>0</xdr:row>
      <xdr:rowOff>81846</xdr:rowOff>
    </xdr:from>
    <xdr:to>
      <xdr:col>1</xdr:col>
      <xdr:colOff>4658819</xdr:colOff>
      <xdr:row>1</xdr:row>
      <xdr:rowOff>157776</xdr:rowOff>
    </xdr:to>
    <xdr:grpSp>
      <xdr:nvGrpSpPr>
        <xdr:cNvPr id="10" name="Group 10">
          <a:hlinkClick xmlns:r="http://schemas.openxmlformats.org/officeDocument/2006/relationships" r:id="rId4"/>
          <a:extLst>
            <a:ext uri="{FF2B5EF4-FFF2-40B4-BE49-F238E27FC236}">
              <a16:creationId xmlns:a16="http://schemas.microsoft.com/office/drawing/2014/main" id="{00000000-0008-0000-0100-00000A000000}"/>
            </a:ext>
          </a:extLst>
        </xdr:cNvPr>
        <xdr:cNvGrpSpPr/>
      </xdr:nvGrpSpPr>
      <xdr:grpSpPr>
        <a:xfrm>
          <a:off x="2926519" y="81846"/>
          <a:ext cx="1861840" cy="929370"/>
          <a:chOff x="6906260" y="251459"/>
          <a:chExt cx="1813560" cy="852171"/>
        </a:xfrm>
      </xdr:grpSpPr>
      <xdr:grpSp>
        <xdr:nvGrpSpPr>
          <xdr:cNvPr id="11" name="Agrupar 6">
            <a:hlinkClick xmlns:r="http://schemas.openxmlformats.org/officeDocument/2006/relationships" r:id="rId5"/>
            <a:extLst>
              <a:ext uri="{FF2B5EF4-FFF2-40B4-BE49-F238E27FC236}">
                <a16:creationId xmlns:a16="http://schemas.microsoft.com/office/drawing/2014/main" id="{00000000-0008-0000-0100-00000B000000}"/>
              </a:ext>
            </a:extLst>
          </xdr:cNvPr>
          <xdr:cNvGrpSpPr/>
        </xdr:nvGrpSpPr>
        <xdr:grpSpPr>
          <a:xfrm>
            <a:off x="6906260" y="251459"/>
            <a:ext cx="1813560" cy="852171"/>
            <a:chOff x="5210175" y="147637"/>
            <a:chExt cx="2365883" cy="1038225"/>
          </a:xfrm>
          <a:solidFill>
            <a:srgbClr val="002060"/>
          </a:solidFill>
        </xdr:grpSpPr>
        <xdr:sp macro="" textlink="">
          <xdr:nvSpPr>
            <xdr:cNvPr id="71" name="Retângulo: Cantos Arredondados 7">
              <a:hlinkClick xmlns:r="http://schemas.openxmlformats.org/officeDocument/2006/relationships" r:id="rId4"/>
              <a:extLst>
                <a:ext uri="{FF2B5EF4-FFF2-40B4-BE49-F238E27FC236}">
                  <a16:creationId xmlns:a16="http://schemas.microsoft.com/office/drawing/2014/main" id="{00000000-0008-0000-0100-000047000000}"/>
                </a:ext>
              </a:extLst>
            </xdr:cNvPr>
            <xdr:cNvSpPr/>
          </xdr:nvSpPr>
          <xdr:spPr>
            <a:xfrm>
              <a:off x="5210175" y="147637"/>
              <a:ext cx="2365883" cy="1038225"/>
            </a:xfrm>
            <a:prstGeom prst="roundRect">
              <a:avLst>
                <a:gd name="adj" fmla="val 9328"/>
              </a:avLst>
            </a:prstGeom>
            <a:grpFill/>
            <a:ln>
              <a:noFill/>
            </a:ln>
            <a:effectLst>
              <a:outerShdw blurRad="50800" dist="38100" dir="5400000" algn="t"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sp macro="" textlink="">
          <xdr:nvSpPr>
            <xdr:cNvPr id="72" name="Retângulo: Cantos Arredondados 8">
              <a:hlinkClick xmlns:r="http://schemas.openxmlformats.org/officeDocument/2006/relationships" r:id="rId4"/>
              <a:extLst>
                <a:ext uri="{FF2B5EF4-FFF2-40B4-BE49-F238E27FC236}">
                  <a16:creationId xmlns:a16="http://schemas.microsoft.com/office/drawing/2014/main" id="{00000000-0008-0000-0100-000048000000}"/>
                </a:ext>
              </a:extLst>
            </xdr:cNvPr>
            <xdr:cNvSpPr/>
          </xdr:nvSpPr>
          <xdr:spPr>
            <a:xfrm>
              <a:off x="5857875" y="419100"/>
              <a:ext cx="1677567" cy="485776"/>
            </a:xfrm>
            <a:prstGeom prst="roundRect">
              <a:avLst/>
            </a:prstGeom>
            <a:grpFill/>
            <a:ln>
              <a:no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400" b="1">
                  <a:solidFill>
                    <a:schemeClr val="bg1"/>
                  </a:solidFill>
                  <a:latin typeface="+mn-lt"/>
                </a:rPr>
                <a:t>CADASTROS</a:t>
              </a:r>
            </a:p>
          </xdr:txBody>
        </xdr:sp>
      </xdr:grpSp>
      <xdr:grpSp>
        <xdr:nvGrpSpPr>
          <xdr:cNvPr id="12" name="Group 12">
            <a:extLst>
              <a:ext uri="{FF2B5EF4-FFF2-40B4-BE49-F238E27FC236}">
                <a16:creationId xmlns:a16="http://schemas.microsoft.com/office/drawing/2014/main" id="{00000000-0008-0000-0100-00000C000000}"/>
              </a:ext>
            </a:extLst>
          </xdr:cNvPr>
          <xdr:cNvGrpSpPr/>
        </xdr:nvGrpSpPr>
        <xdr:grpSpPr>
          <a:xfrm>
            <a:off x="6985001" y="508000"/>
            <a:ext cx="615950" cy="594035"/>
            <a:chOff x="10426051" y="2130696"/>
            <a:chExt cx="1130901" cy="1090665"/>
          </a:xfrm>
        </xdr:grpSpPr>
        <xdr:sp macro="" textlink="">
          <xdr:nvSpPr>
            <xdr:cNvPr id="13" name="Freeform: Shape 13">
              <a:extLst>
                <a:ext uri="{FF2B5EF4-FFF2-40B4-BE49-F238E27FC236}">
                  <a16:creationId xmlns:a16="http://schemas.microsoft.com/office/drawing/2014/main" id="{00000000-0008-0000-0100-00000D000000}"/>
                </a:ext>
              </a:extLst>
            </xdr:cNvPr>
            <xdr:cNvSpPr/>
          </xdr:nvSpPr>
          <xdr:spPr>
            <a:xfrm>
              <a:off x="10681672" y="2130696"/>
              <a:ext cx="692937" cy="764174"/>
            </a:xfrm>
            <a:custGeom>
              <a:avLst/>
              <a:gdLst>
                <a:gd name="connsiteX0" fmla="*/ 692938 w 692937"/>
                <a:gd name="connsiteY0" fmla="*/ 764175 h 764174"/>
                <a:gd name="connsiteX1" fmla="*/ 17351 w 692937"/>
                <a:gd name="connsiteY1" fmla="*/ 764175 h 764174"/>
                <a:gd name="connsiteX2" fmla="*/ 0 w 692937"/>
                <a:gd name="connsiteY2" fmla="*/ 746946 h 764174"/>
                <a:gd name="connsiteX3" fmla="*/ 17351 w 692937"/>
                <a:gd name="connsiteY3" fmla="*/ 17351 h 764174"/>
                <a:gd name="connsiteX4" fmla="*/ 675587 w 692937"/>
                <a:gd name="connsiteY4" fmla="*/ 0 h 764174"/>
                <a:gd name="connsiteX5" fmla="*/ 692938 w 692937"/>
                <a:gd name="connsiteY5" fmla="*/ 17351 h 764174"/>
                <a:gd name="connsiteX6" fmla="*/ 692938 w 692937"/>
                <a:gd name="connsiteY6" fmla="*/ 764175 h 76417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Lst>
              <a:rect l="l" t="t" r="r" b="b"/>
              <a:pathLst>
                <a:path w="692937" h="764174">
                  <a:moveTo>
                    <a:pt x="692938" y="764175"/>
                  </a:moveTo>
                  <a:lnTo>
                    <a:pt x="17351" y="764175"/>
                  </a:lnTo>
                  <a:lnTo>
                    <a:pt x="0" y="746946"/>
                  </a:lnTo>
                  <a:lnTo>
                    <a:pt x="17351" y="17351"/>
                  </a:lnTo>
                  <a:lnTo>
                    <a:pt x="675587" y="0"/>
                  </a:lnTo>
                  <a:lnTo>
                    <a:pt x="692938" y="17351"/>
                  </a:lnTo>
                  <a:lnTo>
                    <a:pt x="692938" y="764175"/>
                  </a:lnTo>
                  <a:close/>
                </a:path>
              </a:pathLst>
            </a:custGeom>
            <a:solidFill>
              <a:srgbClr val="684C4C">
                <a:alpha val="47000"/>
              </a:srgbClr>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4" name="Freeform: Shape 14">
              <a:extLst>
                <a:ext uri="{FF2B5EF4-FFF2-40B4-BE49-F238E27FC236}">
                  <a16:creationId xmlns:a16="http://schemas.microsoft.com/office/drawing/2014/main" id="{00000000-0008-0000-0100-00000E000000}"/>
                </a:ext>
              </a:extLst>
            </xdr:cNvPr>
            <xdr:cNvSpPr/>
          </xdr:nvSpPr>
          <xdr:spPr>
            <a:xfrm>
              <a:off x="10681672" y="2130696"/>
              <a:ext cx="675587" cy="746823"/>
            </a:xfrm>
            <a:custGeom>
              <a:avLst/>
              <a:gdLst>
                <a:gd name="connsiteX0" fmla="*/ 0 w 675587"/>
                <a:gd name="connsiteY0" fmla="*/ 0 h 746823"/>
                <a:gd name="connsiteX1" fmla="*/ 675587 w 675587"/>
                <a:gd name="connsiteY1" fmla="*/ 0 h 746823"/>
                <a:gd name="connsiteX2" fmla="*/ 675587 w 675587"/>
                <a:gd name="connsiteY2" fmla="*/ 746824 h 746823"/>
                <a:gd name="connsiteX3" fmla="*/ 0 w 675587"/>
                <a:gd name="connsiteY3" fmla="*/ 746824 h 746823"/>
              </a:gdLst>
              <a:ahLst/>
              <a:cxnLst>
                <a:cxn ang="0">
                  <a:pos x="connsiteX0" y="connsiteY0"/>
                </a:cxn>
                <a:cxn ang="0">
                  <a:pos x="connsiteX1" y="connsiteY1"/>
                </a:cxn>
                <a:cxn ang="0">
                  <a:pos x="connsiteX2" y="connsiteY2"/>
                </a:cxn>
                <a:cxn ang="0">
                  <a:pos x="connsiteX3" y="connsiteY3"/>
                </a:cxn>
              </a:cxnLst>
              <a:rect l="l" t="t" r="r" b="b"/>
              <a:pathLst>
                <a:path w="675587" h="746823">
                  <a:moveTo>
                    <a:pt x="0" y="0"/>
                  </a:moveTo>
                  <a:lnTo>
                    <a:pt x="675587" y="0"/>
                  </a:lnTo>
                  <a:lnTo>
                    <a:pt x="675587" y="746824"/>
                  </a:lnTo>
                  <a:lnTo>
                    <a:pt x="0" y="746824"/>
                  </a:lnTo>
                  <a:close/>
                </a:path>
              </a:pathLst>
            </a:custGeom>
            <a:solidFill>
              <a:srgbClr val="FFFFFF"/>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5" name="Freeform: Shape 15">
              <a:extLst>
                <a:ext uri="{FF2B5EF4-FFF2-40B4-BE49-F238E27FC236}">
                  <a16:creationId xmlns:a16="http://schemas.microsoft.com/office/drawing/2014/main" id="{00000000-0008-0000-0100-00000F000000}"/>
                </a:ext>
              </a:extLst>
            </xdr:cNvPr>
            <xdr:cNvSpPr/>
          </xdr:nvSpPr>
          <xdr:spPr>
            <a:xfrm>
              <a:off x="11050318" y="2558360"/>
              <a:ext cx="33357" cy="13318"/>
            </a:xfrm>
            <a:custGeom>
              <a:avLst/>
              <a:gdLst>
                <a:gd name="connsiteX0" fmla="*/ 0 w 33357"/>
                <a:gd name="connsiteY0" fmla="*/ 0 h 13318"/>
                <a:gd name="connsiteX1" fmla="*/ 33358 w 33357"/>
                <a:gd name="connsiteY1" fmla="*/ 0 h 13318"/>
                <a:gd name="connsiteX2" fmla="*/ 33358 w 33357"/>
                <a:gd name="connsiteY2" fmla="*/ 13319 h 13318"/>
                <a:gd name="connsiteX3" fmla="*/ 0 w 33357"/>
                <a:gd name="connsiteY3" fmla="*/ 13319 h 13318"/>
              </a:gdLst>
              <a:ahLst/>
              <a:cxnLst>
                <a:cxn ang="0">
                  <a:pos x="connsiteX0" y="connsiteY0"/>
                </a:cxn>
                <a:cxn ang="0">
                  <a:pos x="connsiteX1" y="connsiteY1"/>
                </a:cxn>
                <a:cxn ang="0">
                  <a:pos x="connsiteX2" y="connsiteY2"/>
                </a:cxn>
                <a:cxn ang="0">
                  <a:pos x="connsiteX3" y="connsiteY3"/>
                </a:cxn>
              </a:cxnLst>
              <a:rect l="l" t="t" r="r" b="b"/>
              <a:pathLst>
                <a:path w="33357" h="13318">
                  <a:moveTo>
                    <a:pt x="0" y="0"/>
                  </a:moveTo>
                  <a:lnTo>
                    <a:pt x="33358" y="0"/>
                  </a:lnTo>
                  <a:lnTo>
                    <a:pt x="33358"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6" name="Freeform: Shape 16">
              <a:extLst>
                <a:ext uri="{FF2B5EF4-FFF2-40B4-BE49-F238E27FC236}">
                  <a16:creationId xmlns:a16="http://schemas.microsoft.com/office/drawing/2014/main" id="{00000000-0008-0000-0100-000010000000}"/>
                </a:ext>
              </a:extLst>
            </xdr:cNvPr>
            <xdr:cNvSpPr/>
          </xdr:nvSpPr>
          <xdr:spPr>
            <a:xfrm>
              <a:off x="10855426" y="2558360"/>
              <a:ext cx="24926" cy="13318"/>
            </a:xfrm>
            <a:custGeom>
              <a:avLst/>
              <a:gdLst>
                <a:gd name="connsiteX0" fmla="*/ 0 w 24926"/>
                <a:gd name="connsiteY0" fmla="*/ 0 h 13318"/>
                <a:gd name="connsiteX1" fmla="*/ 24927 w 24926"/>
                <a:gd name="connsiteY1" fmla="*/ 0 h 13318"/>
                <a:gd name="connsiteX2" fmla="*/ 24927 w 24926"/>
                <a:gd name="connsiteY2" fmla="*/ 13319 h 13318"/>
                <a:gd name="connsiteX3" fmla="*/ 0 w 24926"/>
                <a:gd name="connsiteY3" fmla="*/ 13319 h 13318"/>
              </a:gdLst>
              <a:ahLst/>
              <a:cxnLst>
                <a:cxn ang="0">
                  <a:pos x="connsiteX0" y="connsiteY0"/>
                </a:cxn>
                <a:cxn ang="0">
                  <a:pos x="connsiteX1" y="connsiteY1"/>
                </a:cxn>
                <a:cxn ang="0">
                  <a:pos x="connsiteX2" y="connsiteY2"/>
                </a:cxn>
                <a:cxn ang="0">
                  <a:pos x="connsiteX3" y="connsiteY3"/>
                </a:cxn>
              </a:cxnLst>
              <a:rect l="l" t="t" r="r" b="b"/>
              <a:pathLst>
                <a:path w="24926" h="13318">
                  <a:moveTo>
                    <a:pt x="0" y="0"/>
                  </a:moveTo>
                  <a:lnTo>
                    <a:pt x="24927" y="0"/>
                  </a:lnTo>
                  <a:lnTo>
                    <a:pt x="24927"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7" name="Freeform: Shape 17">
              <a:extLst>
                <a:ext uri="{FF2B5EF4-FFF2-40B4-BE49-F238E27FC236}">
                  <a16:creationId xmlns:a16="http://schemas.microsoft.com/office/drawing/2014/main" id="{00000000-0008-0000-0100-000011000000}"/>
                </a:ext>
              </a:extLst>
            </xdr:cNvPr>
            <xdr:cNvSpPr/>
          </xdr:nvSpPr>
          <xdr:spPr>
            <a:xfrm>
              <a:off x="10786633" y="2558360"/>
              <a:ext cx="55351" cy="13318"/>
            </a:xfrm>
            <a:custGeom>
              <a:avLst/>
              <a:gdLst>
                <a:gd name="connsiteX0" fmla="*/ 0 w 55351"/>
                <a:gd name="connsiteY0" fmla="*/ 0 h 13318"/>
                <a:gd name="connsiteX1" fmla="*/ 55352 w 55351"/>
                <a:gd name="connsiteY1" fmla="*/ 0 h 13318"/>
                <a:gd name="connsiteX2" fmla="*/ 55352 w 55351"/>
                <a:gd name="connsiteY2" fmla="*/ 13319 h 13318"/>
                <a:gd name="connsiteX3" fmla="*/ 0 w 55351"/>
                <a:gd name="connsiteY3" fmla="*/ 13319 h 13318"/>
              </a:gdLst>
              <a:ahLst/>
              <a:cxnLst>
                <a:cxn ang="0">
                  <a:pos x="connsiteX0" y="connsiteY0"/>
                </a:cxn>
                <a:cxn ang="0">
                  <a:pos x="connsiteX1" y="connsiteY1"/>
                </a:cxn>
                <a:cxn ang="0">
                  <a:pos x="connsiteX2" y="connsiteY2"/>
                </a:cxn>
                <a:cxn ang="0">
                  <a:pos x="connsiteX3" y="connsiteY3"/>
                </a:cxn>
              </a:cxnLst>
              <a:rect l="l" t="t" r="r" b="b"/>
              <a:pathLst>
                <a:path w="55351" h="13318">
                  <a:moveTo>
                    <a:pt x="0" y="0"/>
                  </a:moveTo>
                  <a:lnTo>
                    <a:pt x="55352" y="0"/>
                  </a:lnTo>
                  <a:lnTo>
                    <a:pt x="55352"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8" name="Freeform: Shape 18">
              <a:extLst>
                <a:ext uri="{FF2B5EF4-FFF2-40B4-BE49-F238E27FC236}">
                  <a16:creationId xmlns:a16="http://schemas.microsoft.com/office/drawing/2014/main" id="{00000000-0008-0000-0100-000012000000}"/>
                </a:ext>
              </a:extLst>
            </xdr:cNvPr>
            <xdr:cNvSpPr/>
          </xdr:nvSpPr>
          <xdr:spPr>
            <a:xfrm>
              <a:off x="10855426" y="2627886"/>
              <a:ext cx="24926" cy="13318"/>
            </a:xfrm>
            <a:custGeom>
              <a:avLst/>
              <a:gdLst>
                <a:gd name="connsiteX0" fmla="*/ 0 w 24926"/>
                <a:gd name="connsiteY0" fmla="*/ 0 h 13318"/>
                <a:gd name="connsiteX1" fmla="*/ 24927 w 24926"/>
                <a:gd name="connsiteY1" fmla="*/ 0 h 13318"/>
                <a:gd name="connsiteX2" fmla="*/ 24927 w 24926"/>
                <a:gd name="connsiteY2" fmla="*/ 13319 h 13318"/>
                <a:gd name="connsiteX3" fmla="*/ 0 w 24926"/>
                <a:gd name="connsiteY3" fmla="*/ 13319 h 13318"/>
              </a:gdLst>
              <a:ahLst/>
              <a:cxnLst>
                <a:cxn ang="0">
                  <a:pos x="connsiteX0" y="connsiteY0"/>
                </a:cxn>
                <a:cxn ang="0">
                  <a:pos x="connsiteX1" y="connsiteY1"/>
                </a:cxn>
                <a:cxn ang="0">
                  <a:pos x="connsiteX2" y="connsiteY2"/>
                </a:cxn>
                <a:cxn ang="0">
                  <a:pos x="connsiteX3" y="connsiteY3"/>
                </a:cxn>
              </a:cxnLst>
              <a:rect l="l" t="t" r="r" b="b"/>
              <a:pathLst>
                <a:path w="24926" h="13318">
                  <a:moveTo>
                    <a:pt x="0" y="0"/>
                  </a:moveTo>
                  <a:lnTo>
                    <a:pt x="24927" y="0"/>
                  </a:lnTo>
                  <a:lnTo>
                    <a:pt x="24927"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9" name="Freeform: Shape 19">
              <a:extLst>
                <a:ext uri="{FF2B5EF4-FFF2-40B4-BE49-F238E27FC236}">
                  <a16:creationId xmlns:a16="http://schemas.microsoft.com/office/drawing/2014/main" id="{00000000-0008-0000-0100-000013000000}"/>
                </a:ext>
              </a:extLst>
            </xdr:cNvPr>
            <xdr:cNvSpPr/>
          </xdr:nvSpPr>
          <xdr:spPr>
            <a:xfrm>
              <a:off x="10786633" y="2593185"/>
              <a:ext cx="81133" cy="13318"/>
            </a:xfrm>
            <a:custGeom>
              <a:avLst/>
              <a:gdLst>
                <a:gd name="connsiteX0" fmla="*/ 0 w 81133"/>
                <a:gd name="connsiteY0" fmla="*/ 0 h 13318"/>
                <a:gd name="connsiteX1" fmla="*/ 81134 w 81133"/>
                <a:gd name="connsiteY1" fmla="*/ 0 h 13318"/>
                <a:gd name="connsiteX2" fmla="*/ 81134 w 81133"/>
                <a:gd name="connsiteY2" fmla="*/ 13319 h 13318"/>
                <a:gd name="connsiteX3" fmla="*/ 0 w 81133"/>
                <a:gd name="connsiteY3" fmla="*/ 13319 h 13318"/>
              </a:gdLst>
              <a:ahLst/>
              <a:cxnLst>
                <a:cxn ang="0">
                  <a:pos x="connsiteX0" y="connsiteY0"/>
                </a:cxn>
                <a:cxn ang="0">
                  <a:pos x="connsiteX1" y="connsiteY1"/>
                </a:cxn>
                <a:cxn ang="0">
                  <a:pos x="connsiteX2" y="connsiteY2"/>
                </a:cxn>
                <a:cxn ang="0">
                  <a:pos x="connsiteX3" y="connsiteY3"/>
                </a:cxn>
              </a:cxnLst>
              <a:rect l="l" t="t" r="r" b="b"/>
              <a:pathLst>
                <a:path w="81133" h="13318">
                  <a:moveTo>
                    <a:pt x="0" y="0"/>
                  </a:moveTo>
                  <a:lnTo>
                    <a:pt x="81134" y="0"/>
                  </a:lnTo>
                  <a:lnTo>
                    <a:pt x="81134"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0" name="Freeform: Shape 20">
              <a:extLst>
                <a:ext uri="{FF2B5EF4-FFF2-40B4-BE49-F238E27FC236}">
                  <a16:creationId xmlns:a16="http://schemas.microsoft.com/office/drawing/2014/main" id="{00000000-0008-0000-0100-000014000000}"/>
                </a:ext>
              </a:extLst>
            </xdr:cNvPr>
            <xdr:cNvSpPr/>
          </xdr:nvSpPr>
          <xdr:spPr>
            <a:xfrm>
              <a:off x="10786633" y="2627886"/>
              <a:ext cx="54496" cy="13318"/>
            </a:xfrm>
            <a:custGeom>
              <a:avLst/>
              <a:gdLst>
                <a:gd name="connsiteX0" fmla="*/ 0 w 54496"/>
                <a:gd name="connsiteY0" fmla="*/ 0 h 13318"/>
                <a:gd name="connsiteX1" fmla="*/ 54497 w 54496"/>
                <a:gd name="connsiteY1" fmla="*/ 0 h 13318"/>
                <a:gd name="connsiteX2" fmla="*/ 54497 w 54496"/>
                <a:gd name="connsiteY2" fmla="*/ 13319 h 13318"/>
                <a:gd name="connsiteX3" fmla="*/ 0 w 54496"/>
                <a:gd name="connsiteY3" fmla="*/ 13319 h 13318"/>
              </a:gdLst>
              <a:ahLst/>
              <a:cxnLst>
                <a:cxn ang="0">
                  <a:pos x="connsiteX0" y="connsiteY0"/>
                </a:cxn>
                <a:cxn ang="0">
                  <a:pos x="connsiteX1" y="connsiteY1"/>
                </a:cxn>
                <a:cxn ang="0">
                  <a:pos x="connsiteX2" y="connsiteY2"/>
                </a:cxn>
                <a:cxn ang="0">
                  <a:pos x="connsiteX3" y="connsiteY3"/>
                </a:cxn>
              </a:cxnLst>
              <a:rect l="l" t="t" r="r" b="b"/>
              <a:pathLst>
                <a:path w="54496" h="13318">
                  <a:moveTo>
                    <a:pt x="0" y="0"/>
                  </a:moveTo>
                  <a:lnTo>
                    <a:pt x="54497" y="0"/>
                  </a:lnTo>
                  <a:lnTo>
                    <a:pt x="54497"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1" name="Freeform: Shape 21">
              <a:extLst>
                <a:ext uri="{FF2B5EF4-FFF2-40B4-BE49-F238E27FC236}">
                  <a16:creationId xmlns:a16="http://schemas.microsoft.com/office/drawing/2014/main" id="{00000000-0008-0000-0100-000015000000}"/>
                </a:ext>
              </a:extLst>
            </xdr:cNvPr>
            <xdr:cNvSpPr/>
          </xdr:nvSpPr>
          <xdr:spPr>
            <a:xfrm>
              <a:off x="10752420" y="2398048"/>
              <a:ext cx="102028" cy="10874"/>
            </a:xfrm>
            <a:custGeom>
              <a:avLst/>
              <a:gdLst>
                <a:gd name="connsiteX0" fmla="*/ 0 w 102028"/>
                <a:gd name="connsiteY0" fmla="*/ 0 h 10874"/>
                <a:gd name="connsiteX1" fmla="*/ 102028 w 102028"/>
                <a:gd name="connsiteY1" fmla="*/ 0 h 10874"/>
                <a:gd name="connsiteX2" fmla="*/ 102028 w 102028"/>
                <a:gd name="connsiteY2" fmla="*/ 10875 h 10874"/>
                <a:gd name="connsiteX3" fmla="*/ 0 w 102028"/>
                <a:gd name="connsiteY3" fmla="*/ 10875 h 10874"/>
              </a:gdLst>
              <a:ahLst/>
              <a:cxnLst>
                <a:cxn ang="0">
                  <a:pos x="connsiteX0" y="connsiteY0"/>
                </a:cxn>
                <a:cxn ang="0">
                  <a:pos x="connsiteX1" y="connsiteY1"/>
                </a:cxn>
                <a:cxn ang="0">
                  <a:pos x="connsiteX2" y="connsiteY2"/>
                </a:cxn>
                <a:cxn ang="0">
                  <a:pos x="connsiteX3" y="connsiteY3"/>
                </a:cxn>
              </a:cxnLst>
              <a:rect l="l" t="t" r="r" b="b"/>
              <a:pathLst>
                <a:path w="102028" h="10874">
                  <a:moveTo>
                    <a:pt x="0" y="0"/>
                  </a:moveTo>
                  <a:lnTo>
                    <a:pt x="102028" y="0"/>
                  </a:lnTo>
                  <a:lnTo>
                    <a:pt x="102028" y="10875"/>
                  </a:lnTo>
                  <a:lnTo>
                    <a:pt x="0" y="10875"/>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2" name="Freeform: Shape 22">
              <a:extLst>
                <a:ext uri="{FF2B5EF4-FFF2-40B4-BE49-F238E27FC236}">
                  <a16:creationId xmlns:a16="http://schemas.microsoft.com/office/drawing/2014/main" id="{00000000-0008-0000-0100-000016000000}"/>
                </a:ext>
              </a:extLst>
            </xdr:cNvPr>
            <xdr:cNvSpPr/>
          </xdr:nvSpPr>
          <xdr:spPr>
            <a:xfrm>
              <a:off x="10891227" y="2366889"/>
              <a:ext cx="51564" cy="10874"/>
            </a:xfrm>
            <a:custGeom>
              <a:avLst/>
              <a:gdLst>
                <a:gd name="connsiteX0" fmla="*/ 0 w 51564"/>
                <a:gd name="connsiteY0" fmla="*/ 0 h 10874"/>
                <a:gd name="connsiteX1" fmla="*/ 51564 w 51564"/>
                <a:gd name="connsiteY1" fmla="*/ 0 h 10874"/>
                <a:gd name="connsiteX2" fmla="*/ 51564 w 51564"/>
                <a:gd name="connsiteY2" fmla="*/ 10875 h 10874"/>
                <a:gd name="connsiteX3" fmla="*/ 0 w 51564"/>
                <a:gd name="connsiteY3" fmla="*/ 10875 h 10874"/>
              </a:gdLst>
              <a:ahLst/>
              <a:cxnLst>
                <a:cxn ang="0">
                  <a:pos x="connsiteX0" y="connsiteY0"/>
                </a:cxn>
                <a:cxn ang="0">
                  <a:pos x="connsiteX1" y="connsiteY1"/>
                </a:cxn>
                <a:cxn ang="0">
                  <a:pos x="connsiteX2" y="connsiteY2"/>
                </a:cxn>
                <a:cxn ang="0">
                  <a:pos x="connsiteX3" y="connsiteY3"/>
                </a:cxn>
              </a:cxnLst>
              <a:rect l="l" t="t" r="r" b="b"/>
              <a:pathLst>
                <a:path w="51564" h="10874">
                  <a:moveTo>
                    <a:pt x="0" y="0"/>
                  </a:moveTo>
                  <a:lnTo>
                    <a:pt x="51564" y="0"/>
                  </a:lnTo>
                  <a:lnTo>
                    <a:pt x="51564" y="10875"/>
                  </a:lnTo>
                  <a:lnTo>
                    <a:pt x="0" y="10875"/>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3" name="Freeform: Shape 23">
              <a:extLst>
                <a:ext uri="{FF2B5EF4-FFF2-40B4-BE49-F238E27FC236}">
                  <a16:creationId xmlns:a16="http://schemas.microsoft.com/office/drawing/2014/main" id="{00000000-0008-0000-0100-000017000000}"/>
                </a:ext>
              </a:extLst>
            </xdr:cNvPr>
            <xdr:cNvSpPr/>
          </xdr:nvSpPr>
          <xdr:spPr>
            <a:xfrm>
              <a:off x="10939370" y="2398048"/>
              <a:ext cx="197214" cy="10874"/>
            </a:xfrm>
            <a:custGeom>
              <a:avLst/>
              <a:gdLst>
                <a:gd name="connsiteX0" fmla="*/ 0 w 197214"/>
                <a:gd name="connsiteY0" fmla="*/ 0 h 10874"/>
                <a:gd name="connsiteX1" fmla="*/ 197214 w 197214"/>
                <a:gd name="connsiteY1" fmla="*/ 0 h 10874"/>
                <a:gd name="connsiteX2" fmla="*/ 197214 w 197214"/>
                <a:gd name="connsiteY2" fmla="*/ 10875 h 10874"/>
                <a:gd name="connsiteX3" fmla="*/ 0 w 197214"/>
                <a:gd name="connsiteY3" fmla="*/ 10875 h 10874"/>
              </a:gdLst>
              <a:ahLst/>
              <a:cxnLst>
                <a:cxn ang="0">
                  <a:pos x="connsiteX0" y="connsiteY0"/>
                </a:cxn>
                <a:cxn ang="0">
                  <a:pos x="connsiteX1" y="connsiteY1"/>
                </a:cxn>
                <a:cxn ang="0">
                  <a:pos x="connsiteX2" y="connsiteY2"/>
                </a:cxn>
                <a:cxn ang="0">
                  <a:pos x="connsiteX3" y="connsiteY3"/>
                </a:cxn>
              </a:cxnLst>
              <a:rect l="l" t="t" r="r" b="b"/>
              <a:pathLst>
                <a:path w="197214" h="10874">
                  <a:moveTo>
                    <a:pt x="0" y="0"/>
                  </a:moveTo>
                  <a:lnTo>
                    <a:pt x="197214" y="0"/>
                  </a:lnTo>
                  <a:lnTo>
                    <a:pt x="197214" y="10875"/>
                  </a:lnTo>
                  <a:lnTo>
                    <a:pt x="0" y="10875"/>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4" name="Freeform: Shape 24">
              <a:extLst>
                <a:ext uri="{FF2B5EF4-FFF2-40B4-BE49-F238E27FC236}">
                  <a16:creationId xmlns:a16="http://schemas.microsoft.com/office/drawing/2014/main" id="{00000000-0008-0000-0100-000018000000}"/>
                </a:ext>
              </a:extLst>
            </xdr:cNvPr>
            <xdr:cNvSpPr/>
          </xdr:nvSpPr>
          <xdr:spPr>
            <a:xfrm>
              <a:off x="11180817" y="2398048"/>
              <a:ext cx="78201" cy="10874"/>
            </a:xfrm>
            <a:custGeom>
              <a:avLst/>
              <a:gdLst>
                <a:gd name="connsiteX0" fmla="*/ 0 w 78201"/>
                <a:gd name="connsiteY0" fmla="*/ 0 h 10874"/>
                <a:gd name="connsiteX1" fmla="*/ 78201 w 78201"/>
                <a:gd name="connsiteY1" fmla="*/ 0 h 10874"/>
                <a:gd name="connsiteX2" fmla="*/ 78201 w 78201"/>
                <a:gd name="connsiteY2" fmla="*/ 10875 h 10874"/>
                <a:gd name="connsiteX3" fmla="*/ 0 w 78201"/>
                <a:gd name="connsiteY3" fmla="*/ 10875 h 10874"/>
              </a:gdLst>
              <a:ahLst/>
              <a:cxnLst>
                <a:cxn ang="0">
                  <a:pos x="connsiteX0" y="connsiteY0"/>
                </a:cxn>
                <a:cxn ang="0">
                  <a:pos x="connsiteX1" y="connsiteY1"/>
                </a:cxn>
                <a:cxn ang="0">
                  <a:pos x="connsiteX2" y="connsiteY2"/>
                </a:cxn>
                <a:cxn ang="0">
                  <a:pos x="connsiteX3" y="connsiteY3"/>
                </a:cxn>
              </a:cxnLst>
              <a:rect l="l" t="t" r="r" b="b"/>
              <a:pathLst>
                <a:path w="78201" h="10874">
                  <a:moveTo>
                    <a:pt x="0" y="0"/>
                  </a:moveTo>
                  <a:lnTo>
                    <a:pt x="78201" y="0"/>
                  </a:lnTo>
                  <a:lnTo>
                    <a:pt x="78201" y="10875"/>
                  </a:lnTo>
                  <a:lnTo>
                    <a:pt x="0" y="10875"/>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5" name="Freeform: Shape 25">
              <a:extLst>
                <a:ext uri="{FF2B5EF4-FFF2-40B4-BE49-F238E27FC236}">
                  <a16:creationId xmlns:a16="http://schemas.microsoft.com/office/drawing/2014/main" id="{00000000-0008-0000-0100-000019000000}"/>
                </a:ext>
              </a:extLst>
            </xdr:cNvPr>
            <xdr:cNvSpPr/>
          </xdr:nvSpPr>
          <xdr:spPr>
            <a:xfrm>
              <a:off x="10972239" y="2366889"/>
              <a:ext cx="282258" cy="10874"/>
            </a:xfrm>
            <a:custGeom>
              <a:avLst/>
              <a:gdLst>
                <a:gd name="connsiteX0" fmla="*/ 0 w 282258"/>
                <a:gd name="connsiteY0" fmla="*/ 0 h 10874"/>
                <a:gd name="connsiteX1" fmla="*/ 282258 w 282258"/>
                <a:gd name="connsiteY1" fmla="*/ 0 h 10874"/>
                <a:gd name="connsiteX2" fmla="*/ 282258 w 282258"/>
                <a:gd name="connsiteY2" fmla="*/ 10875 h 10874"/>
                <a:gd name="connsiteX3" fmla="*/ 0 w 282258"/>
                <a:gd name="connsiteY3" fmla="*/ 10875 h 10874"/>
              </a:gdLst>
              <a:ahLst/>
              <a:cxnLst>
                <a:cxn ang="0">
                  <a:pos x="connsiteX0" y="connsiteY0"/>
                </a:cxn>
                <a:cxn ang="0">
                  <a:pos x="connsiteX1" y="connsiteY1"/>
                </a:cxn>
                <a:cxn ang="0">
                  <a:pos x="connsiteX2" y="connsiteY2"/>
                </a:cxn>
                <a:cxn ang="0">
                  <a:pos x="connsiteX3" y="connsiteY3"/>
                </a:cxn>
              </a:cxnLst>
              <a:rect l="l" t="t" r="r" b="b"/>
              <a:pathLst>
                <a:path w="282258" h="10874">
                  <a:moveTo>
                    <a:pt x="0" y="0"/>
                  </a:moveTo>
                  <a:lnTo>
                    <a:pt x="282258" y="0"/>
                  </a:lnTo>
                  <a:lnTo>
                    <a:pt x="282258" y="10875"/>
                  </a:lnTo>
                  <a:lnTo>
                    <a:pt x="0" y="10875"/>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6" name="Freeform: Shape 26">
              <a:extLst>
                <a:ext uri="{FF2B5EF4-FFF2-40B4-BE49-F238E27FC236}">
                  <a16:creationId xmlns:a16="http://schemas.microsoft.com/office/drawing/2014/main" id="{00000000-0008-0000-0100-00001A000000}"/>
                </a:ext>
              </a:extLst>
            </xdr:cNvPr>
            <xdr:cNvSpPr/>
          </xdr:nvSpPr>
          <xdr:spPr>
            <a:xfrm>
              <a:off x="10739345" y="2321312"/>
              <a:ext cx="282258" cy="10874"/>
            </a:xfrm>
            <a:custGeom>
              <a:avLst/>
              <a:gdLst>
                <a:gd name="connsiteX0" fmla="*/ 0 w 282258"/>
                <a:gd name="connsiteY0" fmla="*/ 0 h 10874"/>
                <a:gd name="connsiteX1" fmla="*/ 282258 w 282258"/>
                <a:gd name="connsiteY1" fmla="*/ 0 h 10874"/>
                <a:gd name="connsiteX2" fmla="*/ 282258 w 282258"/>
                <a:gd name="connsiteY2" fmla="*/ 10875 h 10874"/>
                <a:gd name="connsiteX3" fmla="*/ 0 w 282258"/>
                <a:gd name="connsiteY3" fmla="*/ 10875 h 10874"/>
              </a:gdLst>
              <a:ahLst/>
              <a:cxnLst>
                <a:cxn ang="0">
                  <a:pos x="connsiteX0" y="connsiteY0"/>
                </a:cxn>
                <a:cxn ang="0">
                  <a:pos x="connsiteX1" y="connsiteY1"/>
                </a:cxn>
                <a:cxn ang="0">
                  <a:pos x="connsiteX2" y="connsiteY2"/>
                </a:cxn>
                <a:cxn ang="0">
                  <a:pos x="connsiteX3" y="connsiteY3"/>
                </a:cxn>
              </a:cxnLst>
              <a:rect l="l" t="t" r="r" b="b"/>
              <a:pathLst>
                <a:path w="282258" h="10874">
                  <a:moveTo>
                    <a:pt x="0" y="0"/>
                  </a:moveTo>
                  <a:lnTo>
                    <a:pt x="282258" y="0"/>
                  </a:lnTo>
                  <a:lnTo>
                    <a:pt x="282258" y="10875"/>
                  </a:lnTo>
                  <a:lnTo>
                    <a:pt x="0" y="10875"/>
                  </a:lnTo>
                  <a:close/>
                </a:path>
              </a:pathLst>
            </a:custGeom>
            <a:solidFill>
              <a:srgbClr val="F04C4D"/>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7" name="Freeform: Shape 27">
              <a:extLst>
                <a:ext uri="{FF2B5EF4-FFF2-40B4-BE49-F238E27FC236}">
                  <a16:creationId xmlns:a16="http://schemas.microsoft.com/office/drawing/2014/main" id="{00000000-0008-0000-0100-00001B000000}"/>
                </a:ext>
              </a:extLst>
            </xdr:cNvPr>
            <xdr:cNvSpPr/>
          </xdr:nvSpPr>
          <xdr:spPr>
            <a:xfrm>
              <a:off x="10743866" y="2366889"/>
              <a:ext cx="125244" cy="10874"/>
            </a:xfrm>
            <a:custGeom>
              <a:avLst/>
              <a:gdLst>
                <a:gd name="connsiteX0" fmla="*/ 0 w 125244"/>
                <a:gd name="connsiteY0" fmla="*/ 0 h 10874"/>
                <a:gd name="connsiteX1" fmla="*/ 125245 w 125244"/>
                <a:gd name="connsiteY1" fmla="*/ 0 h 10874"/>
                <a:gd name="connsiteX2" fmla="*/ 125245 w 125244"/>
                <a:gd name="connsiteY2" fmla="*/ 10875 h 10874"/>
                <a:gd name="connsiteX3" fmla="*/ 0 w 125244"/>
                <a:gd name="connsiteY3" fmla="*/ 10875 h 10874"/>
              </a:gdLst>
              <a:ahLst/>
              <a:cxnLst>
                <a:cxn ang="0">
                  <a:pos x="connsiteX0" y="connsiteY0"/>
                </a:cxn>
                <a:cxn ang="0">
                  <a:pos x="connsiteX1" y="connsiteY1"/>
                </a:cxn>
                <a:cxn ang="0">
                  <a:pos x="connsiteX2" y="connsiteY2"/>
                </a:cxn>
                <a:cxn ang="0">
                  <a:pos x="connsiteX3" y="connsiteY3"/>
                </a:cxn>
              </a:cxnLst>
              <a:rect l="l" t="t" r="r" b="b"/>
              <a:pathLst>
                <a:path w="125244" h="10874">
                  <a:moveTo>
                    <a:pt x="0" y="0"/>
                  </a:moveTo>
                  <a:lnTo>
                    <a:pt x="125245" y="0"/>
                  </a:lnTo>
                  <a:lnTo>
                    <a:pt x="125245" y="10875"/>
                  </a:lnTo>
                  <a:lnTo>
                    <a:pt x="0" y="10875"/>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8" name="Freeform: Shape 28">
              <a:extLst>
                <a:ext uri="{FF2B5EF4-FFF2-40B4-BE49-F238E27FC236}">
                  <a16:creationId xmlns:a16="http://schemas.microsoft.com/office/drawing/2014/main" id="{00000000-0008-0000-0100-00001C000000}"/>
                </a:ext>
              </a:extLst>
            </xdr:cNvPr>
            <xdr:cNvSpPr/>
          </xdr:nvSpPr>
          <xdr:spPr>
            <a:xfrm>
              <a:off x="11111413" y="2273292"/>
              <a:ext cx="43255" cy="10874"/>
            </a:xfrm>
            <a:custGeom>
              <a:avLst/>
              <a:gdLst>
                <a:gd name="connsiteX0" fmla="*/ 0 w 43255"/>
                <a:gd name="connsiteY0" fmla="*/ 0 h 10874"/>
                <a:gd name="connsiteX1" fmla="*/ 43255 w 43255"/>
                <a:gd name="connsiteY1" fmla="*/ 0 h 10874"/>
                <a:gd name="connsiteX2" fmla="*/ 43255 w 43255"/>
                <a:gd name="connsiteY2" fmla="*/ 10875 h 10874"/>
                <a:gd name="connsiteX3" fmla="*/ 0 w 43255"/>
                <a:gd name="connsiteY3" fmla="*/ 10875 h 10874"/>
              </a:gdLst>
              <a:ahLst/>
              <a:cxnLst>
                <a:cxn ang="0">
                  <a:pos x="connsiteX0" y="connsiteY0"/>
                </a:cxn>
                <a:cxn ang="0">
                  <a:pos x="connsiteX1" y="connsiteY1"/>
                </a:cxn>
                <a:cxn ang="0">
                  <a:pos x="connsiteX2" y="connsiteY2"/>
                </a:cxn>
                <a:cxn ang="0">
                  <a:pos x="connsiteX3" y="connsiteY3"/>
                </a:cxn>
              </a:cxnLst>
              <a:rect l="l" t="t" r="r" b="b"/>
              <a:pathLst>
                <a:path w="43255" h="10874">
                  <a:moveTo>
                    <a:pt x="0" y="0"/>
                  </a:moveTo>
                  <a:lnTo>
                    <a:pt x="43255" y="0"/>
                  </a:lnTo>
                  <a:lnTo>
                    <a:pt x="43255"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9" name="Freeform: Shape 29">
              <a:extLst>
                <a:ext uri="{FF2B5EF4-FFF2-40B4-BE49-F238E27FC236}">
                  <a16:creationId xmlns:a16="http://schemas.microsoft.com/office/drawing/2014/main" id="{00000000-0008-0000-0100-00001D000000}"/>
                </a:ext>
              </a:extLst>
            </xdr:cNvPr>
            <xdr:cNvSpPr/>
          </xdr:nvSpPr>
          <xdr:spPr>
            <a:xfrm>
              <a:off x="11014883" y="2273292"/>
              <a:ext cx="84799" cy="10874"/>
            </a:xfrm>
            <a:custGeom>
              <a:avLst/>
              <a:gdLst>
                <a:gd name="connsiteX0" fmla="*/ 0 w 84799"/>
                <a:gd name="connsiteY0" fmla="*/ 0 h 10874"/>
                <a:gd name="connsiteX1" fmla="*/ 84800 w 84799"/>
                <a:gd name="connsiteY1" fmla="*/ 0 h 10874"/>
                <a:gd name="connsiteX2" fmla="*/ 84800 w 84799"/>
                <a:gd name="connsiteY2" fmla="*/ 10875 h 10874"/>
                <a:gd name="connsiteX3" fmla="*/ 0 w 84799"/>
                <a:gd name="connsiteY3" fmla="*/ 10875 h 10874"/>
              </a:gdLst>
              <a:ahLst/>
              <a:cxnLst>
                <a:cxn ang="0">
                  <a:pos x="connsiteX0" y="connsiteY0"/>
                </a:cxn>
                <a:cxn ang="0">
                  <a:pos x="connsiteX1" y="connsiteY1"/>
                </a:cxn>
                <a:cxn ang="0">
                  <a:pos x="connsiteX2" y="connsiteY2"/>
                </a:cxn>
                <a:cxn ang="0">
                  <a:pos x="connsiteX3" y="connsiteY3"/>
                </a:cxn>
              </a:cxnLst>
              <a:rect l="l" t="t" r="r" b="b"/>
              <a:pathLst>
                <a:path w="84799" h="10874">
                  <a:moveTo>
                    <a:pt x="0" y="0"/>
                  </a:moveTo>
                  <a:lnTo>
                    <a:pt x="84800" y="0"/>
                  </a:lnTo>
                  <a:lnTo>
                    <a:pt x="84800"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0" name="Freeform: Shape 30">
              <a:extLst>
                <a:ext uri="{FF2B5EF4-FFF2-40B4-BE49-F238E27FC236}">
                  <a16:creationId xmlns:a16="http://schemas.microsoft.com/office/drawing/2014/main" id="{00000000-0008-0000-0100-00001E000000}"/>
                </a:ext>
              </a:extLst>
            </xdr:cNvPr>
            <xdr:cNvSpPr/>
          </xdr:nvSpPr>
          <xdr:spPr>
            <a:xfrm>
              <a:off x="10925685" y="2273292"/>
              <a:ext cx="70747" cy="10874"/>
            </a:xfrm>
            <a:custGeom>
              <a:avLst/>
              <a:gdLst>
                <a:gd name="connsiteX0" fmla="*/ 0 w 70747"/>
                <a:gd name="connsiteY0" fmla="*/ 0 h 10874"/>
                <a:gd name="connsiteX1" fmla="*/ 70748 w 70747"/>
                <a:gd name="connsiteY1" fmla="*/ 0 h 10874"/>
                <a:gd name="connsiteX2" fmla="*/ 70748 w 70747"/>
                <a:gd name="connsiteY2" fmla="*/ 10875 h 10874"/>
                <a:gd name="connsiteX3" fmla="*/ 0 w 70747"/>
                <a:gd name="connsiteY3" fmla="*/ 10875 h 10874"/>
              </a:gdLst>
              <a:ahLst/>
              <a:cxnLst>
                <a:cxn ang="0">
                  <a:pos x="connsiteX0" y="connsiteY0"/>
                </a:cxn>
                <a:cxn ang="0">
                  <a:pos x="connsiteX1" y="connsiteY1"/>
                </a:cxn>
                <a:cxn ang="0">
                  <a:pos x="connsiteX2" y="connsiteY2"/>
                </a:cxn>
                <a:cxn ang="0">
                  <a:pos x="connsiteX3" y="connsiteY3"/>
                </a:cxn>
              </a:cxnLst>
              <a:rect l="l" t="t" r="r" b="b"/>
              <a:pathLst>
                <a:path w="70747" h="10874">
                  <a:moveTo>
                    <a:pt x="0" y="0"/>
                  </a:moveTo>
                  <a:lnTo>
                    <a:pt x="70748" y="0"/>
                  </a:lnTo>
                  <a:lnTo>
                    <a:pt x="70748"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1" name="Freeform: Shape 31">
              <a:extLst>
                <a:ext uri="{FF2B5EF4-FFF2-40B4-BE49-F238E27FC236}">
                  <a16:creationId xmlns:a16="http://schemas.microsoft.com/office/drawing/2014/main" id="{00000000-0008-0000-0100-00001F000000}"/>
                </a:ext>
              </a:extLst>
            </xdr:cNvPr>
            <xdr:cNvSpPr/>
          </xdr:nvSpPr>
          <xdr:spPr>
            <a:xfrm>
              <a:off x="10860802" y="2273292"/>
              <a:ext cx="55229" cy="10874"/>
            </a:xfrm>
            <a:custGeom>
              <a:avLst/>
              <a:gdLst>
                <a:gd name="connsiteX0" fmla="*/ 0 w 55229"/>
                <a:gd name="connsiteY0" fmla="*/ 0 h 10874"/>
                <a:gd name="connsiteX1" fmla="*/ 55230 w 55229"/>
                <a:gd name="connsiteY1" fmla="*/ 0 h 10874"/>
                <a:gd name="connsiteX2" fmla="*/ 55230 w 55229"/>
                <a:gd name="connsiteY2" fmla="*/ 10875 h 10874"/>
                <a:gd name="connsiteX3" fmla="*/ 0 w 55229"/>
                <a:gd name="connsiteY3" fmla="*/ 10875 h 10874"/>
              </a:gdLst>
              <a:ahLst/>
              <a:cxnLst>
                <a:cxn ang="0">
                  <a:pos x="connsiteX0" y="connsiteY0"/>
                </a:cxn>
                <a:cxn ang="0">
                  <a:pos x="connsiteX1" y="connsiteY1"/>
                </a:cxn>
                <a:cxn ang="0">
                  <a:pos x="connsiteX2" y="connsiteY2"/>
                </a:cxn>
                <a:cxn ang="0">
                  <a:pos x="connsiteX3" y="connsiteY3"/>
                </a:cxn>
              </a:cxnLst>
              <a:rect l="l" t="t" r="r" b="b"/>
              <a:pathLst>
                <a:path w="55229" h="10874">
                  <a:moveTo>
                    <a:pt x="0" y="0"/>
                  </a:moveTo>
                  <a:lnTo>
                    <a:pt x="55230" y="0"/>
                  </a:lnTo>
                  <a:lnTo>
                    <a:pt x="55230"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2" name="Freeform: Shape 32">
              <a:extLst>
                <a:ext uri="{FF2B5EF4-FFF2-40B4-BE49-F238E27FC236}">
                  <a16:creationId xmlns:a16="http://schemas.microsoft.com/office/drawing/2014/main" id="{00000000-0008-0000-0100-000020000000}"/>
                </a:ext>
              </a:extLst>
            </xdr:cNvPr>
            <xdr:cNvSpPr/>
          </xdr:nvSpPr>
          <xdr:spPr>
            <a:xfrm>
              <a:off x="10777591" y="2273292"/>
              <a:ext cx="75146" cy="10874"/>
            </a:xfrm>
            <a:custGeom>
              <a:avLst/>
              <a:gdLst>
                <a:gd name="connsiteX0" fmla="*/ 0 w 75146"/>
                <a:gd name="connsiteY0" fmla="*/ 0 h 10874"/>
                <a:gd name="connsiteX1" fmla="*/ 75147 w 75146"/>
                <a:gd name="connsiteY1" fmla="*/ 0 h 10874"/>
                <a:gd name="connsiteX2" fmla="*/ 75147 w 75146"/>
                <a:gd name="connsiteY2" fmla="*/ 10875 h 10874"/>
                <a:gd name="connsiteX3" fmla="*/ 0 w 75146"/>
                <a:gd name="connsiteY3" fmla="*/ 10875 h 10874"/>
              </a:gdLst>
              <a:ahLst/>
              <a:cxnLst>
                <a:cxn ang="0">
                  <a:pos x="connsiteX0" y="connsiteY0"/>
                </a:cxn>
                <a:cxn ang="0">
                  <a:pos x="connsiteX1" y="connsiteY1"/>
                </a:cxn>
                <a:cxn ang="0">
                  <a:pos x="connsiteX2" y="connsiteY2"/>
                </a:cxn>
                <a:cxn ang="0">
                  <a:pos x="connsiteX3" y="connsiteY3"/>
                </a:cxn>
              </a:cxnLst>
              <a:rect l="l" t="t" r="r" b="b"/>
              <a:pathLst>
                <a:path w="75146" h="10874">
                  <a:moveTo>
                    <a:pt x="0" y="0"/>
                  </a:moveTo>
                  <a:lnTo>
                    <a:pt x="75147" y="0"/>
                  </a:lnTo>
                  <a:lnTo>
                    <a:pt x="75147"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3" name="Freeform: Shape 33">
              <a:extLst>
                <a:ext uri="{FF2B5EF4-FFF2-40B4-BE49-F238E27FC236}">
                  <a16:creationId xmlns:a16="http://schemas.microsoft.com/office/drawing/2014/main" id="{00000000-0008-0000-0100-000021000000}"/>
                </a:ext>
              </a:extLst>
            </xdr:cNvPr>
            <xdr:cNvSpPr/>
          </xdr:nvSpPr>
          <xdr:spPr>
            <a:xfrm>
              <a:off x="10742889" y="2273292"/>
              <a:ext cx="22116" cy="10874"/>
            </a:xfrm>
            <a:custGeom>
              <a:avLst/>
              <a:gdLst>
                <a:gd name="connsiteX0" fmla="*/ 0 w 22116"/>
                <a:gd name="connsiteY0" fmla="*/ 0 h 10874"/>
                <a:gd name="connsiteX1" fmla="*/ 22116 w 22116"/>
                <a:gd name="connsiteY1" fmla="*/ 0 h 10874"/>
                <a:gd name="connsiteX2" fmla="*/ 22116 w 22116"/>
                <a:gd name="connsiteY2" fmla="*/ 10875 h 10874"/>
                <a:gd name="connsiteX3" fmla="*/ 0 w 22116"/>
                <a:gd name="connsiteY3" fmla="*/ 10875 h 10874"/>
              </a:gdLst>
              <a:ahLst/>
              <a:cxnLst>
                <a:cxn ang="0">
                  <a:pos x="connsiteX0" y="connsiteY0"/>
                </a:cxn>
                <a:cxn ang="0">
                  <a:pos x="connsiteX1" y="connsiteY1"/>
                </a:cxn>
                <a:cxn ang="0">
                  <a:pos x="connsiteX2" y="connsiteY2"/>
                </a:cxn>
                <a:cxn ang="0">
                  <a:pos x="connsiteX3" y="connsiteY3"/>
                </a:cxn>
              </a:cxnLst>
              <a:rect l="l" t="t" r="r" b="b"/>
              <a:pathLst>
                <a:path w="22116" h="10874">
                  <a:moveTo>
                    <a:pt x="0" y="0"/>
                  </a:moveTo>
                  <a:lnTo>
                    <a:pt x="22116" y="0"/>
                  </a:lnTo>
                  <a:lnTo>
                    <a:pt x="22116"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4" name="Freeform: Shape 34">
              <a:extLst>
                <a:ext uri="{FF2B5EF4-FFF2-40B4-BE49-F238E27FC236}">
                  <a16:creationId xmlns:a16="http://schemas.microsoft.com/office/drawing/2014/main" id="{00000000-0008-0000-0100-000022000000}"/>
                </a:ext>
              </a:extLst>
            </xdr:cNvPr>
            <xdr:cNvSpPr/>
          </xdr:nvSpPr>
          <xdr:spPr>
            <a:xfrm>
              <a:off x="11025392" y="2245066"/>
              <a:ext cx="77590" cy="10874"/>
            </a:xfrm>
            <a:custGeom>
              <a:avLst/>
              <a:gdLst>
                <a:gd name="connsiteX0" fmla="*/ 0 w 77590"/>
                <a:gd name="connsiteY0" fmla="*/ 0 h 10874"/>
                <a:gd name="connsiteX1" fmla="*/ 77590 w 77590"/>
                <a:gd name="connsiteY1" fmla="*/ 0 h 10874"/>
                <a:gd name="connsiteX2" fmla="*/ 77590 w 77590"/>
                <a:gd name="connsiteY2" fmla="*/ 10875 h 10874"/>
                <a:gd name="connsiteX3" fmla="*/ 0 w 77590"/>
                <a:gd name="connsiteY3" fmla="*/ 10875 h 10874"/>
              </a:gdLst>
              <a:ahLst/>
              <a:cxnLst>
                <a:cxn ang="0">
                  <a:pos x="connsiteX0" y="connsiteY0"/>
                </a:cxn>
                <a:cxn ang="0">
                  <a:pos x="connsiteX1" y="connsiteY1"/>
                </a:cxn>
                <a:cxn ang="0">
                  <a:pos x="connsiteX2" y="connsiteY2"/>
                </a:cxn>
                <a:cxn ang="0">
                  <a:pos x="connsiteX3" y="connsiteY3"/>
                </a:cxn>
              </a:cxnLst>
              <a:rect l="l" t="t" r="r" b="b"/>
              <a:pathLst>
                <a:path w="77590" h="10874">
                  <a:moveTo>
                    <a:pt x="0" y="0"/>
                  </a:moveTo>
                  <a:lnTo>
                    <a:pt x="77590" y="0"/>
                  </a:lnTo>
                  <a:lnTo>
                    <a:pt x="77590"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5" name="Freeform: Shape 35">
              <a:extLst>
                <a:ext uri="{FF2B5EF4-FFF2-40B4-BE49-F238E27FC236}">
                  <a16:creationId xmlns:a16="http://schemas.microsoft.com/office/drawing/2014/main" id="{00000000-0008-0000-0100-000023000000}"/>
                </a:ext>
              </a:extLst>
            </xdr:cNvPr>
            <xdr:cNvSpPr/>
          </xdr:nvSpPr>
          <xdr:spPr>
            <a:xfrm>
              <a:off x="10941447" y="2245066"/>
              <a:ext cx="74413" cy="10874"/>
            </a:xfrm>
            <a:custGeom>
              <a:avLst/>
              <a:gdLst>
                <a:gd name="connsiteX0" fmla="*/ 0 w 74413"/>
                <a:gd name="connsiteY0" fmla="*/ 0 h 10874"/>
                <a:gd name="connsiteX1" fmla="*/ 74414 w 74413"/>
                <a:gd name="connsiteY1" fmla="*/ 0 h 10874"/>
                <a:gd name="connsiteX2" fmla="*/ 74414 w 74413"/>
                <a:gd name="connsiteY2" fmla="*/ 10875 h 10874"/>
                <a:gd name="connsiteX3" fmla="*/ 0 w 74413"/>
                <a:gd name="connsiteY3" fmla="*/ 10875 h 10874"/>
              </a:gdLst>
              <a:ahLst/>
              <a:cxnLst>
                <a:cxn ang="0">
                  <a:pos x="connsiteX0" y="connsiteY0"/>
                </a:cxn>
                <a:cxn ang="0">
                  <a:pos x="connsiteX1" y="connsiteY1"/>
                </a:cxn>
                <a:cxn ang="0">
                  <a:pos x="connsiteX2" y="connsiteY2"/>
                </a:cxn>
                <a:cxn ang="0">
                  <a:pos x="connsiteX3" y="connsiteY3"/>
                </a:cxn>
              </a:cxnLst>
              <a:rect l="l" t="t" r="r" b="b"/>
              <a:pathLst>
                <a:path w="74413" h="10874">
                  <a:moveTo>
                    <a:pt x="0" y="0"/>
                  </a:moveTo>
                  <a:lnTo>
                    <a:pt x="74414" y="0"/>
                  </a:lnTo>
                  <a:lnTo>
                    <a:pt x="74414"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6" name="Freeform: Shape 36">
              <a:extLst>
                <a:ext uri="{FF2B5EF4-FFF2-40B4-BE49-F238E27FC236}">
                  <a16:creationId xmlns:a16="http://schemas.microsoft.com/office/drawing/2014/main" id="{00000000-0008-0000-0100-000024000000}"/>
                </a:ext>
              </a:extLst>
            </xdr:cNvPr>
            <xdr:cNvSpPr/>
          </xdr:nvSpPr>
          <xdr:spPr>
            <a:xfrm>
              <a:off x="10886828" y="2245066"/>
              <a:ext cx="42033" cy="10874"/>
            </a:xfrm>
            <a:custGeom>
              <a:avLst/>
              <a:gdLst>
                <a:gd name="connsiteX0" fmla="*/ 0 w 42033"/>
                <a:gd name="connsiteY0" fmla="*/ 0 h 10874"/>
                <a:gd name="connsiteX1" fmla="*/ 42033 w 42033"/>
                <a:gd name="connsiteY1" fmla="*/ 0 h 10874"/>
                <a:gd name="connsiteX2" fmla="*/ 42033 w 42033"/>
                <a:gd name="connsiteY2" fmla="*/ 10875 h 10874"/>
                <a:gd name="connsiteX3" fmla="*/ 0 w 42033"/>
                <a:gd name="connsiteY3" fmla="*/ 10875 h 10874"/>
              </a:gdLst>
              <a:ahLst/>
              <a:cxnLst>
                <a:cxn ang="0">
                  <a:pos x="connsiteX0" y="connsiteY0"/>
                </a:cxn>
                <a:cxn ang="0">
                  <a:pos x="connsiteX1" y="connsiteY1"/>
                </a:cxn>
                <a:cxn ang="0">
                  <a:pos x="connsiteX2" y="connsiteY2"/>
                </a:cxn>
                <a:cxn ang="0">
                  <a:pos x="connsiteX3" y="connsiteY3"/>
                </a:cxn>
              </a:cxnLst>
              <a:rect l="l" t="t" r="r" b="b"/>
              <a:pathLst>
                <a:path w="42033" h="10874">
                  <a:moveTo>
                    <a:pt x="0" y="0"/>
                  </a:moveTo>
                  <a:lnTo>
                    <a:pt x="42033" y="0"/>
                  </a:lnTo>
                  <a:lnTo>
                    <a:pt x="42033"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7" name="Freeform: Shape 37">
              <a:extLst>
                <a:ext uri="{FF2B5EF4-FFF2-40B4-BE49-F238E27FC236}">
                  <a16:creationId xmlns:a16="http://schemas.microsoft.com/office/drawing/2014/main" id="{00000000-0008-0000-0100-000025000000}"/>
                </a:ext>
              </a:extLst>
            </xdr:cNvPr>
            <xdr:cNvSpPr/>
          </xdr:nvSpPr>
          <xdr:spPr>
            <a:xfrm>
              <a:off x="10802884" y="2245066"/>
              <a:ext cx="70014" cy="10874"/>
            </a:xfrm>
            <a:custGeom>
              <a:avLst/>
              <a:gdLst>
                <a:gd name="connsiteX0" fmla="*/ 0 w 70014"/>
                <a:gd name="connsiteY0" fmla="*/ 0 h 10874"/>
                <a:gd name="connsiteX1" fmla="*/ 70015 w 70014"/>
                <a:gd name="connsiteY1" fmla="*/ 0 h 10874"/>
                <a:gd name="connsiteX2" fmla="*/ 70015 w 70014"/>
                <a:gd name="connsiteY2" fmla="*/ 10875 h 10874"/>
                <a:gd name="connsiteX3" fmla="*/ 0 w 70014"/>
                <a:gd name="connsiteY3" fmla="*/ 10875 h 10874"/>
              </a:gdLst>
              <a:ahLst/>
              <a:cxnLst>
                <a:cxn ang="0">
                  <a:pos x="connsiteX0" y="connsiteY0"/>
                </a:cxn>
                <a:cxn ang="0">
                  <a:pos x="connsiteX1" y="connsiteY1"/>
                </a:cxn>
                <a:cxn ang="0">
                  <a:pos x="connsiteX2" y="connsiteY2"/>
                </a:cxn>
                <a:cxn ang="0">
                  <a:pos x="connsiteX3" y="connsiteY3"/>
                </a:cxn>
              </a:cxnLst>
              <a:rect l="l" t="t" r="r" b="b"/>
              <a:pathLst>
                <a:path w="70014" h="10874">
                  <a:moveTo>
                    <a:pt x="0" y="0"/>
                  </a:moveTo>
                  <a:lnTo>
                    <a:pt x="70015" y="0"/>
                  </a:lnTo>
                  <a:lnTo>
                    <a:pt x="70015"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8" name="Freeform: Shape 38">
              <a:extLst>
                <a:ext uri="{FF2B5EF4-FFF2-40B4-BE49-F238E27FC236}">
                  <a16:creationId xmlns:a16="http://schemas.microsoft.com/office/drawing/2014/main" id="{00000000-0008-0000-0100-000026000000}"/>
                </a:ext>
              </a:extLst>
            </xdr:cNvPr>
            <xdr:cNvSpPr/>
          </xdr:nvSpPr>
          <xdr:spPr>
            <a:xfrm>
              <a:off x="11112024" y="2202300"/>
              <a:ext cx="42644" cy="10874"/>
            </a:xfrm>
            <a:custGeom>
              <a:avLst/>
              <a:gdLst>
                <a:gd name="connsiteX0" fmla="*/ 0 w 42644"/>
                <a:gd name="connsiteY0" fmla="*/ 0 h 10874"/>
                <a:gd name="connsiteX1" fmla="*/ 42644 w 42644"/>
                <a:gd name="connsiteY1" fmla="*/ 0 h 10874"/>
                <a:gd name="connsiteX2" fmla="*/ 42644 w 42644"/>
                <a:gd name="connsiteY2" fmla="*/ 10875 h 10874"/>
                <a:gd name="connsiteX3" fmla="*/ 0 w 42644"/>
                <a:gd name="connsiteY3" fmla="*/ 10875 h 10874"/>
              </a:gdLst>
              <a:ahLst/>
              <a:cxnLst>
                <a:cxn ang="0">
                  <a:pos x="connsiteX0" y="connsiteY0"/>
                </a:cxn>
                <a:cxn ang="0">
                  <a:pos x="connsiteX1" y="connsiteY1"/>
                </a:cxn>
                <a:cxn ang="0">
                  <a:pos x="connsiteX2" y="connsiteY2"/>
                </a:cxn>
                <a:cxn ang="0">
                  <a:pos x="connsiteX3" y="connsiteY3"/>
                </a:cxn>
              </a:cxnLst>
              <a:rect l="l" t="t" r="r" b="b"/>
              <a:pathLst>
                <a:path w="42644" h="10874">
                  <a:moveTo>
                    <a:pt x="0" y="0"/>
                  </a:moveTo>
                  <a:lnTo>
                    <a:pt x="42644" y="0"/>
                  </a:lnTo>
                  <a:lnTo>
                    <a:pt x="42644"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9" name="Freeform: Shape 39">
              <a:extLst>
                <a:ext uri="{FF2B5EF4-FFF2-40B4-BE49-F238E27FC236}">
                  <a16:creationId xmlns:a16="http://schemas.microsoft.com/office/drawing/2014/main" id="{00000000-0008-0000-0100-000027000000}"/>
                </a:ext>
              </a:extLst>
            </xdr:cNvPr>
            <xdr:cNvSpPr/>
          </xdr:nvSpPr>
          <xdr:spPr>
            <a:xfrm>
              <a:off x="11035289" y="2202300"/>
              <a:ext cx="65127" cy="10874"/>
            </a:xfrm>
            <a:custGeom>
              <a:avLst/>
              <a:gdLst>
                <a:gd name="connsiteX0" fmla="*/ 0 w 65127"/>
                <a:gd name="connsiteY0" fmla="*/ 0 h 10874"/>
                <a:gd name="connsiteX1" fmla="*/ 65127 w 65127"/>
                <a:gd name="connsiteY1" fmla="*/ 0 h 10874"/>
                <a:gd name="connsiteX2" fmla="*/ 65127 w 65127"/>
                <a:gd name="connsiteY2" fmla="*/ 10875 h 10874"/>
                <a:gd name="connsiteX3" fmla="*/ 0 w 65127"/>
                <a:gd name="connsiteY3" fmla="*/ 10875 h 10874"/>
              </a:gdLst>
              <a:ahLst/>
              <a:cxnLst>
                <a:cxn ang="0">
                  <a:pos x="connsiteX0" y="connsiteY0"/>
                </a:cxn>
                <a:cxn ang="0">
                  <a:pos x="connsiteX1" y="connsiteY1"/>
                </a:cxn>
                <a:cxn ang="0">
                  <a:pos x="connsiteX2" y="connsiteY2"/>
                </a:cxn>
                <a:cxn ang="0">
                  <a:pos x="connsiteX3" y="connsiteY3"/>
                </a:cxn>
              </a:cxnLst>
              <a:rect l="l" t="t" r="r" b="b"/>
              <a:pathLst>
                <a:path w="65127" h="10874">
                  <a:moveTo>
                    <a:pt x="0" y="0"/>
                  </a:moveTo>
                  <a:lnTo>
                    <a:pt x="65127" y="0"/>
                  </a:lnTo>
                  <a:lnTo>
                    <a:pt x="65127"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40" name="Freeform: Shape 40">
              <a:extLst>
                <a:ext uri="{FF2B5EF4-FFF2-40B4-BE49-F238E27FC236}">
                  <a16:creationId xmlns:a16="http://schemas.microsoft.com/office/drawing/2014/main" id="{00000000-0008-0000-0100-000028000000}"/>
                </a:ext>
              </a:extLst>
            </xdr:cNvPr>
            <xdr:cNvSpPr/>
          </xdr:nvSpPr>
          <xdr:spPr>
            <a:xfrm>
              <a:off x="10934116" y="2202300"/>
              <a:ext cx="81011" cy="10874"/>
            </a:xfrm>
            <a:custGeom>
              <a:avLst/>
              <a:gdLst>
                <a:gd name="connsiteX0" fmla="*/ 0 w 81011"/>
                <a:gd name="connsiteY0" fmla="*/ 0 h 10874"/>
                <a:gd name="connsiteX1" fmla="*/ 81012 w 81011"/>
                <a:gd name="connsiteY1" fmla="*/ 0 h 10874"/>
                <a:gd name="connsiteX2" fmla="*/ 81012 w 81011"/>
                <a:gd name="connsiteY2" fmla="*/ 10875 h 10874"/>
                <a:gd name="connsiteX3" fmla="*/ 0 w 81011"/>
                <a:gd name="connsiteY3" fmla="*/ 10875 h 10874"/>
              </a:gdLst>
              <a:ahLst/>
              <a:cxnLst>
                <a:cxn ang="0">
                  <a:pos x="connsiteX0" y="connsiteY0"/>
                </a:cxn>
                <a:cxn ang="0">
                  <a:pos x="connsiteX1" y="connsiteY1"/>
                </a:cxn>
                <a:cxn ang="0">
                  <a:pos x="connsiteX2" y="connsiteY2"/>
                </a:cxn>
                <a:cxn ang="0">
                  <a:pos x="connsiteX3" y="connsiteY3"/>
                </a:cxn>
              </a:cxnLst>
              <a:rect l="l" t="t" r="r" b="b"/>
              <a:pathLst>
                <a:path w="81011" h="10874">
                  <a:moveTo>
                    <a:pt x="0" y="0"/>
                  </a:moveTo>
                  <a:lnTo>
                    <a:pt x="81012" y="0"/>
                  </a:lnTo>
                  <a:lnTo>
                    <a:pt x="81012"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41" name="Freeform: Shape 41">
              <a:extLst>
                <a:ext uri="{FF2B5EF4-FFF2-40B4-BE49-F238E27FC236}">
                  <a16:creationId xmlns:a16="http://schemas.microsoft.com/office/drawing/2014/main" id="{00000000-0008-0000-0100-000029000000}"/>
                </a:ext>
              </a:extLst>
            </xdr:cNvPr>
            <xdr:cNvSpPr/>
          </xdr:nvSpPr>
          <xdr:spPr>
            <a:xfrm>
              <a:off x="10805328" y="2202300"/>
              <a:ext cx="112903" cy="10874"/>
            </a:xfrm>
            <a:custGeom>
              <a:avLst/>
              <a:gdLst>
                <a:gd name="connsiteX0" fmla="*/ 0 w 112903"/>
                <a:gd name="connsiteY0" fmla="*/ 0 h 10874"/>
                <a:gd name="connsiteX1" fmla="*/ 112903 w 112903"/>
                <a:gd name="connsiteY1" fmla="*/ 0 h 10874"/>
                <a:gd name="connsiteX2" fmla="*/ 112903 w 112903"/>
                <a:gd name="connsiteY2" fmla="*/ 10875 h 10874"/>
                <a:gd name="connsiteX3" fmla="*/ 0 w 112903"/>
                <a:gd name="connsiteY3" fmla="*/ 10875 h 10874"/>
              </a:gdLst>
              <a:ahLst/>
              <a:cxnLst>
                <a:cxn ang="0">
                  <a:pos x="connsiteX0" y="connsiteY0"/>
                </a:cxn>
                <a:cxn ang="0">
                  <a:pos x="connsiteX1" y="connsiteY1"/>
                </a:cxn>
                <a:cxn ang="0">
                  <a:pos x="connsiteX2" y="connsiteY2"/>
                </a:cxn>
                <a:cxn ang="0">
                  <a:pos x="connsiteX3" y="connsiteY3"/>
                </a:cxn>
              </a:cxnLst>
              <a:rect l="l" t="t" r="r" b="b"/>
              <a:pathLst>
                <a:path w="112903" h="10874">
                  <a:moveTo>
                    <a:pt x="0" y="0"/>
                  </a:moveTo>
                  <a:lnTo>
                    <a:pt x="112903" y="0"/>
                  </a:lnTo>
                  <a:lnTo>
                    <a:pt x="112903"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42" name="Freeform: Shape 42">
              <a:extLst>
                <a:ext uri="{FF2B5EF4-FFF2-40B4-BE49-F238E27FC236}">
                  <a16:creationId xmlns:a16="http://schemas.microsoft.com/office/drawing/2014/main" id="{00000000-0008-0000-0100-00002A000000}"/>
                </a:ext>
              </a:extLst>
            </xdr:cNvPr>
            <xdr:cNvSpPr/>
          </xdr:nvSpPr>
          <xdr:spPr>
            <a:xfrm>
              <a:off x="10742889" y="2202300"/>
              <a:ext cx="48020" cy="10874"/>
            </a:xfrm>
            <a:custGeom>
              <a:avLst/>
              <a:gdLst>
                <a:gd name="connsiteX0" fmla="*/ 0 w 48020"/>
                <a:gd name="connsiteY0" fmla="*/ 0 h 10874"/>
                <a:gd name="connsiteX1" fmla="*/ 48021 w 48020"/>
                <a:gd name="connsiteY1" fmla="*/ 0 h 10874"/>
                <a:gd name="connsiteX2" fmla="*/ 48021 w 48020"/>
                <a:gd name="connsiteY2" fmla="*/ 10875 h 10874"/>
                <a:gd name="connsiteX3" fmla="*/ 0 w 48020"/>
                <a:gd name="connsiteY3" fmla="*/ 10875 h 10874"/>
              </a:gdLst>
              <a:ahLst/>
              <a:cxnLst>
                <a:cxn ang="0">
                  <a:pos x="connsiteX0" y="connsiteY0"/>
                </a:cxn>
                <a:cxn ang="0">
                  <a:pos x="connsiteX1" y="connsiteY1"/>
                </a:cxn>
                <a:cxn ang="0">
                  <a:pos x="connsiteX2" y="connsiteY2"/>
                </a:cxn>
                <a:cxn ang="0">
                  <a:pos x="connsiteX3" y="connsiteY3"/>
                </a:cxn>
              </a:cxnLst>
              <a:rect l="l" t="t" r="r" b="b"/>
              <a:pathLst>
                <a:path w="48020" h="10874">
                  <a:moveTo>
                    <a:pt x="0" y="0"/>
                  </a:moveTo>
                  <a:lnTo>
                    <a:pt x="48021" y="0"/>
                  </a:lnTo>
                  <a:lnTo>
                    <a:pt x="48021"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43" name="Freeform: Shape 43">
              <a:extLst>
                <a:ext uri="{FF2B5EF4-FFF2-40B4-BE49-F238E27FC236}">
                  <a16:creationId xmlns:a16="http://schemas.microsoft.com/office/drawing/2014/main" id="{00000000-0008-0000-0100-00002B000000}"/>
                </a:ext>
              </a:extLst>
            </xdr:cNvPr>
            <xdr:cNvSpPr/>
          </xdr:nvSpPr>
          <xdr:spPr>
            <a:xfrm>
              <a:off x="10814981" y="2479181"/>
              <a:ext cx="20161" cy="10874"/>
            </a:xfrm>
            <a:custGeom>
              <a:avLst/>
              <a:gdLst>
                <a:gd name="connsiteX0" fmla="*/ 0 w 20161"/>
                <a:gd name="connsiteY0" fmla="*/ 0 h 10874"/>
                <a:gd name="connsiteX1" fmla="*/ 20161 w 20161"/>
                <a:gd name="connsiteY1" fmla="*/ 0 h 10874"/>
                <a:gd name="connsiteX2" fmla="*/ 20161 w 20161"/>
                <a:gd name="connsiteY2" fmla="*/ 10875 h 10874"/>
                <a:gd name="connsiteX3" fmla="*/ 0 w 20161"/>
                <a:gd name="connsiteY3" fmla="*/ 10875 h 10874"/>
              </a:gdLst>
              <a:ahLst/>
              <a:cxnLst>
                <a:cxn ang="0">
                  <a:pos x="connsiteX0" y="connsiteY0"/>
                </a:cxn>
                <a:cxn ang="0">
                  <a:pos x="connsiteX1" y="connsiteY1"/>
                </a:cxn>
                <a:cxn ang="0">
                  <a:pos x="connsiteX2" y="connsiteY2"/>
                </a:cxn>
                <a:cxn ang="0">
                  <a:pos x="connsiteX3" y="connsiteY3"/>
                </a:cxn>
              </a:cxnLst>
              <a:rect l="l" t="t" r="r" b="b"/>
              <a:pathLst>
                <a:path w="20161" h="10874">
                  <a:moveTo>
                    <a:pt x="0" y="0"/>
                  </a:moveTo>
                  <a:lnTo>
                    <a:pt x="20161" y="0"/>
                  </a:lnTo>
                  <a:lnTo>
                    <a:pt x="20161" y="10875"/>
                  </a:lnTo>
                  <a:lnTo>
                    <a:pt x="0" y="10875"/>
                  </a:lnTo>
                  <a:close/>
                </a:path>
              </a:pathLst>
            </a:custGeom>
            <a:solidFill>
              <a:srgbClr val="838D93"/>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44" name="Freeform: Shape 44">
              <a:extLst>
                <a:ext uri="{FF2B5EF4-FFF2-40B4-BE49-F238E27FC236}">
                  <a16:creationId xmlns:a16="http://schemas.microsoft.com/office/drawing/2014/main" id="{00000000-0008-0000-0100-00002C000000}"/>
                </a:ext>
              </a:extLst>
            </xdr:cNvPr>
            <xdr:cNvSpPr/>
          </xdr:nvSpPr>
          <xdr:spPr>
            <a:xfrm>
              <a:off x="10832698" y="2432138"/>
              <a:ext cx="70381" cy="13318"/>
            </a:xfrm>
            <a:custGeom>
              <a:avLst/>
              <a:gdLst>
                <a:gd name="connsiteX0" fmla="*/ 0 w 70381"/>
                <a:gd name="connsiteY0" fmla="*/ 0 h 13318"/>
                <a:gd name="connsiteX1" fmla="*/ 70381 w 70381"/>
                <a:gd name="connsiteY1" fmla="*/ 0 h 13318"/>
                <a:gd name="connsiteX2" fmla="*/ 70381 w 70381"/>
                <a:gd name="connsiteY2" fmla="*/ 13319 h 13318"/>
                <a:gd name="connsiteX3" fmla="*/ 0 w 70381"/>
                <a:gd name="connsiteY3" fmla="*/ 13319 h 13318"/>
              </a:gdLst>
              <a:ahLst/>
              <a:cxnLst>
                <a:cxn ang="0">
                  <a:pos x="connsiteX0" y="connsiteY0"/>
                </a:cxn>
                <a:cxn ang="0">
                  <a:pos x="connsiteX1" y="connsiteY1"/>
                </a:cxn>
                <a:cxn ang="0">
                  <a:pos x="connsiteX2" y="connsiteY2"/>
                </a:cxn>
                <a:cxn ang="0">
                  <a:pos x="connsiteX3" y="connsiteY3"/>
                </a:cxn>
              </a:cxnLst>
              <a:rect l="l" t="t" r="r" b="b"/>
              <a:pathLst>
                <a:path w="70381" h="13318">
                  <a:moveTo>
                    <a:pt x="0" y="0"/>
                  </a:moveTo>
                  <a:lnTo>
                    <a:pt x="70381" y="0"/>
                  </a:lnTo>
                  <a:lnTo>
                    <a:pt x="70381"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45" name="Freeform: Shape 45">
              <a:extLst>
                <a:ext uri="{FF2B5EF4-FFF2-40B4-BE49-F238E27FC236}">
                  <a16:creationId xmlns:a16="http://schemas.microsoft.com/office/drawing/2014/main" id="{00000000-0008-0000-0100-00002D000000}"/>
                </a:ext>
              </a:extLst>
            </xdr:cNvPr>
            <xdr:cNvSpPr/>
          </xdr:nvSpPr>
          <xdr:spPr>
            <a:xfrm>
              <a:off x="10759140" y="2432138"/>
              <a:ext cx="64271" cy="13318"/>
            </a:xfrm>
            <a:custGeom>
              <a:avLst/>
              <a:gdLst>
                <a:gd name="connsiteX0" fmla="*/ 0 w 64271"/>
                <a:gd name="connsiteY0" fmla="*/ 0 h 13318"/>
                <a:gd name="connsiteX1" fmla="*/ 64272 w 64271"/>
                <a:gd name="connsiteY1" fmla="*/ 0 h 13318"/>
                <a:gd name="connsiteX2" fmla="*/ 64272 w 64271"/>
                <a:gd name="connsiteY2" fmla="*/ 13319 h 13318"/>
                <a:gd name="connsiteX3" fmla="*/ 0 w 64271"/>
                <a:gd name="connsiteY3" fmla="*/ 13319 h 13318"/>
              </a:gdLst>
              <a:ahLst/>
              <a:cxnLst>
                <a:cxn ang="0">
                  <a:pos x="connsiteX0" y="connsiteY0"/>
                </a:cxn>
                <a:cxn ang="0">
                  <a:pos x="connsiteX1" y="connsiteY1"/>
                </a:cxn>
                <a:cxn ang="0">
                  <a:pos x="connsiteX2" y="connsiteY2"/>
                </a:cxn>
                <a:cxn ang="0">
                  <a:pos x="connsiteX3" y="connsiteY3"/>
                </a:cxn>
              </a:cxnLst>
              <a:rect l="l" t="t" r="r" b="b"/>
              <a:pathLst>
                <a:path w="64271" h="13318">
                  <a:moveTo>
                    <a:pt x="0" y="0"/>
                  </a:moveTo>
                  <a:lnTo>
                    <a:pt x="64272" y="0"/>
                  </a:lnTo>
                  <a:lnTo>
                    <a:pt x="64272"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46" name="Freeform: Shape 46">
              <a:extLst>
                <a:ext uri="{FF2B5EF4-FFF2-40B4-BE49-F238E27FC236}">
                  <a16:creationId xmlns:a16="http://schemas.microsoft.com/office/drawing/2014/main" id="{00000000-0008-0000-0100-00002E000000}"/>
                </a:ext>
              </a:extLst>
            </xdr:cNvPr>
            <xdr:cNvSpPr/>
          </xdr:nvSpPr>
          <xdr:spPr>
            <a:xfrm>
              <a:off x="10846750" y="2479181"/>
              <a:ext cx="44232" cy="10874"/>
            </a:xfrm>
            <a:custGeom>
              <a:avLst/>
              <a:gdLst>
                <a:gd name="connsiteX0" fmla="*/ 0 w 44232"/>
                <a:gd name="connsiteY0" fmla="*/ 0 h 10874"/>
                <a:gd name="connsiteX1" fmla="*/ 44233 w 44232"/>
                <a:gd name="connsiteY1" fmla="*/ 0 h 10874"/>
                <a:gd name="connsiteX2" fmla="*/ 44233 w 44232"/>
                <a:gd name="connsiteY2" fmla="*/ 10875 h 10874"/>
                <a:gd name="connsiteX3" fmla="*/ 0 w 44232"/>
                <a:gd name="connsiteY3" fmla="*/ 10875 h 10874"/>
              </a:gdLst>
              <a:ahLst/>
              <a:cxnLst>
                <a:cxn ang="0">
                  <a:pos x="connsiteX0" y="connsiteY0"/>
                </a:cxn>
                <a:cxn ang="0">
                  <a:pos x="connsiteX1" y="connsiteY1"/>
                </a:cxn>
                <a:cxn ang="0">
                  <a:pos x="connsiteX2" y="connsiteY2"/>
                </a:cxn>
                <a:cxn ang="0">
                  <a:pos x="connsiteX3" y="connsiteY3"/>
                </a:cxn>
              </a:cxnLst>
              <a:rect l="l" t="t" r="r" b="b"/>
              <a:pathLst>
                <a:path w="44232" h="10874">
                  <a:moveTo>
                    <a:pt x="0" y="0"/>
                  </a:moveTo>
                  <a:lnTo>
                    <a:pt x="44233" y="0"/>
                  </a:lnTo>
                  <a:lnTo>
                    <a:pt x="44233" y="10875"/>
                  </a:lnTo>
                  <a:lnTo>
                    <a:pt x="0" y="10875"/>
                  </a:lnTo>
                  <a:close/>
                </a:path>
              </a:pathLst>
            </a:custGeom>
            <a:solidFill>
              <a:srgbClr val="838D93"/>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47" name="Freeform: Shape 47">
              <a:extLst>
                <a:ext uri="{FF2B5EF4-FFF2-40B4-BE49-F238E27FC236}">
                  <a16:creationId xmlns:a16="http://schemas.microsoft.com/office/drawing/2014/main" id="{00000000-0008-0000-0100-00002F000000}"/>
                </a:ext>
              </a:extLst>
            </xdr:cNvPr>
            <xdr:cNvSpPr/>
          </xdr:nvSpPr>
          <xdr:spPr>
            <a:xfrm>
              <a:off x="11182528" y="2432138"/>
              <a:ext cx="54252" cy="13318"/>
            </a:xfrm>
            <a:custGeom>
              <a:avLst/>
              <a:gdLst>
                <a:gd name="connsiteX0" fmla="*/ 0 w 54252"/>
                <a:gd name="connsiteY0" fmla="*/ 0 h 13318"/>
                <a:gd name="connsiteX1" fmla="*/ 54252 w 54252"/>
                <a:gd name="connsiteY1" fmla="*/ 0 h 13318"/>
                <a:gd name="connsiteX2" fmla="*/ 54252 w 54252"/>
                <a:gd name="connsiteY2" fmla="*/ 13319 h 13318"/>
                <a:gd name="connsiteX3" fmla="*/ 0 w 54252"/>
                <a:gd name="connsiteY3" fmla="*/ 13319 h 13318"/>
              </a:gdLst>
              <a:ahLst/>
              <a:cxnLst>
                <a:cxn ang="0">
                  <a:pos x="connsiteX0" y="connsiteY0"/>
                </a:cxn>
                <a:cxn ang="0">
                  <a:pos x="connsiteX1" y="connsiteY1"/>
                </a:cxn>
                <a:cxn ang="0">
                  <a:pos x="connsiteX2" y="connsiteY2"/>
                </a:cxn>
                <a:cxn ang="0">
                  <a:pos x="connsiteX3" y="connsiteY3"/>
                </a:cxn>
              </a:cxnLst>
              <a:rect l="l" t="t" r="r" b="b"/>
              <a:pathLst>
                <a:path w="54252" h="13318">
                  <a:moveTo>
                    <a:pt x="0" y="0"/>
                  </a:moveTo>
                  <a:lnTo>
                    <a:pt x="54252" y="0"/>
                  </a:lnTo>
                  <a:lnTo>
                    <a:pt x="54252"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48" name="Freeform: Shape 48">
              <a:extLst>
                <a:ext uri="{FF2B5EF4-FFF2-40B4-BE49-F238E27FC236}">
                  <a16:creationId xmlns:a16="http://schemas.microsoft.com/office/drawing/2014/main" id="{00000000-0008-0000-0100-000030000000}"/>
                </a:ext>
              </a:extLst>
            </xdr:cNvPr>
            <xdr:cNvSpPr/>
          </xdr:nvSpPr>
          <xdr:spPr>
            <a:xfrm>
              <a:off x="11160900" y="2479181"/>
              <a:ext cx="77101" cy="10874"/>
            </a:xfrm>
            <a:custGeom>
              <a:avLst/>
              <a:gdLst>
                <a:gd name="connsiteX0" fmla="*/ 0 w 77101"/>
                <a:gd name="connsiteY0" fmla="*/ 0 h 10874"/>
                <a:gd name="connsiteX1" fmla="*/ 77102 w 77101"/>
                <a:gd name="connsiteY1" fmla="*/ 0 h 10874"/>
                <a:gd name="connsiteX2" fmla="*/ 77102 w 77101"/>
                <a:gd name="connsiteY2" fmla="*/ 10875 h 10874"/>
                <a:gd name="connsiteX3" fmla="*/ 0 w 77101"/>
                <a:gd name="connsiteY3" fmla="*/ 10875 h 10874"/>
              </a:gdLst>
              <a:ahLst/>
              <a:cxnLst>
                <a:cxn ang="0">
                  <a:pos x="connsiteX0" y="connsiteY0"/>
                </a:cxn>
                <a:cxn ang="0">
                  <a:pos x="connsiteX1" y="connsiteY1"/>
                </a:cxn>
                <a:cxn ang="0">
                  <a:pos x="connsiteX2" y="connsiteY2"/>
                </a:cxn>
                <a:cxn ang="0">
                  <a:pos x="connsiteX3" y="connsiteY3"/>
                </a:cxn>
              </a:cxnLst>
              <a:rect l="l" t="t" r="r" b="b"/>
              <a:pathLst>
                <a:path w="77101" h="10874">
                  <a:moveTo>
                    <a:pt x="0" y="0"/>
                  </a:moveTo>
                  <a:lnTo>
                    <a:pt x="77102" y="0"/>
                  </a:lnTo>
                  <a:lnTo>
                    <a:pt x="77102" y="10875"/>
                  </a:lnTo>
                  <a:lnTo>
                    <a:pt x="0" y="10875"/>
                  </a:lnTo>
                  <a:close/>
                </a:path>
              </a:pathLst>
            </a:custGeom>
            <a:solidFill>
              <a:srgbClr val="838D93"/>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49" name="Freeform: Shape 49">
              <a:extLst>
                <a:ext uri="{FF2B5EF4-FFF2-40B4-BE49-F238E27FC236}">
                  <a16:creationId xmlns:a16="http://schemas.microsoft.com/office/drawing/2014/main" id="{00000000-0008-0000-0100-000031000000}"/>
                </a:ext>
              </a:extLst>
            </xdr:cNvPr>
            <xdr:cNvSpPr/>
          </xdr:nvSpPr>
          <xdr:spPr>
            <a:xfrm>
              <a:off x="11116301" y="2432138"/>
              <a:ext cx="54496" cy="13318"/>
            </a:xfrm>
            <a:custGeom>
              <a:avLst/>
              <a:gdLst>
                <a:gd name="connsiteX0" fmla="*/ 0 w 54496"/>
                <a:gd name="connsiteY0" fmla="*/ 0 h 13318"/>
                <a:gd name="connsiteX1" fmla="*/ 54497 w 54496"/>
                <a:gd name="connsiteY1" fmla="*/ 0 h 13318"/>
                <a:gd name="connsiteX2" fmla="*/ 54497 w 54496"/>
                <a:gd name="connsiteY2" fmla="*/ 13319 h 13318"/>
                <a:gd name="connsiteX3" fmla="*/ 0 w 54496"/>
                <a:gd name="connsiteY3" fmla="*/ 13319 h 13318"/>
              </a:gdLst>
              <a:ahLst/>
              <a:cxnLst>
                <a:cxn ang="0">
                  <a:pos x="connsiteX0" y="connsiteY0"/>
                </a:cxn>
                <a:cxn ang="0">
                  <a:pos x="connsiteX1" y="connsiteY1"/>
                </a:cxn>
                <a:cxn ang="0">
                  <a:pos x="connsiteX2" y="connsiteY2"/>
                </a:cxn>
                <a:cxn ang="0">
                  <a:pos x="connsiteX3" y="connsiteY3"/>
                </a:cxn>
              </a:cxnLst>
              <a:rect l="l" t="t" r="r" b="b"/>
              <a:pathLst>
                <a:path w="54496" h="13318">
                  <a:moveTo>
                    <a:pt x="0" y="0"/>
                  </a:moveTo>
                  <a:lnTo>
                    <a:pt x="54497" y="0"/>
                  </a:lnTo>
                  <a:lnTo>
                    <a:pt x="54497"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50" name="Freeform: Shape 50">
              <a:extLst>
                <a:ext uri="{FF2B5EF4-FFF2-40B4-BE49-F238E27FC236}">
                  <a16:creationId xmlns:a16="http://schemas.microsoft.com/office/drawing/2014/main" id="{00000000-0008-0000-0100-000032000000}"/>
                </a:ext>
              </a:extLst>
            </xdr:cNvPr>
            <xdr:cNvSpPr/>
          </xdr:nvSpPr>
          <xdr:spPr>
            <a:xfrm>
              <a:off x="11134787" y="2556405"/>
              <a:ext cx="380096" cy="350806"/>
            </a:xfrm>
            <a:custGeom>
              <a:avLst/>
              <a:gdLst>
                <a:gd name="connsiteX0" fmla="*/ 47480 w 380096"/>
                <a:gd name="connsiteY0" fmla="*/ 350512 h 350806"/>
                <a:gd name="connsiteX1" fmla="*/ 113219 w 380096"/>
                <a:gd name="connsiteY1" fmla="*/ 341470 h 350806"/>
                <a:gd name="connsiteX2" fmla="*/ 203883 w 380096"/>
                <a:gd name="connsiteY2" fmla="*/ 339026 h 350806"/>
                <a:gd name="connsiteX3" fmla="*/ 238218 w 380096"/>
                <a:gd name="connsiteY3" fmla="*/ 340614 h 350806"/>
                <a:gd name="connsiteX4" fmla="*/ 277197 w 380096"/>
                <a:gd name="connsiteY4" fmla="*/ 242862 h 350806"/>
                <a:gd name="connsiteX5" fmla="*/ 358698 w 380096"/>
                <a:gd name="connsiteY5" fmla="*/ 293449 h 350806"/>
                <a:gd name="connsiteX6" fmla="*/ 379348 w 380096"/>
                <a:gd name="connsiteY6" fmla="*/ 260335 h 350806"/>
                <a:gd name="connsiteX7" fmla="*/ 291860 w 380096"/>
                <a:gd name="connsiteY7" fmla="*/ 205961 h 350806"/>
                <a:gd name="connsiteX8" fmla="*/ 297114 w 380096"/>
                <a:gd name="connsiteY8" fmla="*/ 192765 h 350806"/>
                <a:gd name="connsiteX9" fmla="*/ 297114 w 380096"/>
                <a:gd name="connsiteY9" fmla="*/ 175169 h 350806"/>
                <a:gd name="connsiteX10" fmla="*/ 223800 w 380096"/>
                <a:gd name="connsiteY10" fmla="*/ 32452 h 350806"/>
                <a:gd name="connsiteX11" fmla="*/ 213781 w 380096"/>
                <a:gd name="connsiteY11" fmla="*/ 24998 h 350806"/>
                <a:gd name="connsiteX12" fmla="*/ 108698 w 380096"/>
                <a:gd name="connsiteY12" fmla="*/ 1171 h 350806"/>
                <a:gd name="connsiteX13" fmla="*/ 32940 w 380096"/>
                <a:gd name="connsiteY13" fmla="*/ -295 h 350806"/>
                <a:gd name="connsiteX14" fmla="*/ 20294 w 380096"/>
                <a:gd name="connsiteY14" fmla="*/ 12962 h 350806"/>
                <a:gd name="connsiteX15" fmla="*/ 20721 w 380096"/>
                <a:gd name="connsiteY15" fmla="*/ 15956 h 350806"/>
                <a:gd name="connsiteX16" fmla="*/ 34895 w 380096"/>
                <a:gd name="connsiteY16" fmla="*/ 33796 h 350806"/>
                <a:gd name="connsiteX17" fmla="*/ 38072 w 380096"/>
                <a:gd name="connsiteY17" fmla="*/ 47725 h 350806"/>
                <a:gd name="connsiteX18" fmla="*/ 38072 w 380096"/>
                <a:gd name="connsiteY18" fmla="*/ 47725 h 350806"/>
                <a:gd name="connsiteX19" fmla="*/ 23532 w 380096"/>
                <a:gd name="connsiteY19" fmla="*/ 50536 h 350806"/>
                <a:gd name="connsiteX20" fmla="*/ 193 w 380096"/>
                <a:gd name="connsiteY20" fmla="*/ 90736 h 350806"/>
                <a:gd name="connsiteX21" fmla="*/ 36850 w 380096"/>
                <a:gd name="connsiteY21" fmla="*/ 320086 h 350806"/>
                <a:gd name="connsiteX22" fmla="*/ 47480 w 380096"/>
                <a:gd name="connsiteY22" fmla="*/ 350512 h 350806"/>
                <a:gd name="connsiteX23" fmla="*/ 126048 w 380096"/>
                <a:gd name="connsiteY23" fmla="*/ 95990 h 350806"/>
                <a:gd name="connsiteX24" fmla="*/ 135946 w 380096"/>
                <a:gd name="connsiteY24" fmla="*/ 108209 h 350806"/>
                <a:gd name="connsiteX25" fmla="*/ 114685 w 380096"/>
                <a:gd name="connsiteY25" fmla="*/ 95013 h 350806"/>
                <a:gd name="connsiteX26" fmla="*/ 160995 w 380096"/>
                <a:gd name="connsiteY26" fmla="*/ 170159 h 350806"/>
                <a:gd name="connsiteX27" fmla="*/ 153663 w 380096"/>
                <a:gd name="connsiteY27" fmla="*/ 215003 h 350806"/>
                <a:gd name="connsiteX28" fmla="*/ 149753 w 380096"/>
                <a:gd name="connsiteY28" fmla="*/ 218913 h 350806"/>
                <a:gd name="connsiteX29" fmla="*/ 149753 w 380096"/>
                <a:gd name="connsiteY29" fmla="*/ 218913 h 350806"/>
                <a:gd name="connsiteX30" fmla="*/ 113096 w 380096"/>
                <a:gd name="connsiteY30" fmla="*/ 189099 h 350806"/>
                <a:gd name="connsiteX31" fmla="*/ 85604 w 380096"/>
                <a:gd name="connsiteY31" fmla="*/ 123361 h 350806"/>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 ang="0">
                  <a:pos x="connsiteX28" y="connsiteY28"/>
                </a:cxn>
                <a:cxn ang="0">
                  <a:pos x="connsiteX29" y="connsiteY29"/>
                </a:cxn>
                <a:cxn ang="0">
                  <a:pos x="connsiteX30" y="connsiteY30"/>
                </a:cxn>
                <a:cxn ang="0">
                  <a:pos x="connsiteX31" y="connsiteY31"/>
                </a:cxn>
              </a:cxnLst>
              <a:rect l="l" t="t" r="r" b="b"/>
              <a:pathLst>
                <a:path w="380096" h="350806">
                  <a:moveTo>
                    <a:pt x="47480" y="350512"/>
                  </a:moveTo>
                  <a:cubicBezTo>
                    <a:pt x="69474" y="348679"/>
                    <a:pt x="91469" y="343302"/>
                    <a:pt x="113219" y="341470"/>
                  </a:cubicBezTo>
                  <a:cubicBezTo>
                    <a:pt x="143375" y="338940"/>
                    <a:pt x="173642" y="338134"/>
                    <a:pt x="203883" y="339026"/>
                  </a:cubicBezTo>
                  <a:cubicBezTo>
                    <a:pt x="215369" y="339026"/>
                    <a:pt x="226733" y="339759"/>
                    <a:pt x="238218" y="340614"/>
                  </a:cubicBezTo>
                  <a:lnTo>
                    <a:pt x="277197" y="242862"/>
                  </a:lnTo>
                  <a:lnTo>
                    <a:pt x="358698" y="293449"/>
                  </a:lnTo>
                  <a:lnTo>
                    <a:pt x="379348" y="260335"/>
                  </a:lnTo>
                  <a:lnTo>
                    <a:pt x="291860" y="205961"/>
                  </a:lnTo>
                  <a:lnTo>
                    <a:pt x="297114" y="192765"/>
                  </a:lnTo>
                  <a:cubicBezTo>
                    <a:pt x="299815" y="187205"/>
                    <a:pt x="299815" y="180729"/>
                    <a:pt x="297114" y="175169"/>
                  </a:cubicBezTo>
                  <a:lnTo>
                    <a:pt x="223800" y="32452"/>
                  </a:lnTo>
                  <a:cubicBezTo>
                    <a:pt x="221748" y="28590"/>
                    <a:pt x="218070" y="25853"/>
                    <a:pt x="213781" y="24998"/>
                  </a:cubicBezTo>
                  <a:lnTo>
                    <a:pt x="108698" y="1171"/>
                  </a:lnTo>
                  <a:lnTo>
                    <a:pt x="32940" y="-295"/>
                  </a:lnTo>
                  <a:cubicBezTo>
                    <a:pt x="25792" y="-124"/>
                    <a:pt x="20122" y="5802"/>
                    <a:pt x="20294" y="12962"/>
                  </a:cubicBezTo>
                  <a:cubicBezTo>
                    <a:pt x="20318" y="13977"/>
                    <a:pt x="20464" y="14979"/>
                    <a:pt x="20721" y="15956"/>
                  </a:cubicBezTo>
                  <a:cubicBezTo>
                    <a:pt x="24008" y="22909"/>
                    <a:pt x="28859" y="29018"/>
                    <a:pt x="34895" y="33796"/>
                  </a:cubicBezTo>
                  <a:cubicBezTo>
                    <a:pt x="35420" y="38549"/>
                    <a:pt x="36496" y="43217"/>
                    <a:pt x="38072" y="47725"/>
                  </a:cubicBezTo>
                  <a:lnTo>
                    <a:pt x="38072" y="47725"/>
                  </a:lnTo>
                  <a:cubicBezTo>
                    <a:pt x="33062" y="47285"/>
                    <a:pt x="28015" y="48251"/>
                    <a:pt x="23532" y="50536"/>
                  </a:cubicBezTo>
                  <a:cubicBezTo>
                    <a:pt x="-5549" y="64588"/>
                    <a:pt x="-906" y="74974"/>
                    <a:pt x="193" y="90736"/>
                  </a:cubicBezTo>
                  <a:cubicBezTo>
                    <a:pt x="6058" y="168070"/>
                    <a:pt x="18326" y="244781"/>
                    <a:pt x="36850" y="320086"/>
                  </a:cubicBezTo>
                  <a:cubicBezTo>
                    <a:pt x="39660" y="329495"/>
                    <a:pt x="43815" y="339881"/>
                    <a:pt x="47480" y="350512"/>
                  </a:cubicBezTo>
                  <a:close/>
                  <a:moveTo>
                    <a:pt x="126048" y="95990"/>
                  </a:moveTo>
                  <a:lnTo>
                    <a:pt x="135946" y="108209"/>
                  </a:lnTo>
                  <a:lnTo>
                    <a:pt x="114685" y="95013"/>
                  </a:lnTo>
                  <a:close/>
                  <a:moveTo>
                    <a:pt x="160995" y="170159"/>
                  </a:moveTo>
                  <a:cubicBezTo>
                    <a:pt x="155924" y="184553"/>
                    <a:pt x="153443" y="199742"/>
                    <a:pt x="153663" y="215003"/>
                  </a:cubicBezTo>
                  <a:lnTo>
                    <a:pt x="149753" y="218913"/>
                  </a:lnTo>
                  <a:lnTo>
                    <a:pt x="149753" y="218913"/>
                  </a:lnTo>
                  <a:cubicBezTo>
                    <a:pt x="133673" y="215003"/>
                    <a:pt x="120208" y="204043"/>
                    <a:pt x="113096" y="189099"/>
                  </a:cubicBezTo>
                  <a:cubicBezTo>
                    <a:pt x="104543" y="170526"/>
                    <a:pt x="91713" y="141445"/>
                    <a:pt x="85604" y="123361"/>
                  </a:cubicBezTo>
                  <a:close/>
                </a:path>
              </a:pathLst>
            </a:custGeom>
            <a:solidFill>
              <a:srgbClr val="684C4C">
                <a:alpha val="47000"/>
              </a:srgbClr>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51" name="Freeform: Shape 51">
              <a:extLst>
                <a:ext uri="{FF2B5EF4-FFF2-40B4-BE49-F238E27FC236}">
                  <a16:creationId xmlns:a16="http://schemas.microsoft.com/office/drawing/2014/main" id="{00000000-0008-0000-0100-000033000000}"/>
                </a:ext>
              </a:extLst>
            </xdr:cNvPr>
            <xdr:cNvSpPr/>
          </xdr:nvSpPr>
          <xdr:spPr>
            <a:xfrm>
              <a:off x="11150994" y="2564103"/>
              <a:ext cx="196245" cy="233883"/>
            </a:xfrm>
            <a:custGeom>
              <a:avLst/>
              <a:gdLst>
                <a:gd name="connsiteX0" fmla="*/ -740 w 196245"/>
                <a:gd name="connsiteY0" fmla="*/ -295 h 233883"/>
                <a:gd name="connsiteX1" fmla="*/ 90780 w 196245"/>
                <a:gd name="connsiteY1" fmla="*/ 66787 h 233883"/>
                <a:gd name="connsiteX2" fmla="*/ 134402 w 196245"/>
                <a:gd name="connsiteY2" fmla="*/ 122383 h 233883"/>
                <a:gd name="connsiteX3" fmla="*/ 122183 w 196245"/>
                <a:gd name="connsiteY3" fmla="*/ 214637 h 233883"/>
                <a:gd name="connsiteX4" fmla="*/ 195497 w 196245"/>
                <a:gd name="connsiteY4" fmla="*/ 202418 h 233883"/>
                <a:gd name="connsiteX5" fmla="*/ 174236 w 196245"/>
                <a:gd name="connsiteY5" fmla="*/ 30863 h 233883"/>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96245" h="233883">
                  <a:moveTo>
                    <a:pt x="-740" y="-295"/>
                  </a:moveTo>
                  <a:cubicBezTo>
                    <a:pt x="-740" y="-295"/>
                    <a:pt x="-3550" y="64832"/>
                    <a:pt x="90780" y="66787"/>
                  </a:cubicBezTo>
                  <a:lnTo>
                    <a:pt x="134402" y="122383"/>
                  </a:lnTo>
                  <a:cubicBezTo>
                    <a:pt x="118640" y="150426"/>
                    <a:pt x="114265" y="183454"/>
                    <a:pt x="122183" y="214637"/>
                  </a:cubicBezTo>
                  <a:cubicBezTo>
                    <a:pt x="133547" y="263512"/>
                    <a:pt x="195497" y="202418"/>
                    <a:pt x="195497" y="202418"/>
                  </a:cubicBezTo>
                  <a:lnTo>
                    <a:pt x="174236" y="30863"/>
                  </a:lnTo>
                  <a:close/>
                </a:path>
              </a:pathLst>
            </a:custGeom>
            <a:solidFill>
              <a:srgbClr val="D36F54"/>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52" name="Freeform: Shape 52">
              <a:extLst>
                <a:ext uri="{FF2B5EF4-FFF2-40B4-BE49-F238E27FC236}">
                  <a16:creationId xmlns:a16="http://schemas.microsoft.com/office/drawing/2014/main" id="{00000000-0008-0000-0100-000034000000}"/>
                </a:ext>
              </a:extLst>
            </xdr:cNvPr>
            <xdr:cNvSpPr/>
          </xdr:nvSpPr>
          <xdr:spPr>
            <a:xfrm>
              <a:off x="11063637" y="2525369"/>
              <a:ext cx="126955" cy="138318"/>
            </a:xfrm>
            <a:custGeom>
              <a:avLst/>
              <a:gdLst>
                <a:gd name="connsiteX0" fmla="*/ 0 w 126955"/>
                <a:gd name="connsiteY0" fmla="*/ 0 h 138318"/>
                <a:gd name="connsiteX1" fmla="*/ 15885 w 126955"/>
                <a:gd name="connsiteY1" fmla="*/ 16984 h 138318"/>
                <a:gd name="connsiteX2" fmla="*/ 75880 w 126955"/>
                <a:gd name="connsiteY2" fmla="*/ 107649 h 138318"/>
                <a:gd name="connsiteX3" fmla="*/ 126955 w 126955"/>
                <a:gd name="connsiteY3" fmla="*/ 138319 h 138318"/>
                <a:gd name="connsiteX4" fmla="*/ 126955 w 126955"/>
                <a:gd name="connsiteY4" fmla="*/ 69404 h 138318"/>
                <a:gd name="connsiteX5" fmla="*/ 0 w 126955"/>
                <a:gd name="connsiteY5" fmla="*/ 0 h 13831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26955" h="138318">
                  <a:moveTo>
                    <a:pt x="0" y="0"/>
                  </a:moveTo>
                  <a:lnTo>
                    <a:pt x="15885" y="16984"/>
                  </a:lnTo>
                  <a:lnTo>
                    <a:pt x="75880" y="107649"/>
                  </a:lnTo>
                  <a:lnTo>
                    <a:pt x="126955" y="138319"/>
                  </a:lnTo>
                  <a:lnTo>
                    <a:pt x="126955" y="69404"/>
                  </a:lnTo>
                  <a:lnTo>
                    <a:pt x="0" y="0"/>
                  </a:lnTo>
                  <a:close/>
                </a:path>
              </a:pathLst>
            </a:custGeom>
            <a:solidFill>
              <a:srgbClr val="684C4C">
                <a:alpha val="47000"/>
              </a:srgbClr>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53" name="Freeform: Shape 53">
              <a:extLst>
                <a:ext uri="{FF2B5EF4-FFF2-40B4-BE49-F238E27FC236}">
                  <a16:creationId xmlns:a16="http://schemas.microsoft.com/office/drawing/2014/main" id="{00000000-0008-0000-0100-000035000000}"/>
                </a:ext>
              </a:extLst>
            </xdr:cNvPr>
            <xdr:cNvSpPr/>
          </xdr:nvSpPr>
          <xdr:spPr>
            <a:xfrm rot="18111602">
              <a:off x="11156823" y="2505265"/>
              <a:ext cx="39100" cy="180229"/>
            </a:xfrm>
            <a:custGeom>
              <a:avLst/>
              <a:gdLst>
                <a:gd name="connsiteX0" fmla="*/ -748 w 39100"/>
                <a:gd name="connsiteY0" fmla="*/ -295 h 180229"/>
                <a:gd name="connsiteX1" fmla="*/ 38353 w 39100"/>
                <a:gd name="connsiteY1" fmla="*/ -295 h 180229"/>
                <a:gd name="connsiteX2" fmla="*/ 38353 w 39100"/>
                <a:gd name="connsiteY2" fmla="*/ 179935 h 180229"/>
                <a:gd name="connsiteX3" fmla="*/ -748 w 39100"/>
                <a:gd name="connsiteY3" fmla="*/ 179935 h 180229"/>
              </a:gdLst>
              <a:ahLst/>
              <a:cxnLst>
                <a:cxn ang="0">
                  <a:pos x="connsiteX0" y="connsiteY0"/>
                </a:cxn>
                <a:cxn ang="0">
                  <a:pos x="connsiteX1" y="connsiteY1"/>
                </a:cxn>
                <a:cxn ang="0">
                  <a:pos x="connsiteX2" y="connsiteY2"/>
                </a:cxn>
                <a:cxn ang="0">
                  <a:pos x="connsiteX3" y="connsiteY3"/>
                </a:cxn>
              </a:cxnLst>
              <a:rect l="l" t="t" r="r" b="b"/>
              <a:pathLst>
                <a:path w="39100" h="180229">
                  <a:moveTo>
                    <a:pt x="-748" y="-295"/>
                  </a:moveTo>
                  <a:lnTo>
                    <a:pt x="38353" y="-295"/>
                  </a:lnTo>
                  <a:lnTo>
                    <a:pt x="38353" y="179935"/>
                  </a:lnTo>
                  <a:lnTo>
                    <a:pt x="-748" y="179935"/>
                  </a:lnTo>
                  <a:close/>
                </a:path>
              </a:pathLst>
            </a:custGeom>
            <a:solidFill>
              <a:srgbClr val="FDB515"/>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54" name="Freeform: Shape 54">
              <a:extLst>
                <a:ext uri="{FF2B5EF4-FFF2-40B4-BE49-F238E27FC236}">
                  <a16:creationId xmlns:a16="http://schemas.microsoft.com/office/drawing/2014/main" id="{00000000-0008-0000-0100-000036000000}"/>
                </a:ext>
              </a:extLst>
            </xdr:cNvPr>
            <xdr:cNvSpPr/>
          </xdr:nvSpPr>
          <xdr:spPr>
            <a:xfrm rot="18111602">
              <a:off x="11163949" y="2508098"/>
              <a:ext cx="14662" cy="168133"/>
            </a:xfrm>
            <a:custGeom>
              <a:avLst/>
              <a:gdLst>
                <a:gd name="connsiteX0" fmla="*/ -749 w 14662"/>
                <a:gd name="connsiteY0" fmla="*/ -295 h 168133"/>
                <a:gd name="connsiteX1" fmla="*/ 13914 w 14662"/>
                <a:gd name="connsiteY1" fmla="*/ -295 h 168133"/>
                <a:gd name="connsiteX2" fmla="*/ 13914 w 14662"/>
                <a:gd name="connsiteY2" fmla="*/ 167838 h 168133"/>
                <a:gd name="connsiteX3" fmla="*/ -749 w 14662"/>
                <a:gd name="connsiteY3" fmla="*/ 167838 h 168133"/>
              </a:gdLst>
              <a:ahLst/>
              <a:cxnLst>
                <a:cxn ang="0">
                  <a:pos x="connsiteX0" y="connsiteY0"/>
                </a:cxn>
                <a:cxn ang="0">
                  <a:pos x="connsiteX1" y="connsiteY1"/>
                </a:cxn>
                <a:cxn ang="0">
                  <a:pos x="connsiteX2" y="connsiteY2"/>
                </a:cxn>
                <a:cxn ang="0">
                  <a:pos x="connsiteX3" y="connsiteY3"/>
                </a:cxn>
              </a:cxnLst>
              <a:rect l="l" t="t" r="r" b="b"/>
              <a:pathLst>
                <a:path w="14662" h="168133">
                  <a:moveTo>
                    <a:pt x="-749" y="-295"/>
                  </a:moveTo>
                  <a:lnTo>
                    <a:pt x="13914" y="-295"/>
                  </a:lnTo>
                  <a:lnTo>
                    <a:pt x="13914" y="167838"/>
                  </a:lnTo>
                  <a:lnTo>
                    <a:pt x="-749" y="167838"/>
                  </a:lnTo>
                  <a:close/>
                </a:path>
              </a:pathLst>
            </a:custGeom>
            <a:solidFill>
              <a:srgbClr val="FEDA42"/>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55" name="Freeform: Shape 55">
              <a:extLst>
                <a:ext uri="{FF2B5EF4-FFF2-40B4-BE49-F238E27FC236}">
                  <a16:creationId xmlns:a16="http://schemas.microsoft.com/office/drawing/2014/main" id="{00000000-0008-0000-0100-000037000000}"/>
                </a:ext>
              </a:extLst>
            </xdr:cNvPr>
            <xdr:cNvSpPr/>
          </xdr:nvSpPr>
          <xdr:spPr>
            <a:xfrm>
              <a:off x="11129131" y="2586929"/>
              <a:ext cx="73313" cy="48166"/>
            </a:xfrm>
            <a:custGeom>
              <a:avLst/>
              <a:gdLst>
                <a:gd name="connsiteX0" fmla="*/ -749 w 73313"/>
                <a:gd name="connsiteY0" fmla="*/ 2050 h 48166"/>
                <a:gd name="connsiteX1" fmla="*/ 72565 w 73313"/>
                <a:gd name="connsiteY1" fmla="*/ 47871 h 48166"/>
                <a:gd name="connsiteX2" fmla="*/ 44828 w 73313"/>
                <a:gd name="connsiteY2" fmla="*/ 11948 h 48166"/>
                <a:gd name="connsiteX3" fmla="*/ -749 w 73313"/>
                <a:gd name="connsiteY3" fmla="*/ 2050 h 48166"/>
              </a:gdLst>
              <a:ahLst/>
              <a:cxnLst>
                <a:cxn ang="0">
                  <a:pos x="connsiteX0" y="connsiteY0"/>
                </a:cxn>
                <a:cxn ang="0">
                  <a:pos x="connsiteX1" y="connsiteY1"/>
                </a:cxn>
                <a:cxn ang="0">
                  <a:pos x="connsiteX2" y="connsiteY2"/>
                </a:cxn>
                <a:cxn ang="0">
                  <a:pos x="connsiteX3" y="connsiteY3"/>
                </a:cxn>
              </a:cxnLst>
              <a:rect l="l" t="t" r="r" b="b"/>
              <a:pathLst>
                <a:path w="73313" h="48166">
                  <a:moveTo>
                    <a:pt x="-749" y="2050"/>
                  </a:moveTo>
                  <a:lnTo>
                    <a:pt x="72565" y="47871"/>
                  </a:lnTo>
                  <a:cubicBezTo>
                    <a:pt x="72565" y="37241"/>
                    <a:pt x="61568" y="22822"/>
                    <a:pt x="44828" y="11948"/>
                  </a:cubicBezTo>
                  <a:cubicBezTo>
                    <a:pt x="28088" y="1072"/>
                    <a:pt x="8416" y="-3449"/>
                    <a:pt x="-749" y="2050"/>
                  </a:cubicBezTo>
                  <a:close/>
                </a:path>
              </a:pathLst>
            </a:custGeom>
            <a:solidFill>
              <a:srgbClr val="684C4C">
                <a:alpha val="47000"/>
              </a:srgbClr>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56" name="Freeform: Shape 56">
              <a:extLst>
                <a:ext uri="{FF2B5EF4-FFF2-40B4-BE49-F238E27FC236}">
                  <a16:creationId xmlns:a16="http://schemas.microsoft.com/office/drawing/2014/main" id="{00000000-0008-0000-0100-000038000000}"/>
                </a:ext>
              </a:extLst>
            </xdr:cNvPr>
            <xdr:cNvSpPr/>
          </xdr:nvSpPr>
          <xdr:spPr>
            <a:xfrm>
              <a:off x="11136548" y="2549196"/>
              <a:ext cx="68584" cy="41481"/>
            </a:xfrm>
            <a:custGeom>
              <a:avLst/>
              <a:gdLst>
                <a:gd name="connsiteX0" fmla="*/ 1243 w 68584"/>
                <a:gd name="connsiteY0" fmla="*/ -295 h 41481"/>
                <a:gd name="connsiteX1" fmla="*/ -224 w 68584"/>
                <a:gd name="connsiteY1" fmla="*/ 2515 h 41481"/>
                <a:gd name="connsiteX2" fmla="*/ 36433 w 68584"/>
                <a:gd name="connsiteY2" fmla="*/ 37095 h 41481"/>
                <a:gd name="connsiteX3" fmla="*/ 67836 w 68584"/>
                <a:gd name="connsiteY3" fmla="*/ 40883 h 41481"/>
              </a:gdLst>
              <a:ahLst/>
              <a:cxnLst>
                <a:cxn ang="0">
                  <a:pos x="connsiteX0" y="connsiteY0"/>
                </a:cxn>
                <a:cxn ang="0">
                  <a:pos x="connsiteX1" y="connsiteY1"/>
                </a:cxn>
                <a:cxn ang="0">
                  <a:pos x="connsiteX2" y="connsiteY2"/>
                </a:cxn>
                <a:cxn ang="0">
                  <a:pos x="connsiteX3" y="connsiteY3"/>
                </a:cxn>
              </a:cxnLst>
              <a:rect l="l" t="t" r="r" b="b"/>
              <a:pathLst>
                <a:path w="68584" h="41481">
                  <a:moveTo>
                    <a:pt x="1243" y="-295"/>
                  </a:moveTo>
                  <a:cubicBezTo>
                    <a:pt x="583" y="548"/>
                    <a:pt x="94" y="1501"/>
                    <a:pt x="-224" y="2515"/>
                  </a:cubicBezTo>
                  <a:cubicBezTo>
                    <a:pt x="-3889" y="14734"/>
                    <a:pt x="11995" y="29519"/>
                    <a:pt x="36433" y="37095"/>
                  </a:cubicBezTo>
                  <a:cubicBezTo>
                    <a:pt x="46514" y="40540"/>
                    <a:pt x="57218" y="41836"/>
                    <a:pt x="67836" y="40883"/>
                  </a:cubicBezTo>
                  <a:close/>
                </a:path>
              </a:pathLst>
            </a:custGeom>
            <a:solidFill>
              <a:srgbClr val="D36F54">
                <a:alpha val="30000"/>
              </a:srgbClr>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57" name="Freeform: Shape 57">
              <a:extLst>
                <a:ext uri="{FF2B5EF4-FFF2-40B4-BE49-F238E27FC236}">
                  <a16:creationId xmlns:a16="http://schemas.microsoft.com/office/drawing/2014/main" id="{00000000-0008-0000-0100-000039000000}"/>
                </a:ext>
              </a:extLst>
            </xdr:cNvPr>
            <xdr:cNvSpPr/>
          </xdr:nvSpPr>
          <xdr:spPr>
            <a:xfrm>
              <a:off x="11120668" y="2535125"/>
              <a:ext cx="371855" cy="686236"/>
            </a:xfrm>
            <a:custGeom>
              <a:avLst/>
              <a:gdLst>
                <a:gd name="connsiteX0" fmla="*/ 291806 w 371855"/>
                <a:gd name="connsiteY0" fmla="*/ 174578 h 686236"/>
                <a:gd name="connsiteX1" fmla="*/ 218492 w 371855"/>
                <a:gd name="connsiteY1" fmla="*/ 31860 h 686236"/>
                <a:gd name="connsiteX2" fmla="*/ 208472 w 371855"/>
                <a:gd name="connsiteY2" fmla="*/ 24284 h 686236"/>
                <a:gd name="connsiteX3" fmla="*/ 103267 w 371855"/>
                <a:gd name="connsiteY3" fmla="*/ 1191 h 686236"/>
                <a:gd name="connsiteX4" fmla="*/ 27509 w 371855"/>
                <a:gd name="connsiteY4" fmla="*/ -275 h 686236"/>
                <a:gd name="connsiteX5" fmla="*/ 14618 w 371855"/>
                <a:gd name="connsiteY5" fmla="*/ 11235 h 686236"/>
                <a:gd name="connsiteX6" fmla="*/ 15290 w 371855"/>
                <a:gd name="connsiteY6" fmla="*/ 15976 h 686236"/>
                <a:gd name="connsiteX7" fmla="*/ 94224 w 371855"/>
                <a:gd name="connsiteY7" fmla="*/ 50677 h 686236"/>
                <a:gd name="connsiteX8" fmla="*/ 181102 w 371855"/>
                <a:gd name="connsiteY8" fmla="*/ 81347 h 686236"/>
                <a:gd name="connsiteX9" fmla="*/ 188921 w 371855"/>
                <a:gd name="connsiteY9" fmla="*/ 156860 h 686236"/>
                <a:gd name="connsiteX10" fmla="*/ 181468 w 371855"/>
                <a:gd name="connsiteY10" fmla="*/ 181298 h 686236"/>
                <a:gd name="connsiteX11" fmla="*/ 144811 w 371855"/>
                <a:gd name="connsiteY11" fmla="*/ 218933 h 686236"/>
                <a:gd name="connsiteX12" fmla="*/ 144811 w 371855"/>
                <a:gd name="connsiteY12" fmla="*/ 218933 h 686236"/>
                <a:gd name="connsiteX13" fmla="*/ 108154 w 371855"/>
                <a:gd name="connsiteY13" fmla="*/ 189119 h 686236"/>
                <a:gd name="connsiteX14" fmla="*/ 77851 w 371855"/>
                <a:gd name="connsiteY14" fmla="*/ 114094 h 686236"/>
                <a:gd name="connsiteX15" fmla="*/ 9425 w 371855"/>
                <a:gd name="connsiteY15" fmla="*/ 56909 h 686236"/>
                <a:gd name="connsiteX16" fmla="*/ 13335 w 371855"/>
                <a:gd name="connsiteY16" fmla="*/ 110306 h 686236"/>
                <a:gd name="connsiteX17" fmla="*/ 49992 w 371855"/>
                <a:gd name="connsiteY17" fmla="*/ 272574 h 686236"/>
                <a:gd name="connsiteX18" fmla="*/ 103755 w 371855"/>
                <a:gd name="connsiteY18" fmla="*/ 401606 h 686236"/>
                <a:gd name="connsiteX19" fmla="*/ 149332 w 371855"/>
                <a:gd name="connsiteY19" fmla="*/ 685942 h 686236"/>
                <a:gd name="connsiteX20" fmla="*/ 371107 w 371855"/>
                <a:gd name="connsiteY20" fmla="*/ 685942 h 686236"/>
                <a:gd name="connsiteX21" fmla="*/ 224479 w 371855"/>
                <a:gd name="connsiteY21" fmla="*/ 360673 h 686236"/>
                <a:gd name="connsiteX22" fmla="*/ 291195 w 371855"/>
                <a:gd name="connsiteY22" fmla="*/ 192784 h 686236"/>
                <a:gd name="connsiteX23" fmla="*/ 291806 w 371855"/>
                <a:gd name="connsiteY23" fmla="*/ 174578 h 686236"/>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Lst>
              <a:rect l="l" t="t" r="r" b="b"/>
              <a:pathLst>
                <a:path w="371855" h="686236">
                  <a:moveTo>
                    <a:pt x="291806" y="174578"/>
                  </a:moveTo>
                  <a:lnTo>
                    <a:pt x="218492" y="31860"/>
                  </a:lnTo>
                  <a:cubicBezTo>
                    <a:pt x="216512" y="27913"/>
                    <a:pt x="212810" y="25115"/>
                    <a:pt x="208472" y="24284"/>
                  </a:cubicBezTo>
                  <a:lnTo>
                    <a:pt x="103267" y="1191"/>
                  </a:lnTo>
                  <a:lnTo>
                    <a:pt x="27509" y="-275"/>
                  </a:lnTo>
                  <a:cubicBezTo>
                    <a:pt x="20776" y="-654"/>
                    <a:pt x="14997" y="4490"/>
                    <a:pt x="14618" y="11235"/>
                  </a:cubicBezTo>
                  <a:cubicBezTo>
                    <a:pt x="14532" y="12847"/>
                    <a:pt x="14752" y="14448"/>
                    <a:pt x="15290" y="15976"/>
                  </a:cubicBezTo>
                  <a:cubicBezTo>
                    <a:pt x="22988" y="32593"/>
                    <a:pt x="43149" y="51655"/>
                    <a:pt x="94224" y="50677"/>
                  </a:cubicBezTo>
                  <a:lnTo>
                    <a:pt x="181102" y="81347"/>
                  </a:lnTo>
                  <a:cubicBezTo>
                    <a:pt x="180809" y="106738"/>
                    <a:pt x="183423" y="132068"/>
                    <a:pt x="188921" y="156860"/>
                  </a:cubicBezTo>
                  <a:cubicBezTo>
                    <a:pt x="190607" y="165731"/>
                    <a:pt x="187822" y="174871"/>
                    <a:pt x="181468" y="181298"/>
                  </a:cubicBezTo>
                  <a:lnTo>
                    <a:pt x="144811" y="218933"/>
                  </a:lnTo>
                  <a:lnTo>
                    <a:pt x="144811" y="218933"/>
                  </a:lnTo>
                  <a:cubicBezTo>
                    <a:pt x="128731" y="215023"/>
                    <a:pt x="115266" y="204062"/>
                    <a:pt x="108154" y="189119"/>
                  </a:cubicBezTo>
                  <a:cubicBezTo>
                    <a:pt x="95850" y="165059"/>
                    <a:pt x="85708" y="139949"/>
                    <a:pt x="77851" y="114094"/>
                  </a:cubicBezTo>
                  <a:cubicBezTo>
                    <a:pt x="73696" y="85990"/>
                    <a:pt x="44371" y="46401"/>
                    <a:pt x="9425" y="56909"/>
                  </a:cubicBezTo>
                  <a:cubicBezTo>
                    <a:pt x="-13180" y="63752"/>
                    <a:pt x="8203" y="95155"/>
                    <a:pt x="13335" y="110306"/>
                  </a:cubicBezTo>
                  <a:cubicBezTo>
                    <a:pt x="22988" y="138654"/>
                    <a:pt x="35940" y="224309"/>
                    <a:pt x="49992" y="272574"/>
                  </a:cubicBezTo>
                  <a:cubicBezTo>
                    <a:pt x="65400" y="316587"/>
                    <a:pt x="83350" y="359671"/>
                    <a:pt x="103755" y="401606"/>
                  </a:cubicBezTo>
                  <a:lnTo>
                    <a:pt x="149332" y="685942"/>
                  </a:lnTo>
                  <a:lnTo>
                    <a:pt x="371107" y="685942"/>
                  </a:lnTo>
                  <a:lnTo>
                    <a:pt x="224479" y="360673"/>
                  </a:lnTo>
                  <a:lnTo>
                    <a:pt x="291195" y="192784"/>
                  </a:lnTo>
                  <a:cubicBezTo>
                    <a:pt x="294249" y="187151"/>
                    <a:pt x="294469" y="180406"/>
                    <a:pt x="291806" y="174578"/>
                  </a:cubicBezTo>
                  <a:close/>
                </a:path>
              </a:pathLst>
            </a:custGeom>
            <a:solidFill>
              <a:srgbClr val="FAB088"/>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58" name="Freeform: Shape 58">
              <a:extLst>
                <a:ext uri="{FF2B5EF4-FFF2-40B4-BE49-F238E27FC236}">
                  <a16:creationId xmlns:a16="http://schemas.microsoft.com/office/drawing/2014/main" id="{00000000-0008-0000-0100-00003A000000}"/>
                </a:ext>
              </a:extLst>
            </xdr:cNvPr>
            <xdr:cNvSpPr/>
          </xdr:nvSpPr>
          <xdr:spPr>
            <a:xfrm>
              <a:off x="11301540" y="2684827"/>
              <a:ext cx="108382" cy="105938"/>
            </a:xfrm>
            <a:custGeom>
              <a:avLst/>
              <a:gdLst>
                <a:gd name="connsiteX0" fmla="*/ 8660 w 108382"/>
                <a:gd name="connsiteY0" fmla="*/ -295 h 105938"/>
                <a:gd name="connsiteX1" fmla="*/ 9393 w 108382"/>
                <a:gd name="connsiteY1" fmla="*/ 3981 h 105938"/>
                <a:gd name="connsiteX2" fmla="*/ 2062 w 108382"/>
                <a:gd name="connsiteY2" fmla="*/ 28419 h 105938"/>
                <a:gd name="connsiteX3" fmla="*/ -749 w 108382"/>
                <a:gd name="connsiteY3" fmla="*/ 31596 h 105938"/>
                <a:gd name="connsiteX4" fmla="*/ 86251 w 108382"/>
                <a:gd name="connsiteY4" fmla="*/ 105643 h 105938"/>
                <a:gd name="connsiteX5" fmla="*/ 107634 w 108382"/>
                <a:gd name="connsiteY5" fmla="*/ 52124 h 10593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08382" h="105938">
                  <a:moveTo>
                    <a:pt x="8660" y="-295"/>
                  </a:moveTo>
                  <a:lnTo>
                    <a:pt x="9393" y="3981"/>
                  </a:lnTo>
                  <a:cubicBezTo>
                    <a:pt x="11080" y="12840"/>
                    <a:pt x="8343" y="21955"/>
                    <a:pt x="2062" y="28419"/>
                  </a:cubicBezTo>
                  <a:lnTo>
                    <a:pt x="-749" y="31596"/>
                  </a:lnTo>
                  <a:lnTo>
                    <a:pt x="86251" y="105643"/>
                  </a:lnTo>
                  <a:lnTo>
                    <a:pt x="107634" y="52124"/>
                  </a:lnTo>
                  <a:close/>
                </a:path>
              </a:pathLst>
            </a:custGeom>
            <a:solidFill>
              <a:srgbClr val="E67B63"/>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59" name="Freeform: Shape 59">
              <a:extLst>
                <a:ext uri="{FF2B5EF4-FFF2-40B4-BE49-F238E27FC236}">
                  <a16:creationId xmlns:a16="http://schemas.microsoft.com/office/drawing/2014/main" id="{00000000-0008-0000-0100-00003B000000}"/>
                </a:ext>
              </a:extLst>
            </xdr:cNvPr>
            <xdr:cNvSpPr/>
          </xdr:nvSpPr>
          <xdr:spPr>
            <a:xfrm rot="18092998">
              <a:off x="11372811" y="2564282"/>
              <a:ext cx="39100" cy="327835"/>
            </a:xfrm>
            <a:custGeom>
              <a:avLst/>
              <a:gdLst>
                <a:gd name="connsiteX0" fmla="*/ -749 w 39100"/>
                <a:gd name="connsiteY0" fmla="*/ -295 h 327835"/>
                <a:gd name="connsiteX1" fmla="*/ 38352 w 39100"/>
                <a:gd name="connsiteY1" fmla="*/ -295 h 327835"/>
                <a:gd name="connsiteX2" fmla="*/ 38352 w 39100"/>
                <a:gd name="connsiteY2" fmla="*/ 327540 h 327835"/>
                <a:gd name="connsiteX3" fmla="*/ -749 w 39100"/>
                <a:gd name="connsiteY3" fmla="*/ 327540 h 327835"/>
              </a:gdLst>
              <a:ahLst/>
              <a:cxnLst>
                <a:cxn ang="0">
                  <a:pos x="connsiteX0" y="connsiteY0"/>
                </a:cxn>
                <a:cxn ang="0">
                  <a:pos x="connsiteX1" y="connsiteY1"/>
                </a:cxn>
                <a:cxn ang="0">
                  <a:pos x="connsiteX2" y="connsiteY2"/>
                </a:cxn>
                <a:cxn ang="0">
                  <a:pos x="connsiteX3" y="connsiteY3"/>
                </a:cxn>
              </a:cxnLst>
              <a:rect l="l" t="t" r="r" b="b"/>
              <a:pathLst>
                <a:path w="39100" h="327835">
                  <a:moveTo>
                    <a:pt x="-749" y="-295"/>
                  </a:moveTo>
                  <a:lnTo>
                    <a:pt x="38352" y="-295"/>
                  </a:lnTo>
                  <a:lnTo>
                    <a:pt x="38352" y="327540"/>
                  </a:lnTo>
                  <a:lnTo>
                    <a:pt x="-749" y="327540"/>
                  </a:lnTo>
                  <a:close/>
                </a:path>
              </a:pathLst>
            </a:custGeom>
            <a:solidFill>
              <a:srgbClr val="FDB515"/>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0" name="Freeform: Shape 60">
              <a:extLst>
                <a:ext uri="{FF2B5EF4-FFF2-40B4-BE49-F238E27FC236}">
                  <a16:creationId xmlns:a16="http://schemas.microsoft.com/office/drawing/2014/main" id="{00000000-0008-0000-0100-00003C000000}"/>
                </a:ext>
              </a:extLst>
            </xdr:cNvPr>
            <xdr:cNvSpPr/>
          </xdr:nvSpPr>
          <xdr:spPr>
            <a:xfrm rot="18093599">
              <a:off x="11379656" y="2554915"/>
              <a:ext cx="14662" cy="339931"/>
            </a:xfrm>
            <a:custGeom>
              <a:avLst/>
              <a:gdLst>
                <a:gd name="connsiteX0" fmla="*/ -749 w 14662"/>
                <a:gd name="connsiteY0" fmla="*/ -295 h 339931"/>
                <a:gd name="connsiteX1" fmla="*/ 13914 w 14662"/>
                <a:gd name="connsiteY1" fmla="*/ -295 h 339931"/>
                <a:gd name="connsiteX2" fmla="*/ 13914 w 14662"/>
                <a:gd name="connsiteY2" fmla="*/ 339637 h 339931"/>
                <a:gd name="connsiteX3" fmla="*/ -749 w 14662"/>
                <a:gd name="connsiteY3" fmla="*/ 339637 h 339931"/>
              </a:gdLst>
              <a:ahLst/>
              <a:cxnLst>
                <a:cxn ang="0">
                  <a:pos x="connsiteX0" y="connsiteY0"/>
                </a:cxn>
                <a:cxn ang="0">
                  <a:pos x="connsiteX1" y="connsiteY1"/>
                </a:cxn>
                <a:cxn ang="0">
                  <a:pos x="connsiteX2" y="connsiteY2"/>
                </a:cxn>
                <a:cxn ang="0">
                  <a:pos x="connsiteX3" y="connsiteY3"/>
                </a:cxn>
              </a:cxnLst>
              <a:rect l="l" t="t" r="r" b="b"/>
              <a:pathLst>
                <a:path w="14662" h="339931">
                  <a:moveTo>
                    <a:pt x="-749" y="-295"/>
                  </a:moveTo>
                  <a:lnTo>
                    <a:pt x="13914" y="-295"/>
                  </a:lnTo>
                  <a:lnTo>
                    <a:pt x="13914" y="339637"/>
                  </a:lnTo>
                  <a:lnTo>
                    <a:pt x="-749" y="339637"/>
                  </a:lnTo>
                  <a:close/>
                </a:path>
              </a:pathLst>
            </a:custGeom>
            <a:solidFill>
              <a:srgbClr val="FEDA42"/>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1" name="Freeform: Shape 61">
              <a:extLst>
                <a:ext uri="{FF2B5EF4-FFF2-40B4-BE49-F238E27FC236}">
                  <a16:creationId xmlns:a16="http://schemas.microsoft.com/office/drawing/2014/main" id="{00000000-0008-0000-0100-00003D000000}"/>
                </a:ext>
              </a:extLst>
            </xdr:cNvPr>
            <xdr:cNvSpPr/>
          </xdr:nvSpPr>
          <xdr:spPr>
            <a:xfrm>
              <a:off x="11063637" y="2525369"/>
              <a:ext cx="46432" cy="39222"/>
            </a:xfrm>
            <a:custGeom>
              <a:avLst/>
              <a:gdLst>
                <a:gd name="connsiteX0" fmla="*/ 46432 w 46432"/>
                <a:gd name="connsiteY0" fmla="*/ 5743 h 39222"/>
                <a:gd name="connsiteX1" fmla="*/ 25660 w 46432"/>
                <a:gd name="connsiteY1" fmla="*/ 39223 h 39222"/>
                <a:gd name="connsiteX2" fmla="*/ 0 w 46432"/>
                <a:gd name="connsiteY2" fmla="*/ 0 h 39222"/>
                <a:gd name="connsiteX3" fmla="*/ 46432 w 46432"/>
                <a:gd name="connsiteY3" fmla="*/ 5743 h 39222"/>
              </a:gdLst>
              <a:ahLst/>
              <a:cxnLst>
                <a:cxn ang="0">
                  <a:pos x="connsiteX0" y="connsiteY0"/>
                </a:cxn>
                <a:cxn ang="0">
                  <a:pos x="connsiteX1" y="connsiteY1"/>
                </a:cxn>
                <a:cxn ang="0">
                  <a:pos x="connsiteX2" y="connsiteY2"/>
                </a:cxn>
                <a:cxn ang="0">
                  <a:pos x="connsiteX3" y="connsiteY3"/>
                </a:cxn>
              </a:cxnLst>
              <a:rect l="l" t="t" r="r" b="b"/>
              <a:pathLst>
                <a:path w="46432" h="39222">
                  <a:moveTo>
                    <a:pt x="46432" y="5743"/>
                  </a:moveTo>
                  <a:lnTo>
                    <a:pt x="25660" y="39223"/>
                  </a:lnTo>
                  <a:lnTo>
                    <a:pt x="0" y="0"/>
                  </a:lnTo>
                  <a:lnTo>
                    <a:pt x="46432" y="5743"/>
                  </a:lnTo>
                  <a:close/>
                </a:path>
              </a:pathLst>
            </a:custGeom>
            <a:solidFill>
              <a:srgbClr val="FCC29B"/>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2" name="Freeform: Shape 62">
              <a:extLst>
                <a:ext uri="{FF2B5EF4-FFF2-40B4-BE49-F238E27FC236}">
                  <a16:creationId xmlns:a16="http://schemas.microsoft.com/office/drawing/2014/main" id="{00000000-0008-0000-0100-00003E000000}"/>
                </a:ext>
              </a:extLst>
            </xdr:cNvPr>
            <xdr:cNvSpPr/>
          </xdr:nvSpPr>
          <xdr:spPr>
            <a:xfrm>
              <a:off x="11063637" y="2525369"/>
              <a:ext cx="14051" cy="11852"/>
            </a:xfrm>
            <a:custGeom>
              <a:avLst/>
              <a:gdLst>
                <a:gd name="connsiteX0" fmla="*/ 14052 w 14051"/>
                <a:gd name="connsiteY0" fmla="*/ 1711 h 11852"/>
                <a:gd name="connsiteX1" fmla="*/ 0 w 14051"/>
                <a:gd name="connsiteY1" fmla="*/ 0 h 11852"/>
                <a:gd name="connsiteX2" fmla="*/ 7820 w 14051"/>
                <a:gd name="connsiteY2" fmla="*/ 11852 h 11852"/>
                <a:gd name="connsiteX3" fmla="*/ 14052 w 14051"/>
                <a:gd name="connsiteY3" fmla="*/ 1711 h 11852"/>
              </a:gdLst>
              <a:ahLst/>
              <a:cxnLst>
                <a:cxn ang="0">
                  <a:pos x="connsiteX0" y="connsiteY0"/>
                </a:cxn>
                <a:cxn ang="0">
                  <a:pos x="connsiteX1" y="connsiteY1"/>
                </a:cxn>
                <a:cxn ang="0">
                  <a:pos x="connsiteX2" y="connsiteY2"/>
                </a:cxn>
                <a:cxn ang="0">
                  <a:pos x="connsiteX3" y="connsiteY3"/>
                </a:cxn>
              </a:cxnLst>
              <a:rect l="l" t="t" r="r" b="b"/>
              <a:pathLst>
                <a:path w="14051" h="11852">
                  <a:moveTo>
                    <a:pt x="14052" y="1711"/>
                  </a:moveTo>
                  <a:lnTo>
                    <a:pt x="0" y="0"/>
                  </a:lnTo>
                  <a:lnTo>
                    <a:pt x="7820" y="11852"/>
                  </a:lnTo>
                  <a:lnTo>
                    <a:pt x="14052" y="1711"/>
                  </a:lnTo>
                  <a:close/>
                </a:path>
              </a:pathLst>
            </a:custGeom>
            <a:solidFill>
              <a:srgbClr val="4A4440"/>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 name="Freeform: Shape 63">
              <a:extLst>
                <a:ext uri="{FF2B5EF4-FFF2-40B4-BE49-F238E27FC236}">
                  <a16:creationId xmlns:a16="http://schemas.microsoft.com/office/drawing/2014/main" id="{00000000-0008-0000-0100-00003F000000}"/>
                </a:ext>
              </a:extLst>
            </xdr:cNvPr>
            <xdr:cNvSpPr/>
          </xdr:nvSpPr>
          <xdr:spPr>
            <a:xfrm>
              <a:off x="10538099" y="2603106"/>
              <a:ext cx="348105" cy="362518"/>
            </a:xfrm>
            <a:custGeom>
              <a:avLst/>
              <a:gdLst>
                <a:gd name="connsiteX0" fmla="*/ 324276 w 348105"/>
                <a:gd name="connsiteY0" fmla="*/ 193108 h 362518"/>
                <a:gd name="connsiteX1" fmla="*/ 281998 w 348105"/>
                <a:gd name="connsiteY1" fmla="*/ 263856 h 362518"/>
                <a:gd name="connsiteX2" fmla="*/ 243142 w 348105"/>
                <a:gd name="connsiteY2" fmla="*/ 298802 h 362518"/>
                <a:gd name="connsiteX3" fmla="*/ 236409 w 348105"/>
                <a:gd name="connsiteY3" fmla="*/ 293658 h 362518"/>
                <a:gd name="connsiteX4" fmla="*/ 236666 w 348105"/>
                <a:gd name="connsiteY4" fmla="*/ 290982 h 362518"/>
                <a:gd name="connsiteX5" fmla="*/ 250717 w 348105"/>
                <a:gd name="connsiteY5" fmla="*/ 238196 h 362518"/>
                <a:gd name="connsiteX6" fmla="*/ 329408 w 348105"/>
                <a:gd name="connsiteY6" fmla="*/ 122360 h 362518"/>
                <a:gd name="connsiteX7" fmla="*/ 310346 w 348105"/>
                <a:gd name="connsiteY7" fmla="*/ 67130 h 362518"/>
                <a:gd name="connsiteX8" fmla="*/ 205996 w 348105"/>
                <a:gd name="connsiteY8" fmla="*/ 187487 h 362518"/>
                <a:gd name="connsiteX9" fmla="*/ 196832 w 348105"/>
                <a:gd name="connsiteY9" fmla="*/ 183333 h 362518"/>
                <a:gd name="connsiteX10" fmla="*/ 282365 w 348105"/>
                <a:gd name="connsiteY10" fmla="*/ 76050 h 362518"/>
                <a:gd name="connsiteX11" fmla="*/ 266724 w 348105"/>
                <a:gd name="connsiteY11" fmla="*/ 22653 h 362518"/>
                <a:gd name="connsiteX12" fmla="*/ 245830 w 348105"/>
                <a:gd name="connsiteY12" fmla="*/ 39760 h 362518"/>
                <a:gd name="connsiteX13" fmla="*/ 247907 w 348105"/>
                <a:gd name="connsiteY13" fmla="*/ 33161 h 362518"/>
                <a:gd name="connsiteX14" fmla="*/ 247907 w 348105"/>
                <a:gd name="connsiteY14" fmla="*/ 30717 h 362518"/>
                <a:gd name="connsiteX15" fmla="*/ 247907 w 348105"/>
                <a:gd name="connsiteY15" fmla="*/ 28029 h 362518"/>
                <a:gd name="connsiteX16" fmla="*/ 247907 w 348105"/>
                <a:gd name="connsiteY16" fmla="*/ 27418 h 362518"/>
                <a:gd name="connsiteX17" fmla="*/ 247907 w 348105"/>
                <a:gd name="connsiteY17" fmla="*/ 24364 h 362518"/>
                <a:gd name="connsiteX18" fmla="*/ 247907 w 348105"/>
                <a:gd name="connsiteY18" fmla="*/ 24364 h 362518"/>
                <a:gd name="connsiteX19" fmla="*/ 209051 w 348105"/>
                <a:gd name="connsiteY19" fmla="*/ 5791 h 362518"/>
                <a:gd name="connsiteX20" fmla="*/ 162497 w 348105"/>
                <a:gd name="connsiteY20" fmla="*/ 49901 h 362518"/>
                <a:gd name="connsiteX21" fmla="*/ 160420 w 348105"/>
                <a:gd name="connsiteY21" fmla="*/ 43303 h 362518"/>
                <a:gd name="connsiteX22" fmla="*/ 128772 w 348105"/>
                <a:gd name="connsiteY22" fmla="*/ 31084 h 362518"/>
                <a:gd name="connsiteX23" fmla="*/ 27966 w 348105"/>
                <a:gd name="connsiteY23" fmla="*/ 264344 h 362518"/>
                <a:gd name="connsiteX24" fmla="*/ -749 w 348105"/>
                <a:gd name="connsiteY24" fmla="*/ 354398 h 362518"/>
                <a:gd name="connsiteX25" fmla="*/ 145146 w 348105"/>
                <a:gd name="connsiteY25" fmla="*/ 360630 h 362518"/>
                <a:gd name="connsiteX26" fmla="*/ 245830 w 348105"/>
                <a:gd name="connsiteY26" fmla="*/ 336192 h 362518"/>
                <a:gd name="connsiteX27" fmla="*/ 320488 w 348105"/>
                <a:gd name="connsiteY27" fmla="*/ 309188 h 362518"/>
                <a:gd name="connsiteX28" fmla="*/ 347003 w 348105"/>
                <a:gd name="connsiteY28" fmla="*/ 210581 h 362518"/>
                <a:gd name="connsiteX29" fmla="*/ 334772 w 348105"/>
                <a:gd name="connsiteY29" fmla="*/ 191739 h 362518"/>
                <a:gd name="connsiteX30" fmla="*/ 324276 w 348105"/>
                <a:gd name="connsiteY30" fmla="*/ 193108 h 36251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 ang="0">
                  <a:pos x="connsiteX28" y="connsiteY28"/>
                </a:cxn>
                <a:cxn ang="0">
                  <a:pos x="connsiteX29" y="connsiteY29"/>
                </a:cxn>
                <a:cxn ang="0">
                  <a:pos x="connsiteX30" y="connsiteY30"/>
                </a:cxn>
              </a:cxnLst>
              <a:rect l="l" t="t" r="r" b="b"/>
              <a:pathLst>
                <a:path w="348105" h="362518">
                  <a:moveTo>
                    <a:pt x="324276" y="193108"/>
                  </a:moveTo>
                  <a:cubicBezTo>
                    <a:pt x="301476" y="210251"/>
                    <a:pt x="286300" y="235654"/>
                    <a:pt x="281998" y="263856"/>
                  </a:cubicBezTo>
                  <a:cubicBezTo>
                    <a:pt x="278736" y="283125"/>
                    <a:pt x="262643" y="297604"/>
                    <a:pt x="243142" y="298802"/>
                  </a:cubicBezTo>
                  <a:cubicBezTo>
                    <a:pt x="239867" y="299242"/>
                    <a:pt x="236850" y="296932"/>
                    <a:pt x="236409" y="293658"/>
                  </a:cubicBezTo>
                  <a:cubicBezTo>
                    <a:pt x="236299" y="292766"/>
                    <a:pt x="236385" y="291849"/>
                    <a:pt x="236666" y="290982"/>
                  </a:cubicBezTo>
                  <a:cubicBezTo>
                    <a:pt x="242653" y="273753"/>
                    <a:pt x="247345" y="256109"/>
                    <a:pt x="250717" y="238196"/>
                  </a:cubicBezTo>
                  <a:cubicBezTo>
                    <a:pt x="276378" y="195673"/>
                    <a:pt x="295928" y="155229"/>
                    <a:pt x="329408" y="122360"/>
                  </a:cubicBezTo>
                  <a:cubicBezTo>
                    <a:pt x="354579" y="97922"/>
                    <a:pt x="337716" y="45136"/>
                    <a:pt x="310346" y="67130"/>
                  </a:cubicBezTo>
                  <a:cubicBezTo>
                    <a:pt x="269168" y="101221"/>
                    <a:pt x="233904" y="141886"/>
                    <a:pt x="205996" y="187487"/>
                  </a:cubicBezTo>
                  <a:cubicBezTo>
                    <a:pt x="202942" y="186265"/>
                    <a:pt x="200009" y="184799"/>
                    <a:pt x="196832" y="183333"/>
                  </a:cubicBezTo>
                  <a:cubicBezTo>
                    <a:pt x="221099" y="144378"/>
                    <a:pt x="249802" y="108381"/>
                    <a:pt x="282365" y="76050"/>
                  </a:cubicBezTo>
                  <a:cubicBezTo>
                    <a:pt x="306803" y="51612"/>
                    <a:pt x="294584" y="1270"/>
                    <a:pt x="266724" y="22653"/>
                  </a:cubicBezTo>
                  <a:cubicBezTo>
                    <a:pt x="259515" y="28151"/>
                    <a:pt x="252673" y="33772"/>
                    <a:pt x="245830" y="39760"/>
                  </a:cubicBezTo>
                  <a:cubicBezTo>
                    <a:pt x="246820" y="37658"/>
                    <a:pt x="247516" y="35446"/>
                    <a:pt x="247907" y="33161"/>
                  </a:cubicBezTo>
                  <a:cubicBezTo>
                    <a:pt x="247968" y="32342"/>
                    <a:pt x="247968" y="31536"/>
                    <a:pt x="247907" y="30717"/>
                  </a:cubicBezTo>
                  <a:cubicBezTo>
                    <a:pt x="247968" y="29825"/>
                    <a:pt x="247968" y="28921"/>
                    <a:pt x="247907" y="28029"/>
                  </a:cubicBezTo>
                  <a:lnTo>
                    <a:pt x="247907" y="27418"/>
                  </a:lnTo>
                  <a:cubicBezTo>
                    <a:pt x="247968" y="26404"/>
                    <a:pt x="247968" y="25378"/>
                    <a:pt x="247907" y="24364"/>
                  </a:cubicBezTo>
                  <a:lnTo>
                    <a:pt x="247907" y="24364"/>
                  </a:lnTo>
                  <a:cubicBezTo>
                    <a:pt x="245708" y="5791"/>
                    <a:pt x="227380" y="-9116"/>
                    <a:pt x="209051" y="5791"/>
                  </a:cubicBezTo>
                  <a:cubicBezTo>
                    <a:pt x="192384" y="19231"/>
                    <a:pt x="176817" y="33980"/>
                    <a:pt x="162497" y="49901"/>
                  </a:cubicBezTo>
                  <a:cubicBezTo>
                    <a:pt x="162130" y="47616"/>
                    <a:pt x="161434" y="45393"/>
                    <a:pt x="160420" y="43303"/>
                  </a:cubicBezTo>
                  <a:cubicBezTo>
                    <a:pt x="155654" y="27418"/>
                    <a:pt x="141847" y="16910"/>
                    <a:pt x="128772" y="31084"/>
                  </a:cubicBezTo>
                  <a:cubicBezTo>
                    <a:pt x="69754" y="94012"/>
                    <a:pt x="50204" y="178567"/>
                    <a:pt x="27966" y="264344"/>
                  </a:cubicBezTo>
                  <a:cubicBezTo>
                    <a:pt x="20145" y="294647"/>
                    <a:pt x="4749" y="323484"/>
                    <a:pt x="-749" y="354398"/>
                  </a:cubicBezTo>
                  <a:cubicBezTo>
                    <a:pt x="47492" y="361962"/>
                    <a:pt x="96441" y="364051"/>
                    <a:pt x="145146" y="360630"/>
                  </a:cubicBezTo>
                  <a:cubicBezTo>
                    <a:pt x="179249" y="354936"/>
                    <a:pt x="212900" y="346761"/>
                    <a:pt x="245830" y="336192"/>
                  </a:cubicBezTo>
                  <a:cubicBezTo>
                    <a:pt x="268924" y="330204"/>
                    <a:pt x="303137" y="328249"/>
                    <a:pt x="320488" y="309188"/>
                  </a:cubicBezTo>
                  <a:lnTo>
                    <a:pt x="347003" y="210581"/>
                  </a:lnTo>
                  <a:cubicBezTo>
                    <a:pt x="348836" y="202003"/>
                    <a:pt x="343362" y="193560"/>
                    <a:pt x="334772" y="191739"/>
                  </a:cubicBezTo>
                  <a:cubicBezTo>
                    <a:pt x="331216" y="190981"/>
                    <a:pt x="327514" y="191458"/>
                    <a:pt x="324276" y="193108"/>
                  </a:cubicBezTo>
                  <a:close/>
                </a:path>
              </a:pathLst>
            </a:custGeom>
            <a:solidFill>
              <a:srgbClr val="684C4C">
                <a:alpha val="47000"/>
              </a:srgbClr>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4" name="Freeform: Shape 64">
              <a:extLst>
                <a:ext uri="{FF2B5EF4-FFF2-40B4-BE49-F238E27FC236}">
                  <a16:creationId xmlns:a16="http://schemas.microsoft.com/office/drawing/2014/main" id="{00000000-0008-0000-0100-000040000000}"/>
                </a:ext>
              </a:extLst>
            </xdr:cNvPr>
            <xdr:cNvSpPr/>
          </xdr:nvSpPr>
          <xdr:spPr>
            <a:xfrm>
              <a:off x="10528619" y="2615059"/>
              <a:ext cx="168061" cy="400863"/>
            </a:xfrm>
            <a:custGeom>
              <a:avLst/>
              <a:gdLst>
                <a:gd name="connsiteX0" fmla="*/ 48076 w 168061"/>
                <a:gd name="connsiteY0" fmla="*/ 380690 h 400863"/>
                <a:gd name="connsiteX1" fmla="*/ 69949 w 168061"/>
                <a:gd name="connsiteY1" fmla="*/ 253857 h 400863"/>
                <a:gd name="connsiteX2" fmla="*/ 159758 w 168061"/>
                <a:gd name="connsiteY2" fmla="*/ 52244 h 400863"/>
                <a:gd name="connsiteX3" fmla="*/ 133976 w 168061"/>
                <a:gd name="connsiteY3" fmla="*/ 6178 h 400863"/>
                <a:gd name="connsiteX4" fmla="*/ 24005 w 168061"/>
                <a:gd name="connsiteY4" fmla="*/ 236995 h 400863"/>
                <a:gd name="connsiteX5" fmla="*/ -433 w 168061"/>
                <a:gd name="connsiteY5" fmla="*/ 371404 h 400863"/>
                <a:gd name="connsiteX6" fmla="*/ 19362 w 168061"/>
                <a:gd name="connsiteY6" fmla="*/ 400118 h 400863"/>
                <a:gd name="connsiteX7" fmla="*/ 47991 w 168061"/>
                <a:gd name="connsiteY7" fmla="*/ 380763 h 400863"/>
                <a:gd name="connsiteX8" fmla="*/ 48076 w 168061"/>
                <a:gd name="connsiteY8" fmla="*/ 380323 h 400863"/>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168061" h="400863">
                  <a:moveTo>
                    <a:pt x="48076" y="380690"/>
                  </a:moveTo>
                  <a:cubicBezTo>
                    <a:pt x="51986" y="337899"/>
                    <a:pt x="59306" y="295487"/>
                    <a:pt x="69949" y="253857"/>
                  </a:cubicBezTo>
                  <a:cubicBezTo>
                    <a:pt x="88766" y="177000"/>
                    <a:pt x="105872" y="117860"/>
                    <a:pt x="159758" y="52244"/>
                  </a:cubicBezTo>
                  <a:cubicBezTo>
                    <a:pt x="179919" y="27806"/>
                    <a:pt x="155725" y="-17038"/>
                    <a:pt x="133976" y="6178"/>
                  </a:cubicBezTo>
                  <a:cubicBezTo>
                    <a:pt x="74958" y="69106"/>
                    <a:pt x="45632" y="151217"/>
                    <a:pt x="24005" y="236995"/>
                  </a:cubicBezTo>
                  <a:cubicBezTo>
                    <a:pt x="11969" y="281008"/>
                    <a:pt x="3795" y="325973"/>
                    <a:pt x="-433" y="371404"/>
                  </a:cubicBezTo>
                  <a:cubicBezTo>
                    <a:pt x="-2547" y="384722"/>
                    <a:pt x="6165" y="397357"/>
                    <a:pt x="19362" y="400118"/>
                  </a:cubicBezTo>
                  <a:cubicBezTo>
                    <a:pt x="32607" y="402684"/>
                    <a:pt x="45437" y="394021"/>
                    <a:pt x="47991" y="380763"/>
                  </a:cubicBezTo>
                  <a:cubicBezTo>
                    <a:pt x="48028" y="380617"/>
                    <a:pt x="48052" y="380470"/>
                    <a:pt x="48076" y="380323"/>
                  </a:cubicBezTo>
                  <a:close/>
                </a:path>
              </a:pathLst>
            </a:custGeom>
            <a:solidFill>
              <a:srgbClr val="FAB088"/>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5" name="Freeform: Shape 65">
              <a:extLst>
                <a:ext uri="{FF2B5EF4-FFF2-40B4-BE49-F238E27FC236}">
                  <a16:creationId xmlns:a16="http://schemas.microsoft.com/office/drawing/2014/main" id="{00000000-0008-0000-0100-000041000000}"/>
                </a:ext>
              </a:extLst>
            </xdr:cNvPr>
            <xdr:cNvSpPr/>
          </xdr:nvSpPr>
          <xdr:spPr>
            <a:xfrm>
              <a:off x="10541885" y="2633996"/>
              <a:ext cx="155669" cy="391823"/>
            </a:xfrm>
            <a:custGeom>
              <a:avLst/>
              <a:gdLst>
                <a:gd name="connsiteX0" fmla="*/ 142704 w 155669"/>
                <a:gd name="connsiteY0" fmla="*/ 50414 h 391823"/>
                <a:gd name="connsiteX1" fmla="*/ 152357 w 155669"/>
                <a:gd name="connsiteY1" fmla="*/ -295 h 391823"/>
                <a:gd name="connsiteX2" fmla="*/ 36399 w 155669"/>
                <a:gd name="connsiteY2" fmla="*/ 220746 h 391823"/>
                <a:gd name="connsiteX3" fmla="*/ -258 w 155669"/>
                <a:gd name="connsiteY3" fmla="*/ 367374 h 391823"/>
                <a:gd name="connsiteX4" fmla="*/ 4019 w 155669"/>
                <a:gd name="connsiteY4" fmla="*/ 389857 h 391823"/>
                <a:gd name="connsiteX5" fmla="*/ 8540 w 155669"/>
                <a:gd name="connsiteY5" fmla="*/ 391079 h 391823"/>
                <a:gd name="connsiteX6" fmla="*/ 37169 w 155669"/>
                <a:gd name="connsiteY6" fmla="*/ 371724 h 391823"/>
                <a:gd name="connsiteX7" fmla="*/ 37255 w 155669"/>
                <a:gd name="connsiteY7" fmla="*/ 371284 h 391823"/>
                <a:gd name="connsiteX8" fmla="*/ 59126 w 155669"/>
                <a:gd name="connsiteY8" fmla="*/ 244451 h 391823"/>
                <a:gd name="connsiteX9" fmla="*/ 142704 w 155669"/>
                <a:gd name="connsiteY9" fmla="*/ 50414 h 391823"/>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Lst>
              <a:rect l="l" t="t" r="r" b="b"/>
              <a:pathLst>
                <a:path w="155669" h="391823">
                  <a:moveTo>
                    <a:pt x="142704" y="50414"/>
                  </a:moveTo>
                  <a:cubicBezTo>
                    <a:pt x="152724" y="38195"/>
                    <a:pt x="158589" y="11068"/>
                    <a:pt x="152357" y="-295"/>
                  </a:cubicBezTo>
                  <a:cubicBezTo>
                    <a:pt x="84787" y="71797"/>
                    <a:pt x="61204" y="145233"/>
                    <a:pt x="36399" y="220746"/>
                  </a:cubicBezTo>
                  <a:cubicBezTo>
                    <a:pt x="20160" y="268534"/>
                    <a:pt x="7905" y="317569"/>
                    <a:pt x="-258" y="367374"/>
                  </a:cubicBezTo>
                  <a:cubicBezTo>
                    <a:pt x="-1626" y="375145"/>
                    <a:pt x="-111" y="383136"/>
                    <a:pt x="4019" y="389857"/>
                  </a:cubicBezTo>
                  <a:cubicBezTo>
                    <a:pt x="5485" y="390394"/>
                    <a:pt x="7000" y="390797"/>
                    <a:pt x="8540" y="391079"/>
                  </a:cubicBezTo>
                  <a:cubicBezTo>
                    <a:pt x="21785" y="393644"/>
                    <a:pt x="34615" y="384981"/>
                    <a:pt x="37169" y="371724"/>
                  </a:cubicBezTo>
                  <a:cubicBezTo>
                    <a:pt x="37205" y="371577"/>
                    <a:pt x="37230" y="371430"/>
                    <a:pt x="37255" y="371284"/>
                  </a:cubicBezTo>
                  <a:cubicBezTo>
                    <a:pt x="41165" y="328493"/>
                    <a:pt x="48484" y="286081"/>
                    <a:pt x="59126" y="244451"/>
                  </a:cubicBezTo>
                  <a:cubicBezTo>
                    <a:pt x="77822" y="167960"/>
                    <a:pt x="88818" y="116029"/>
                    <a:pt x="142704" y="50414"/>
                  </a:cubicBezTo>
                  <a:close/>
                </a:path>
              </a:pathLst>
            </a:custGeom>
            <a:solidFill>
              <a:srgbClr val="D36F54">
                <a:alpha val="50000"/>
              </a:srgbClr>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6" name="Freeform: Shape 66">
              <a:extLst>
                <a:ext uri="{FF2B5EF4-FFF2-40B4-BE49-F238E27FC236}">
                  <a16:creationId xmlns:a16="http://schemas.microsoft.com/office/drawing/2014/main" id="{00000000-0008-0000-0100-000042000000}"/>
                </a:ext>
              </a:extLst>
            </xdr:cNvPr>
            <xdr:cNvSpPr/>
          </xdr:nvSpPr>
          <xdr:spPr>
            <a:xfrm>
              <a:off x="10541240" y="2590430"/>
              <a:ext cx="241507" cy="432168"/>
            </a:xfrm>
            <a:custGeom>
              <a:avLst/>
              <a:gdLst>
                <a:gd name="connsiteX0" fmla="*/ 52685 w 241507"/>
                <a:gd name="connsiteY0" fmla="*/ 412528 h 432168"/>
                <a:gd name="connsiteX1" fmla="*/ 92029 w 241507"/>
                <a:gd name="connsiteY1" fmla="*/ 275798 h 432168"/>
                <a:gd name="connsiteX2" fmla="*/ 230226 w 241507"/>
                <a:gd name="connsiteY2" fmla="*/ 50968 h 432168"/>
                <a:gd name="connsiteX3" fmla="*/ 201634 w 241507"/>
                <a:gd name="connsiteY3" fmla="*/ 5758 h 432168"/>
                <a:gd name="connsiteX4" fmla="*/ 42787 w 241507"/>
                <a:gd name="connsiteY4" fmla="*/ 251726 h 432168"/>
                <a:gd name="connsiteX5" fmla="*/ 265 w 241507"/>
                <a:gd name="connsiteY5" fmla="*/ 396888 h 432168"/>
                <a:gd name="connsiteX6" fmla="*/ 18593 w 241507"/>
                <a:gd name="connsiteY6" fmla="*/ 430734 h 432168"/>
                <a:gd name="connsiteX7" fmla="*/ 52440 w 241507"/>
                <a:gd name="connsiteY7" fmla="*/ 412528 h 43216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241507" h="432168">
                  <a:moveTo>
                    <a:pt x="52685" y="412528"/>
                  </a:moveTo>
                  <a:cubicBezTo>
                    <a:pt x="62105" y="365961"/>
                    <a:pt x="75253" y="320238"/>
                    <a:pt x="92029" y="275798"/>
                  </a:cubicBezTo>
                  <a:cubicBezTo>
                    <a:pt x="122088" y="193808"/>
                    <a:pt x="163999" y="110597"/>
                    <a:pt x="230226" y="50968"/>
                  </a:cubicBezTo>
                  <a:cubicBezTo>
                    <a:pt x="256375" y="27508"/>
                    <a:pt x="228882" y="-16358"/>
                    <a:pt x="201634" y="5758"/>
                  </a:cubicBezTo>
                  <a:cubicBezTo>
                    <a:pt x="114513" y="76384"/>
                    <a:pt x="75412" y="164605"/>
                    <a:pt x="42787" y="251726"/>
                  </a:cubicBezTo>
                  <a:cubicBezTo>
                    <a:pt x="24605" y="298855"/>
                    <a:pt x="10382" y="347401"/>
                    <a:pt x="265" y="396888"/>
                  </a:cubicBezTo>
                  <a:cubicBezTo>
                    <a:pt x="-3719" y="411257"/>
                    <a:pt x="4383" y="426213"/>
                    <a:pt x="18593" y="430734"/>
                  </a:cubicBezTo>
                  <a:cubicBezTo>
                    <a:pt x="32963" y="435011"/>
                    <a:pt x="48090" y="426873"/>
                    <a:pt x="52440" y="412528"/>
                  </a:cubicBezTo>
                  <a:close/>
                </a:path>
              </a:pathLst>
            </a:custGeom>
            <a:solidFill>
              <a:srgbClr val="FAB088"/>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7" name="Freeform: Shape 67">
              <a:extLst>
                <a:ext uri="{FF2B5EF4-FFF2-40B4-BE49-F238E27FC236}">
                  <a16:creationId xmlns:a16="http://schemas.microsoft.com/office/drawing/2014/main" id="{00000000-0008-0000-0100-000043000000}"/>
                </a:ext>
              </a:extLst>
            </xdr:cNvPr>
            <xdr:cNvSpPr/>
          </xdr:nvSpPr>
          <xdr:spPr>
            <a:xfrm>
              <a:off x="10578355" y="2615056"/>
              <a:ext cx="204385" cy="400904"/>
            </a:xfrm>
            <a:custGeom>
              <a:avLst/>
              <a:gdLst>
                <a:gd name="connsiteX0" fmla="*/ 193233 w 204385"/>
                <a:gd name="connsiteY0" fmla="*/ 26587 h 400904"/>
                <a:gd name="connsiteX1" fmla="*/ 203375 w 204385"/>
                <a:gd name="connsiteY1" fmla="*/ -295 h 400904"/>
                <a:gd name="connsiteX2" fmla="*/ 49293 w 204385"/>
                <a:gd name="connsiteY2" fmla="*/ 228689 h 400904"/>
                <a:gd name="connsiteX3" fmla="*/ 418 w 204385"/>
                <a:gd name="connsiteY3" fmla="*/ 372017 h 400904"/>
                <a:gd name="connsiteX4" fmla="*/ 7382 w 204385"/>
                <a:gd name="connsiteY4" fmla="*/ 400609 h 400904"/>
                <a:gd name="connsiteX5" fmla="*/ 15203 w 204385"/>
                <a:gd name="connsiteY5" fmla="*/ 388390 h 400904"/>
                <a:gd name="connsiteX6" fmla="*/ 54670 w 204385"/>
                <a:gd name="connsiteY6" fmla="*/ 251782 h 400904"/>
                <a:gd name="connsiteX7" fmla="*/ 193233 w 204385"/>
                <a:gd name="connsiteY7" fmla="*/ 26587 h 40090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204385" h="400904">
                  <a:moveTo>
                    <a:pt x="193233" y="26587"/>
                  </a:moveTo>
                  <a:cubicBezTo>
                    <a:pt x="200895" y="19891"/>
                    <a:pt x="204707" y="9798"/>
                    <a:pt x="203375" y="-295"/>
                  </a:cubicBezTo>
                  <a:cubicBezTo>
                    <a:pt x="132872" y="60067"/>
                    <a:pt x="85462" y="144377"/>
                    <a:pt x="49293" y="228689"/>
                  </a:cubicBezTo>
                  <a:cubicBezTo>
                    <a:pt x="28925" y="274974"/>
                    <a:pt x="12576" y="322933"/>
                    <a:pt x="418" y="372017"/>
                  </a:cubicBezTo>
                  <a:cubicBezTo>
                    <a:pt x="-2502" y="382110"/>
                    <a:pt x="149" y="392997"/>
                    <a:pt x="7382" y="400609"/>
                  </a:cubicBezTo>
                  <a:cubicBezTo>
                    <a:pt x="11329" y="397567"/>
                    <a:pt x="14104" y="393254"/>
                    <a:pt x="15203" y="388390"/>
                  </a:cubicBezTo>
                  <a:cubicBezTo>
                    <a:pt x="24673" y="341873"/>
                    <a:pt x="37869" y="296186"/>
                    <a:pt x="54670" y="251782"/>
                  </a:cubicBezTo>
                  <a:cubicBezTo>
                    <a:pt x="84973" y="169427"/>
                    <a:pt x="127007" y="86093"/>
                    <a:pt x="193233" y="26587"/>
                  </a:cubicBezTo>
                  <a:close/>
                </a:path>
              </a:pathLst>
            </a:custGeom>
            <a:solidFill>
              <a:srgbClr val="D36F54">
                <a:alpha val="50000"/>
              </a:srgbClr>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8" name="Freeform: Shape 68">
              <a:extLst>
                <a:ext uri="{FF2B5EF4-FFF2-40B4-BE49-F238E27FC236}">
                  <a16:creationId xmlns:a16="http://schemas.microsoft.com/office/drawing/2014/main" id="{00000000-0008-0000-0100-000044000000}"/>
                </a:ext>
              </a:extLst>
            </xdr:cNvPr>
            <xdr:cNvSpPr/>
          </xdr:nvSpPr>
          <xdr:spPr>
            <a:xfrm>
              <a:off x="10618005" y="2652824"/>
              <a:ext cx="258189" cy="415453"/>
            </a:xfrm>
            <a:custGeom>
              <a:avLst/>
              <a:gdLst>
                <a:gd name="connsiteX0" fmla="*/ 39336 w 258189"/>
                <a:gd name="connsiteY0" fmla="*/ 397421 h 415453"/>
                <a:gd name="connsiteX1" fmla="*/ 110694 w 258189"/>
                <a:gd name="connsiteY1" fmla="*/ 263013 h 415453"/>
                <a:gd name="connsiteX2" fmla="*/ 245103 w 258189"/>
                <a:gd name="connsiteY2" fmla="*/ 60177 h 415453"/>
                <a:gd name="connsiteX3" fmla="*/ 226041 w 258189"/>
                <a:gd name="connsiteY3" fmla="*/ 4948 h 415453"/>
                <a:gd name="connsiteX4" fmla="*/ 63529 w 258189"/>
                <a:gd name="connsiteY4" fmla="*/ 236131 h 415453"/>
                <a:gd name="connsiteX5" fmla="*/ 12943 w 258189"/>
                <a:gd name="connsiteY5" fmla="*/ 378726 h 415453"/>
                <a:gd name="connsiteX6" fmla="*/ 4878 w 258189"/>
                <a:gd name="connsiteY6" fmla="*/ 413550 h 415453"/>
                <a:gd name="connsiteX7" fmla="*/ 39702 w 258189"/>
                <a:gd name="connsiteY7" fmla="*/ 397177 h 415453"/>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258189" h="415453">
                  <a:moveTo>
                    <a:pt x="39336" y="397421"/>
                  </a:moveTo>
                  <a:cubicBezTo>
                    <a:pt x="50700" y="351600"/>
                    <a:pt x="92121" y="306634"/>
                    <a:pt x="110694" y="263013"/>
                  </a:cubicBezTo>
                  <a:cubicBezTo>
                    <a:pt x="141816" y="187267"/>
                    <a:pt x="187478" y="118352"/>
                    <a:pt x="245103" y="60177"/>
                  </a:cubicBezTo>
                  <a:cubicBezTo>
                    <a:pt x="270274" y="35740"/>
                    <a:pt x="253412" y="-17047"/>
                    <a:pt x="226041" y="4948"/>
                  </a:cubicBezTo>
                  <a:cubicBezTo>
                    <a:pt x="151750" y="64576"/>
                    <a:pt x="101652" y="150231"/>
                    <a:pt x="63529" y="236131"/>
                  </a:cubicBezTo>
                  <a:cubicBezTo>
                    <a:pt x="42550" y="282098"/>
                    <a:pt x="25626" y="329813"/>
                    <a:pt x="12943" y="378726"/>
                  </a:cubicBezTo>
                  <a:cubicBezTo>
                    <a:pt x="9277" y="393145"/>
                    <a:pt x="-10151" y="408174"/>
                    <a:pt x="4878" y="413550"/>
                  </a:cubicBezTo>
                  <a:cubicBezTo>
                    <a:pt x="19015" y="418621"/>
                    <a:pt x="34595" y="411302"/>
                    <a:pt x="39702" y="397177"/>
                  </a:cubicBezTo>
                  <a:close/>
                </a:path>
              </a:pathLst>
            </a:custGeom>
            <a:solidFill>
              <a:srgbClr val="FAB088"/>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9" name="Freeform: Shape 69">
              <a:extLst>
                <a:ext uri="{FF2B5EF4-FFF2-40B4-BE49-F238E27FC236}">
                  <a16:creationId xmlns:a16="http://schemas.microsoft.com/office/drawing/2014/main" id="{00000000-0008-0000-0100-000045000000}"/>
                </a:ext>
              </a:extLst>
            </xdr:cNvPr>
            <xdr:cNvSpPr/>
          </xdr:nvSpPr>
          <xdr:spPr>
            <a:xfrm>
              <a:off x="10577948" y="2609279"/>
              <a:ext cx="251879" cy="411080"/>
            </a:xfrm>
            <a:custGeom>
              <a:avLst/>
              <a:gdLst>
                <a:gd name="connsiteX0" fmla="*/ 51655 w 251879"/>
                <a:gd name="connsiteY0" fmla="*/ 392824 h 411080"/>
                <a:gd name="connsiteX1" fmla="*/ 101630 w 251879"/>
                <a:gd name="connsiteY1" fmla="*/ 259638 h 411080"/>
                <a:gd name="connsiteX2" fmla="*/ 237995 w 251879"/>
                <a:gd name="connsiteY2" fmla="*/ 58269 h 411080"/>
                <a:gd name="connsiteX3" fmla="*/ 222354 w 251879"/>
                <a:gd name="connsiteY3" fmla="*/ 4872 h 411080"/>
                <a:gd name="connsiteX4" fmla="*/ 54710 w 251879"/>
                <a:gd name="connsiteY4" fmla="*/ 232389 h 411080"/>
                <a:gd name="connsiteX5" fmla="*/ 946 w 251879"/>
                <a:gd name="connsiteY5" fmla="*/ 373763 h 411080"/>
                <a:gd name="connsiteX6" fmla="*/ 16464 w 251879"/>
                <a:gd name="connsiteY6" fmla="*/ 408953 h 411080"/>
                <a:gd name="connsiteX7" fmla="*/ 51655 w 251879"/>
                <a:gd name="connsiteY7" fmla="*/ 393435 h 41108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251879" h="411080">
                  <a:moveTo>
                    <a:pt x="51655" y="392824"/>
                  </a:moveTo>
                  <a:cubicBezTo>
                    <a:pt x="64742" y="347174"/>
                    <a:pt x="81457" y="302636"/>
                    <a:pt x="101630" y="259638"/>
                  </a:cubicBezTo>
                  <a:cubicBezTo>
                    <a:pt x="134158" y="184613"/>
                    <a:pt x="180406" y="116321"/>
                    <a:pt x="237995" y="58269"/>
                  </a:cubicBezTo>
                  <a:cubicBezTo>
                    <a:pt x="262432" y="33831"/>
                    <a:pt x="250214" y="-16511"/>
                    <a:pt x="222354" y="4872"/>
                  </a:cubicBezTo>
                  <a:cubicBezTo>
                    <a:pt x="146718" y="62790"/>
                    <a:pt x="94788" y="147345"/>
                    <a:pt x="54710" y="232389"/>
                  </a:cubicBezTo>
                  <a:cubicBezTo>
                    <a:pt x="32716" y="277868"/>
                    <a:pt x="14729" y="325168"/>
                    <a:pt x="946" y="373763"/>
                  </a:cubicBezTo>
                  <a:cubicBezTo>
                    <a:pt x="-4174" y="387753"/>
                    <a:pt x="2682" y="403296"/>
                    <a:pt x="16464" y="408953"/>
                  </a:cubicBezTo>
                  <a:cubicBezTo>
                    <a:pt x="30467" y="414354"/>
                    <a:pt x="46206" y="407414"/>
                    <a:pt x="51655" y="393435"/>
                  </a:cubicBezTo>
                  <a:close/>
                </a:path>
              </a:pathLst>
            </a:custGeom>
            <a:solidFill>
              <a:srgbClr val="FAB088"/>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70" name="Freeform: Shape 70">
              <a:extLst>
                <a:ext uri="{FF2B5EF4-FFF2-40B4-BE49-F238E27FC236}">
                  <a16:creationId xmlns:a16="http://schemas.microsoft.com/office/drawing/2014/main" id="{00000000-0008-0000-0100-000046000000}"/>
                </a:ext>
              </a:extLst>
            </xdr:cNvPr>
            <xdr:cNvSpPr/>
          </xdr:nvSpPr>
          <xdr:spPr>
            <a:xfrm>
              <a:off x="10426051" y="2741558"/>
              <a:ext cx="450497" cy="475160"/>
            </a:xfrm>
            <a:custGeom>
              <a:avLst/>
              <a:gdLst>
                <a:gd name="connsiteX0" fmla="*/ 426672 w 450497"/>
                <a:gd name="connsiteY0" fmla="*/ 49767 h 475160"/>
                <a:gd name="connsiteX1" fmla="*/ 379506 w 450497"/>
                <a:gd name="connsiteY1" fmla="*/ 110862 h 475160"/>
                <a:gd name="connsiteX2" fmla="*/ 340650 w 450497"/>
                <a:gd name="connsiteY2" fmla="*/ 145808 h 475160"/>
                <a:gd name="connsiteX3" fmla="*/ 333917 w 450497"/>
                <a:gd name="connsiteY3" fmla="*/ 140664 h 475160"/>
                <a:gd name="connsiteX4" fmla="*/ 334174 w 450497"/>
                <a:gd name="connsiteY4" fmla="*/ 137988 h 475160"/>
                <a:gd name="connsiteX5" fmla="*/ 351647 w 450497"/>
                <a:gd name="connsiteY5" fmla="*/ 43658 h 475160"/>
                <a:gd name="connsiteX6" fmla="*/ 162741 w 450497"/>
                <a:gd name="connsiteY6" fmla="*/ 2602 h 475160"/>
                <a:gd name="connsiteX7" fmla="*/ 104090 w 450497"/>
                <a:gd name="connsiteY7" fmla="*/ 224865 h 475160"/>
                <a:gd name="connsiteX8" fmla="*/ -749 w 450497"/>
                <a:gd name="connsiteY8" fmla="*/ 474866 h 475160"/>
                <a:gd name="connsiteX9" fmla="*/ 182536 w 450497"/>
                <a:gd name="connsiteY9" fmla="*/ 474866 h 475160"/>
                <a:gd name="connsiteX10" fmla="*/ 270147 w 450497"/>
                <a:gd name="connsiteY10" fmla="*/ 274719 h 475160"/>
                <a:gd name="connsiteX11" fmla="*/ 283343 w 450497"/>
                <a:gd name="connsiteY11" fmla="*/ 272275 h 475160"/>
                <a:gd name="connsiteX12" fmla="*/ 317067 w 450497"/>
                <a:gd name="connsiteY12" fmla="*/ 255902 h 475160"/>
                <a:gd name="connsiteX13" fmla="*/ 399912 w 450497"/>
                <a:gd name="connsiteY13" fmla="*/ 182588 h 475160"/>
                <a:gd name="connsiteX14" fmla="*/ 417996 w 450497"/>
                <a:gd name="connsiteY14" fmla="*/ 155950 h 475160"/>
                <a:gd name="connsiteX15" fmla="*/ 449521 w 450497"/>
                <a:gd name="connsiteY15" fmla="*/ 66385 h 475160"/>
                <a:gd name="connsiteX16" fmla="*/ 436642 w 450497"/>
                <a:gd name="connsiteY16" fmla="*/ 48191 h 475160"/>
                <a:gd name="connsiteX17" fmla="*/ 426672 w 450497"/>
                <a:gd name="connsiteY17" fmla="*/ 49767 h 47516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Lst>
              <a:rect l="l" t="t" r="r" b="b"/>
              <a:pathLst>
                <a:path w="450497" h="475160">
                  <a:moveTo>
                    <a:pt x="426672" y="49767"/>
                  </a:moveTo>
                  <a:cubicBezTo>
                    <a:pt x="402209" y="61571"/>
                    <a:pt x="384736" y="84213"/>
                    <a:pt x="379506" y="110862"/>
                  </a:cubicBezTo>
                  <a:cubicBezTo>
                    <a:pt x="376244" y="130132"/>
                    <a:pt x="360151" y="144611"/>
                    <a:pt x="340650" y="145808"/>
                  </a:cubicBezTo>
                  <a:cubicBezTo>
                    <a:pt x="337375" y="146248"/>
                    <a:pt x="334357" y="143939"/>
                    <a:pt x="333917" y="140664"/>
                  </a:cubicBezTo>
                  <a:cubicBezTo>
                    <a:pt x="333807" y="139772"/>
                    <a:pt x="333893" y="138856"/>
                    <a:pt x="334174" y="137988"/>
                  </a:cubicBezTo>
                  <a:cubicBezTo>
                    <a:pt x="345526" y="107820"/>
                    <a:pt x="351439" y="75892"/>
                    <a:pt x="351647" y="43658"/>
                  </a:cubicBezTo>
                  <a:cubicBezTo>
                    <a:pt x="302771" y="51844"/>
                    <a:pt x="266114" y="-14749"/>
                    <a:pt x="162741" y="2602"/>
                  </a:cubicBezTo>
                  <a:lnTo>
                    <a:pt x="104090" y="224865"/>
                  </a:lnTo>
                  <a:lnTo>
                    <a:pt x="-749" y="474866"/>
                  </a:lnTo>
                  <a:lnTo>
                    <a:pt x="182536" y="474866"/>
                  </a:lnTo>
                  <a:lnTo>
                    <a:pt x="270147" y="274719"/>
                  </a:lnTo>
                  <a:lnTo>
                    <a:pt x="283343" y="272275"/>
                  </a:lnTo>
                  <a:cubicBezTo>
                    <a:pt x="295855" y="269966"/>
                    <a:pt x="307512" y="264308"/>
                    <a:pt x="317067" y="255902"/>
                  </a:cubicBezTo>
                  <a:lnTo>
                    <a:pt x="399912" y="182588"/>
                  </a:lnTo>
                  <a:cubicBezTo>
                    <a:pt x="408099" y="175379"/>
                    <a:pt x="414318" y="166214"/>
                    <a:pt x="417996" y="155950"/>
                  </a:cubicBezTo>
                  <a:lnTo>
                    <a:pt x="449521" y="66385"/>
                  </a:lnTo>
                  <a:cubicBezTo>
                    <a:pt x="450987" y="57807"/>
                    <a:pt x="445220" y="49657"/>
                    <a:pt x="436642" y="48191"/>
                  </a:cubicBezTo>
                  <a:cubicBezTo>
                    <a:pt x="433233" y="47617"/>
                    <a:pt x="429726" y="48167"/>
                    <a:pt x="426672" y="49767"/>
                  </a:cubicBezTo>
                  <a:close/>
                </a:path>
              </a:pathLst>
            </a:custGeom>
            <a:solidFill>
              <a:srgbClr val="FAB088"/>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grpSp>
    </xdr:grpSp>
    <xdr:clientData/>
  </xdr:twoCellAnchor>
  <xdr:twoCellAnchor>
    <xdr:from>
      <xdr:col>0</xdr:col>
      <xdr:colOff>152401</xdr:colOff>
      <xdr:row>19</xdr:row>
      <xdr:rowOff>152400</xdr:rowOff>
    </xdr:from>
    <xdr:to>
      <xdr:col>3</xdr:col>
      <xdr:colOff>0</xdr:colOff>
      <xdr:row>44</xdr:row>
      <xdr:rowOff>35277</xdr:rowOff>
    </xdr:to>
    <xdr:sp macro="" textlink="">
      <xdr:nvSpPr>
        <xdr:cNvPr id="117" name="Rectangle 119">
          <a:extLst>
            <a:ext uri="{FF2B5EF4-FFF2-40B4-BE49-F238E27FC236}">
              <a16:creationId xmlns:a16="http://schemas.microsoft.com/office/drawing/2014/main" id="{00000000-0008-0000-0100-000075000000}"/>
            </a:ext>
          </a:extLst>
        </xdr:cNvPr>
        <xdr:cNvSpPr/>
      </xdr:nvSpPr>
      <xdr:spPr>
        <a:xfrm>
          <a:off x="152401" y="6934200"/>
          <a:ext cx="8648699" cy="6436077"/>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5</xdr:col>
      <xdr:colOff>266368</xdr:colOff>
      <xdr:row>0</xdr:row>
      <xdr:rowOff>348950</xdr:rowOff>
    </xdr:from>
    <xdr:to>
      <xdr:col>5</xdr:col>
      <xdr:colOff>913704</xdr:colOff>
      <xdr:row>0</xdr:row>
      <xdr:rowOff>750572</xdr:rowOff>
    </xdr:to>
    <xdr:sp macro="" textlink="$F$18">
      <xdr:nvSpPr>
        <xdr:cNvPr id="118" name="CaixaDeTexto 20">
          <a:extLst>
            <a:ext uri="{FF2B5EF4-FFF2-40B4-BE49-F238E27FC236}">
              <a16:creationId xmlns:a16="http://schemas.microsoft.com/office/drawing/2014/main" id="{00000000-0008-0000-0100-000076000000}"/>
            </a:ext>
          </a:extLst>
        </xdr:cNvPr>
        <xdr:cNvSpPr txBox="1"/>
      </xdr:nvSpPr>
      <xdr:spPr>
        <a:xfrm>
          <a:off x="12880189" y="348950"/>
          <a:ext cx="647336" cy="40162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fld id="{EB897922-90BE-49EF-89CD-083B85DEA802}" type="TxLink">
            <a:rPr lang="en-US" sz="2000" b="1" i="0" u="none" strike="noStrike">
              <a:solidFill>
                <a:schemeClr val="bg1"/>
              </a:solidFill>
              <a:latin typeface="Calibri"/>
              <a:cs typeface="Calibri"/>
            </a:rPr>
            <a:pPr/>
            <a:t> </a:t>
          </a:fld>
          <a:endParaRPr lang="en-US" sz="4400" b="1" i="0" u="none" strike="noStrike">
            <a:solidFill>
              <a:schemeClr val="bg1"/>
            </a:solidFill>
            <a:latin typeface="Calibri"/>
            <a:cs typeface="Calibri"/>
          </a:endParaRPr>
        </a:p>
      </xdr:txBody>
    </xdr:sp>
    <xdr:clientData/>
  </xdr:twoCellAnchor>
  <xdr:twoCellAnchor>
    <xdr:from>
      <xdr:col>1</xdr:col>
      <xdr:colOff>1047608</xdr:colOff>
      <xdr:row>0</xdr:row>
      <xdr:rowOff>238479</xdr:rowOff>
    </xdr:from>
    <xdr:to>
      <xdr:col>1</xdr:col>
      <xdr:colOff>2647005</xdr:colOff>
      <xdr:row>0</xdr:row>
      <xdr:rowOff>690623</xdr:rowOff>
    </xdr:to>
    <xdr:sp macro="" textlink="$E$5">
      <xdr:nvSpPr>
        <xdr:cNvPr id="119" name="CaixaDeTexto 20">
          <a:extLst>
            <a:ext uri="{FF2B5EF4-FFF2-40B4-BE49-F238E27FC236}">
              <a16:creationId xmlns:a16="http://schemas.microsoft.com/office/drawing/2014/main" id="{00000000-0008-0000-0100-000077000000}"/>
            </a:ext>
          </a:extLst>
        </xdr:cNvPr>
        <xdr:cNvSpPr txBox="1"/>
      </xdr:nvSpPr>
      <xdr:spPr>
        <a:xfrm>
          <a:off x="1178577" y="238479"/>
          <a:ext cx="1599397" cy="45214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fld id="{647CFC36-C02D-447C-98FF-3B8CF9EC385A}" type="TxLink">
            <a:rPr lang="en-US" sz="2000" b="1" i="0" u="none" strike="noStrike">
              <a:solidFill>
                <a:schemeClr val="bg1"/>
              </a:solidFill>
              <a:latin typeface="Calibri"/>
              <a:ea typeface="Calibri"/>
              <a:cs typeface="Calibri"/>
            </a:rPr>
            <a:pPr algn="ctr"/>
            <a:t>MENU: </a:t>
          </a:fld>
          <a:endParaRPr lang="pt-BR" sz="16600" b="1">
            <a:solidFill>
              <a:schemeClr val="bg1"/>
            </a:solidFill>
          </a:endParaRPr>
        </a:p>
      </xdr:txBody>
    </xdr:sp>
    <xdr:clientData/>
  </xdr:twoCellAnchor>
  <xdr:twoCellAnchor>
    <xdr:from>
      <xdr:col>5</xdr:col>
      <xdr:colOff>1840526</xdr:colOff>
      <xdr:row>0</xdr:row>
      <xdr:rowOff>82391</xdr:rowOff>
    </xdr:from>
    <xdr:to>
      <xdr:col>5</xdr:col>
      <xdr:colOff>3649661</xdr:colOff>
      <xdr:row>2</xdr:row>
      <xdr:rowOff>8095</xdr:rowOff>
    </xdr:to>
    <xdr:grpSp>
      <xdr:nvGrpSpPr>
        <xdr:cNvPr id="214" name="Group 422">
          <a:hlinkClick xmlns:r="http://schemas.openxmlformats.org/officeDocument/2006/relationships" r:id="rId6"/>
          <a:extLst>
            <a:ext uri="{FF2B5EF4-FFF2-40B4-BE49-F238E27FC236}">
              <a16:creationId xmlns:a16="http://schemas.microsoft.com/office/drawing/2014/main" id="{00000000-0008-0000-0100-0000D6000000}"/>
            </a:ext>
          </a:extLst>
        </xdr:cNvPr>
        <xdr:cNvGrpSpPr/>
      </xdr:nvGrpSpPr>
      <xdr:grpSpPr>
        <a:xfrm>
          <a:off x="14337326" y="82391"/>
          <a:ext cx="1809135" cy="962024"/>
          <a:chOff x="13239751" y="341311"/>
          <a:chExt cx="1802272" cy="854288"/>
        </a:xfrm>
      </xdr:grpSpPr>
      <xdr:grpSp>
        <xdr:nvGrpSpPr>
          <xdr:cNvPr id="215" name="Agrupar 15">
            <a:extLst>
              <a:ext uri="{FF2B5EF4-FFF2-40B4-BE49-F238E27FC236}">
                <a16:creationId xmlns:a16="http://schemas.microsoft.com/office/drawing/2014/main" id="{00000000-0008-0000-0100-0000D7000000}"/>
              </a:ext>
            </a:extLst>
          </xdr:cNvPr>
          <xdr:cNvGrpSpPr/>
        </xdr:nvGrpSpPr>
        <xdr:grpSpPr>
          <a:xfrm>
            <a:off x="13239751" y="341311"/>
            <a:ext cx="1802272" cy="854288"/>
            <a:chOff x="5210175" y="147637"/>
            <a:chExt cx="2365883" cy="1038225"/>
          </a:xfrm>
          <a:solidFill>
            <a:srgbClr val="002060"/>
          </a:solidFill>
        </xdr:grpSpPr>
        <xdr:sp macro="" textlink="">
          <xdr:nvSpPr>
            <xdr:cNvPr id="232" name="Retângulo: Cantos Arredondados 16">
              <a:extLst>
                <a:ext uri="{FF2B5EF4-FFF2-40B4-BE49-F238E27FC236}">
                  <a16:creationId xmlns:a16="http://schemas.microsoft.com/office/drawing/2014/main" id="{00000000-0008-0000-0100-0000E8000000}"/>
                </a:ext>
              </a:extLst>
            </xdr:cNvPr>
            <xdr:cNvSpPr/>
          </xdr:nvSpPr>
          <xdr:spPr>
            <a:xfrm>
              <a:off x="5210175" y="147637"/>
              <a:ext cx="2365883" cy="1038225"/>
            </a:xfrm>
            <a:prstGeom prst="roundRect">
              <a:avLst>
                <a:gd name="adj" fmla="val 9328"/>
              </a:avLst>
            </a:prstGeom>
            <a:grpFill/>
            <a:ln>
              <a:noFill/>
            </a:ln>
            <a:effectLst>
              <a:outerShdw blurRad="50800" dist="38100" dir="5400000" algn="t"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900"/>
            </a:p>
          </xdr:txBody>
        </xdr:sp>
        <xdr:sp macro="" textlink="">
          <xdr:nvSpPr>
            <xdr:cNvPr id="233" name="Retângulo: Cantos Arredondados 17">
              <a:extLst>
                <a:ext uri="{FF2B5EF4-FFF2-40B4-BE49-F238E27FC236}">
                  <a16:creationId xmlns:a16="http://schemas.microsoft.com/office/drawing/2014/main" id="{00000000-0008-0000-0100-0000E9000000}"/>
                </a:ext>
              </a:extLst>
            </xdr:cNvPr>
            <xdr:cNvSpPr/>
          </xdr:nvSpPr>
          <xdr:spPr>
            <a:xfrm>
              <a:off x="5923279" y="366672"/>
              <a:ext cx="1583983" cy="674513"/>
            </a:xfrm>
            <a:prstGeom prst="roundRect">
              <a:avLst/>
            </a:prstGeom>
            <a:grpFill/>
            <a:ln>
              <a:no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500" b="1">
                  <a:solidFill>
                    <a:schemeClr val="bg1"/>
                  </a:solidFill>
                  <a:latin typeface="+mn-lt"/>
                </a:rPr>
                <a:t>PLANO DE TRABALHO</a:t>
              </a:r>
            </a:p>
          </xdr:txBody>
        </xdr:sp>
      </xdr:grpSp>
      <xdr:grpSp>
        <xdr:nvGrpSpPr>
          <xdr:cNvPr id="216" name="Graphic 2">
            <a:extLst>
              <a:ext uri="{FF2B5EF4-FFF2-40B4-BE49-F238E27FC236}">
                <a16:creationId xmlns:a16="http://schemas.microsoft.com/office/drawing/2014/main" id="{00000000-0008-0000-0100-0000D8000000}"/>
              </a:ext>
            </a:extLst>
          </xdr:cNvPr>
          <xdr:cNvGrpSpPr/>
        </xdr:nvGrpSpPr>
        <xdr:grpSpPr>
          <a:xfrm>
            <a:off x="13425279" y="571378"/>
            <a:ext cx="416491" cy="453279"/>
            <a:chOff x="7845579" y="1500588"/>
            <a:chExt cx="604404" cy="843863"/>
          </a:xfrm>
        </xdr:grpSpPr>
        <xdr:sp macro="" textlink="">
          <xdr:nvSpPr>
            <xdr:cNvPr id="217" name="Freeform: Shape 286">
              <a:extLst>
                <a:ext uri="{FF2B5EF4-FFF2-40B4-BE49-F238E27FC236}">
                  <a16:creationId xmlns:a16="http://schemas.microsoft.com/office/drawing/2014/main" id="{00000000-0008-0000-0100-0000D9000000}"/>
                </a:ext>
              </a:extLst>
            </xdr:cNvPr>
            <xdr:cNvSpPr/>
          </xdr:nvSpPr>
          <xdr:spPr>
            <a:xfrm>
              <a:off x="7845579" y="1646590"/>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solidFill>
              <a:srgbClr val="296ACC"/>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18" name="Freeform: Shape 287">
              <a:extLst>
                <a:ext uri="{FF2B5EF4-FFF2-40B4-BE49-F238E27FC236}">
                  <a16:creationId xmlns:a16="http://schemas.microsoft.com/office/drawing/2014/main" id="{00000000-0008-0000-0100-0000DA000000}"/>
                </a:ext>
              </a:extLst>
            </xdr:cNvPr>
            <xdr:cNvSpPr/>
          </xdr:nvSpPr>
          <xdr:spPr>
            <a:xfrm>
              <a:off x="7901002" y="1701639"/>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19" name="Freeform: Shape 288">
              <a:extLst>
                <a:ext uri="{FF2B5EF4-FFF2-40B4-BE49-F238E27FC236}">
                  <a16:creationId xmlns:a16="http://schemas.microsoft.com/office/drawing/2014/main" id="{00000000-0008-0000-0100-0000DB000000}"/>
                </a:ext>
              </a:extLst>
            </xdr:cNvPr>
            <xdr:cNvSpPr/>
          </xdr:nvSpPr>
          <xdr:spPr>
            <a:xfrm>
              <a:off x="7893746" y="1694632"/>
              <a:ext cx="441761" cy="547729"/>
            </a:xfrm>
            <a:custGeom>
              <a:avLst/>
              <a:gdLst>
                <a:gd name="connsiteX0" fmla="*/ 441267 w 441761"/>
                <a:gd name="connsiteY0" fmla="*/ 547609 h 547729"/>
                <a:gd name="connsiteX1" fmla="*/ -495 w 441761"/>
                <a:gd name="connsiteY1" fmla="*/ 547609 h 547729"/>
                <a:gd name="connsiteX2" fmla="*/ -495 w 441761"/>
                <a:gd name="connsiteY2" fmla="*/ -121 h 547729"/>
                <a:gd name="connsiteX3" fmla="*/ 441267 w 441761"/>
                <a:gd name="connsiteY3" fmla="*/ -121 h 547729"/>
                <a:gd name="connsiteX4" fmla="*/ 13767 w 441761"/>
                <a:gd name="connsiteY4" fmla="*/ 533347 h 547729"/>
                <a:gd name="connsiteX5" fmla="*/ 426629 w 441761"/>
                <a:gd name="connsiteY5" fmla="*/ 533347 h 547729"/>
                <a:gd name="connsiteX6" fmla="*/ 426629 w 441761"/>
                <a:gd name="connsiteY6" fmla="*/ 14142 h 547729"/>
                <a:gd name="connsiteX7" fmla="*/ 13767 w 441761"/>
                <a:gd name="connsiteY7" fmla="*/ 14142 h 54772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441761" h="547729">
                  <a:moveTo>
                    <a:pt x="441267" y="547609"/>
                  </a:moveTo>
                  <a:lnTo>
                    <a:pt x="-495" y="547609"/>
                  </a:lnTo>
                  <a:lnTo>
                    <a:pt x="-495" y="-121"/>
                  </a:lnTo>
                  <a:lnTo>
                    <a:pt x="441267" y="-121"/>
                  </a:lnTo>
                  <a:close/>
                  <a:moveTo>
                    <a:pt x="13767" y="533347"/>
                  </a:moveTo>
                  <a:lnTo>
                    <a:pt x="426629" y="533347"/>
                  </a:lnTo>
                  <a:lnTo>
                    <a:pt x="426629" y="14142"/>
                  </a:lnTo>
                  <a:lnTo>
                    <a:pt x="13767" y="14142"/>
                  </a:lnTo>
                  <a:close/>
                </a:path>
              </a:pathLst>
            </a:custGeom>
            <a:solidFill>
              <a:srgbClr val="5896F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20" name="Freeform: Shape 289">
              <a:extLst>
                <a:ext uri="{FF2B5EF4-FFF2-40B4-BE49-F238E27FC236}">
                  <a16:creationId xmlns:a16="http://schemas.microsoft.com/office/drawing/2014/main" id="{00000000-0008-0000-0100-0000DC000000}"/>
                </a:ext>
              </a:extLst>
            </xdr:cNvPr>
            <xdr:cNvSpPr/>
          </xdr:nvSpPr>
          <xdr:spPr>
            <a:xfrm>
              <a:off x="7954299" y="1500588"/>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solidFill>
              <a:srgbClr val="EA5D00"/>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21" name="Freeform: Shape 290">
              <a:extLst>
                <a:ext uri="{FF2B5EF4-FFF2-40B4-BE49-F238E27FC236}">
                  <a16:creationId xmlns:a16="http://schemas.microsoft.com/office/drawing/2014/main" id="{00000000-0008-0000-0100-0000DD000000}"/>
                </a:ext>
              </a:extLst>
            </xdr:cNvPr>
            <xdr:cNvSpPr/>
          </xdr:nvSpPr>
          <xdr:spPr>
            <a:xfrm>
              <a:off x="8108434" y="1570524"/>
              <a:ext cx="221068" cy="34655"/>
            </a:xfrm>
            <a:custGeom>
              <a:avLst/>
              <a:gdLst>
                <a:gd name="connsiteX0" fmla="*/ 0 w 221068"/>
                <a:gd name="connsiteY0" fmla="*/ 0 h 34655"/>
                <a:gd name="connsiteX1" fmla="*/ 221069 w 221068"/>
                <a:gd name="connsiteY1" fmla="*/ 0 h 34655"/>
                <a:gd name="connsiteX2" fmla="*/ 221069 w 221068"/>
                <a:gd name="connsiteY2" fmla="*/ 34655 h 34655"/>
                <a:gd name="connsiteX3" fmla="*/ 0 w 221068"/>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21068" h="34655">
                  <a:moveTo>
                    <a:pt x="0" y="0"/>
                  </a:moveTo>
                  <a:lnTo>
                    <a:pt x="221069" y="0"/>
                  </a:lnTo>
                  <a:lnTo>
                    <a:pt x="221069"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22" name="Freeform: Shape 291">
              <a:extLst>
                <a:ext uri="{FF2B5EF4-FFF2-40B4-BE49-F238E27FC236}">
                  <a16:creationId xmlns:a16="http://schemas.microsoft.com/office/drawing/2014/main" id="{00000000-0008-0000-0100-0000DE000000}"/>
                </a:ext>
              </a:extLst>
            </xdr:cNvPr>
            <xdr:cNvSpPr/>
          </xdr:nvSpPr>
          <xdr:spPr>
            <a:xfrm>
              <a:off x="8043002" y="1651970"/>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23" name="Freeform: Shape 292">
              <a:extLst>
                <a:ext uri="{FF2B5EF4-FFF2-40B4-BE49-F238E27FC236}">
                  <a16:creationId xmlns:a16="http://schemas.microsoft.com/office/drawing/2014/main" id="{00000000-0008-0000-0100-0000DF000000}"/>
                </a:ext>
              </a:extLst>
            </xdr:cNvPr>
            <xdr:cNvSpPr/>
          </xdr:nvSpPr>
          <xdr:spPr>
            <a:xfrm>
              <a:off x="8043002" y="1733542"/>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24" name="Freeform: Shape 293">
              <a:extLst>
                <a:ext uri="{FF2B5EF4-FFF2-40B4-BE49-F238E27FC236}">
                  <a16:creationId xmlns:a16="http://schemas.microsoft.com/office/drawing/2014/main" id="{00000000-0008-0000-0100-0000E0000000}"/>
                </a:ext>
              </a:extLst>
            </xdr:cNvPr>
            <xdr:cNvSpPr/>
          </xdr:nvSpPr>
          <xdr:spPr>
            <a:xfrm>
              <a:off x="8043002" y="1815113"/>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25" name="Freeform: Shape 294">
              <a:extLst>
                <a:ext uri="{FF2B5EF4-FFF2-40B4-BE49-F238E27FC236}">
                  <a16:creationId xmlns:a16="http://schemas.microsoft.com/office/drawing/2014/main" id="{00000000-0008-0000-0100-0000E1000000}"/>
                </a:ext>
              </a:extLst>
            </xdr:cNvPr>
            <xdr:cNvSpPr/>
          </xdr:nvSpPr>
          <xdr:spPr>
            <a:xfrm>
              <a:off x="8043002" y="1896559"/>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26" name="Freeform: Shape 295">
              <a:extLst>
                <a:ext uri="{FF2B5EF4-FFF2-40B4-BE49-F238E27FC236}">
                  <a16:creationId xmlns:a16="http://schemas.microsoft.com/office/drawing/2014/main" id="{00000000-0008-0000-0100-0000E2000000}"/>
                </a:ext>
              </a:extLst>
            </xdr:cNvPr>
            <xdr:cNvSpPr/>
          </xdr:nvSpPr>
          <xdr:spPr>
            <a:xfrm>
              <a:off x="8022609" y="1810859"/>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solidFill>
              <a:srgbClr val="5896F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27" name="Freeform: Shape 296">
              <a:extLst>
                <a:ext uri="{FF2B5EF4-FFF2-40B4-BE49-F238E27FC236}">
                  <a16:creationId xmlns:a16="http://schemas.microsoft.com/office/drawing/2014/main" id="{00000000-0008-0000-0100-0000E3000000}"/>
                </a:ext>
              </a:extLst>
            </xdr:cNvPr>
            <xdr:cNvSpPr/>
          </xdr:nvSpPr>
          <xdr:spPr>
            <a:xfrm>
              <a:off x="8162481" y="1898436"/>
              <a:ext cx="221068" cy="34655"/>
            </a:xfrm>
            <a:custGeom>
              <a:avLst/>
              <a:gdLst>
                <a:gd name="connsiteX0" fmla="*/ 0 w 221068"/>
                <a:gd name="connsiteY0" fmla="*/ 0 h 34655"/>
                <a:gd name="connsiteX1" fmla="*/ 221068 w 221068"/>
                <a:gd name="connsiteY1" fmla="*/ 0 h 34655"/>
                <a:gd name="connsiteX2" fmla="*/ 221068 w 221068"/>
                <a:gd name="connsiteY2" fmla="*/ 34655 h 34655"/>
                <a:gd name="connsiteX3" fmla="*/ 0 w 221068"/>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21068" h="34655">
                  <a:moveTo>
                    <a:pt x="0" y="0"/>
                  </a:moveTo>
                  <a:lnTo>
                    <a:pt x="221068" y="0"/>
                  </a:lnTo>
                  <a:lnTo>
                    <a:pt x="221068"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28" name="Freeform: Shape 297">
              <a:extLst>
                <a:ext uri="{FF2B5EF4-FFF2-40B4-BE49-F238E27FC236}">
                  <a16:creationId xmlns:a16="http://schemas.microsoft.com/office/drawing/2014/main" id="{00000000-0008-0000-0100-0000E4000000}"/>
                </a:ext>
              </a:extLst>
            </xdr:cNvPr>
            <xdr:cNvSpPr/>
          </xdr:nvSpPr>
          <xdr:spPr>
            <a:xfrm>
              <a:off x="8097049" y="1980007"/>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29" name="Freeform: Shape 298">
              <a:extLst>
                <a:ext uri="{FF2B5EF4-FFF2-40B4-BE49-F238E27FC236}">
                  <a16:creationId xmlns:a16="http://schemas.microsoft.com/office/drawing/2014/main" id="{00000000-0008-0000-0100-0000E5000000}"/>
                </a:ext>
              </a:extLst>
            </xdr:cNvPr>
            <xdr:cNvSpPr/>
          </xdr:nvSpPr>
          <xdr:spPr>
            <a:xfrm>
              <a:off x="8097049" y="2061579"/>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30" name="Freeform: Shape 299">
              <a:extLst>
                <a:ext uri="{FF2B5EF4-FFF2-40B4-BE49-F238E27FC236}">
                  <a16:creationId xmlns:a16="http://schemas.microsoft.com/office/drawing/2014/main" id="{00000000-0008-0000-0100-0000E6000000}"/>
                </a:ext>
              </a:extLst>
            </xdr:cNvPr>
            <xdr:cNvSpPr/>
          </xdr:nvSpPr>
          <xdr:spPr>
            <a:xfrm>
              <a:off x="8097049" y="2143025"/>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31" name="Freeform: Shape 300">
              <a:extLst>
                <a:ext uri="{FF2B5EF4-FFF2-40B4-BE49-F238E27FC236}">
                  <a16:creationId xmlns:a16="http://schemas.microsoft.com/office/drawing/2014/main" id="{00000000-0008-0000-0100-0000E7000000}"/>
                </a:ext>
              </a:extLst>
            </xdr:cNvPr>
            <xdr:cNvSpPr/>
          </xdr:nvSpPr>
          <xdr:spPr>
            <a:xfrm>
              <a:off x="8097049" y="2224597"/>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grpSp>
    </xdr:grpSp>
    <xdr:clientData/>
  </xdr:twoCellAnchor>
  <xdr:twoCellAnchor>
    <xdr:from>
      <xdr:col>2</xdr:col>
      <xdr:colOff>334556</xdr:colOff>
      <xdr:row>0</xdr:row>
      <xdr:rowOff>82118</xdr:rowOff>
    </xdr:from>
    <xdr:to>
      <xdr:col>2</xdr:col>
      <xdr:colOff>2342903</xdr:colOff>
      <xdr:row>2</xdr:row>
      <xdr:rowOff>9728</xdr:rowOff>
    </xdr:to>
    <xdr:grpSp>
      <xdr:nvGrpSpPr>
        <xdr:cNvPr id="234" name="Group 182">
          <a:hlinkClick xmlns:r="http://schemas.openxmlformats.org/officeDocument/2006/relationships" r:id="rId7"/>
          <a:extLst>
            <a:ext uri="{FF2B5EF4-FFF2-40B4-BE49-F238E27FC236}">
              <a16:creationId xmlns:a16="http://schemas.microsoft.com/office/drawing/2014/main" id="{00000000-0008-0000-0100-0000EA000000}"/>
            </a:ext>
          </a:extLst>
        </xdr:cNvPr>
        <xdr:cNvGrpSpPr/>
      </xdr:nvGrpSpPr>
      <xdr:grpSpPr>
        <a:xfrm>
          <a:off x="5158016" y="82118"/>
          <a:ext cx="2008347" cy="963930"/>
          <a:chOff x="8811260" y="251459"/>
          <a:chExt cx="1813560" cy="852171"/>
        </a:xfrm>
      </xdr:grpSpPr>
      <xdr:grpSp>
        <xdr:nvGrpSpPr>
          <xdr:cNvPr id="235" name="Agrupar 10">
            <a:extLst>
              <a:ext uri="{FF2B5EF4-FFF2-40B4-BE49-F238E27FC236}">
                <a16:creationId xmlns:a16="http://schemas.microsoft.com/office/drawing/2014/main" id="{00000000-0008-0000-0100-0000EB000000}"/>
              </a:ext>
            </a:extLst>
          </xdr:cNvPr>
          <xdr:cNvGrpSpPr/>
        </xdr:nvGrpSpPr>
        <xdr:grpSpPr>
          <a:xfrm>
            <a:off x="8811260" y="251459"/>
            <a:ext cx="1813560" cy="852171"/>
            <a:chOff x="5210175" y="147637"/>
            <a:chExt cx="2365883" cy="1038225"/>
          </a:xfrm>
          <a:solidFill>
            <a:schemeClr val="bg1">
              <a:lumMod val="50000"/>
            </a:schemeClr>
          </a:solidFill>
        </xdr:grpSpPr>
        <xdr:sp macro="" textlink="">
          <xdr:nvSpPr>
            <xdr:cNvPr id="258" name="Retângulo: Cantos Arredondados 12">
              <a:extLst>
                <a:ext uri="{FF2B5EF4-FFF2-40B4-BE49-F238E27FC236}">
                  <a16:creationId xmlns:a16="http://schemas.microsoft.com/office/drawing/2014/main" id="{00000000-0008-0000-0100-000002010000}"/>
                </a:ext>
              </a:extLst>
            </xdr:cNvPr>
            <xdr:cNvSpPr/>
          </xdr:nvSpPr>
          <xdr:spPr>
            <a:xfrm>
              <a:off x="5210175" y="147637"/>
              <a:ext cx="2365883" cy="1038225"/>
            </a:xfrm>
            <a:prstGeom prst="roundRect">
              <a:avLst>
                <a:gd name="adj" fmla="val 9328"/>
              </a:avLst>
            </a:prstGeom>
            <a:solidFill>
              <a:srgbClr val="002060"/>
            </a:solidFill>
            <a:ln>
              <a:noFill/>
            </a:ln>
            <a:effectLst>
              <a:outerShdw blurRad="50800" dist="38100" dir="5400000" algn="t"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solidFill>
                  <a:schemeClr val="bg1">
                    <a:lumMod val="85000"/>
                  </a:schemeClr>
                </a:solidFill>
              </a:endParaRPr>
            </a:p>
          </xdr:txBody>
        </xdr:sp>
        <xdr:sp macro="" textlink="">
          <xdr:nvSpPr>
            <xdr:cNvPr id="259" name="Retângulo: Cantos Arredondados 13">
              <a:hlinkClick xmlns:r="http://schemas.openxmlformats.org/officeDocument/2006/relationships" r:id="rId7"/>
              <a:extLst>
                <a:ext uri="{FF2B5EF4-FFF2-40B4-BE49-F238E27FC236}">
                  <a16:creationId xmlns:a16="http://schemas.microsoft.com/office/drawing/2014/main" id="{00000000-0008-0000-0100-000003010000}"/>
                </a:ext>
              </a:extLst>
            </xdr:cNvPr>
            <xdr:cNvSpPr/>
          </xdr:nvSpPr>
          <xdr:spPr>
            <a:xfrm>
              <a:off x="5946910" y="384050"/>
              <a:ext cx="1588532" cy="797677"/>
            </a:xfrm>
            <a:prstGeom prst="roundRect">
              <a:avLst/>
            </a:prstGeom>
            <a:noFill/>
            <a:ln>
              <a:no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600" b="1">
                  <a:solidFill>
                    <a:schemeClr val="bg1"/>
                  </a:solidFill>
                  <a:latin typeface="+mn-lt"/>
                </a:rPr>
                <a:t>Diagnóstico</a:t>
              </a:r>
              <a:br>
                <a:rPr lang="pt-BR" sz="1600" b="1">
                  <a:solidFill>
                    <a:schemeClr val="bg1"/>
                  </a:solidFill>
                  <a:latin typeface="+mn-lt"/>
                </a:rPr>
              </a:br>
              <a:r>
                <a:rPr lang="pt-BR" sz="1600" b="1">
                  <a:solidFill>
                    <a:schemeClr val="bg1"/>
                  </a:solidFill>
                  <a:latin typeface="+mn-lt"/>
                </a:rPr>
                <a:t>ESTRUTURA</a:t>
              </a:r>
            </a:p>
          </xdr:txBody>
        </xdr:sp>
      </xdr:grpSp>
      <xdr:grpSp>
        <xdr:nvGrpSpPr>
          <xdr:cNvPr id="236" name="Group 184">
            <a:extLst>
              <a:ext uri="{FF2B5EF4-FFF2-40B4-BE49-F238E27FC236}">
                <a16:creationId xmlns:a16="http://schemas.microsoft.com/office/drawing/2014/main" id="{00000000-0008-0000-0100-0000EC000000}"/>
              </a:ext>
            </a:extLst>
          </xdr:cNvPr>
          <xdr:cNvGrpSpPr/>
        </xdr:nvGrpSpPr>
        <xdr:grpSpPr>
          <a:xfrm>
            <a:off x="8890001" y="488130"/>
            <a:ext cx="581077" cy="489770"/>
            <a:chOff x="6943724" y="1902932"/>
            <a:chExt cx="2763297" cy="2251371"/>
          </a:xfrm>
        </xdr:grpSpPr>
        <xdr:sp macro="" textlink="">
          <xdr:nvSpPr>
            <xdr:cNvPr id="237" name="Freeform: Shape 185">
              <a:extLst>
                <a:ext uri="{FF2B5EF4-FFF2-40B4-BE49-F238E27FC236}">
                  <a16:creationId xmlns:a16="http://schemas.microsoft.com/office/drawing/2014/main" id="{00000000-0008-0000-0100-0000ED000000}"/>
                </a:ext>
              </a:extLst>
            </xdr:cNvPr>
            <xdr:cNvSpPr/>
          </xdr:nvSpPr>
          <xdr:spPr>
            <a:xfrm>
              <a:off x="9189377" y="2343015"/>
              <a:ext cx="517644" cy="906376"/>
            </a:xfrm>
            <a:custGeom>
              <a:avLst/>
              <a:gdLst>
                <a:gd name="connsiteX0" fmla="*/ 119222 w 517644"/>
                <a:gd name="connsiteY0" fmla="*/ -170 h 906376"/>
                <a:gd name="connsiteX1" fmla="*/ -511 w 517644"/>
                <a:gd name="connsiteY1" fmla="*/ 114907 h 906376"/>
                <a:gd name="connsiteX2" fmla="*/ 350838 w 517644"/>
                <a:gd name="connsiteY2" fmla="*/ 906207 h 906376"/>
                <a:gd name="connsiteX3" fmla="*/ 517134 w 517644"/>
                <a:gd name="connsiteY3" fmla="*/ 906207 h 906376"/>
                <a:gd name="connsiteX4" fmla="*/ 119222 w 517644"/>
                <a:gd name="connsiteY4" fmla="*/ -170 h 906376"/>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517644" h="906376">
                  <a:moveTo>
                    <a:pt x="119222" y="-170"/>
                  </a:moveTo>
                  <a:lnTo>
                    <a:pt x="-511" y="114907"/>
                  </a:lnTo>
                  <a:cubicBezTo>
                    <a:pt x="209992" y="326448"/>
                    <a:pt x="335100" y="608192"/>
                    <a:pt x="350838" y="906207"/>
                  </a:cubicBezTo>
                  <a:lnTo>
                    <a:pt x="517134" y="906207"/>
                  </a:lnTo>
                  <a:cubicBezTo>
                    <a:pt x="501302" y="565235"/>
                    <a:pt x="359512" y="242263"/>
                    <a:pt x="119222" y="-170"/>
                  </a:cubicBezTo>
                  <a:close/>
                </a:path>
              </a:pathLst>
            </a:custGeom>
            <a:solidFill>
              <a:srgbClr val="78AD5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38" name="Freeform: Shape 186">
              <a:extLst>
                <a:ext uri="{FF2B5EF4-FFF2-40B4-BE49-F238E27FC236}">
                  <a16:creationId xmlns:a16="http://schemas.microsoft.com/office/drawing/2014/main" id="{00000000-0008-0000-0100-0000EE000000}"/>
                </a:ext>
              </a:extLst>
            </xdr:cNvPr>
            <xdr:cNvSpPr/>
          </xdr:nvSpPr>
          <xdr:spPr>
            <a:xfrm>
              <a:off x="6944124" y="3270145"/>
              <a:ext cx="1309609" cy="46429"/>
            </a:xfrm>
            <a:custGeom>
              <a:avLst/>
              <a:gdLst>
                <a:gd name="connsiteX0" fmla="*/ 1309609 w 1309609"/>
                <a:gd name="connsiteY0" fmla="*/ 46430 h 46429"/>
                <a:gd name="connsiteX1" fmla="*/ 0 w 1309609"/>
                <a:gd name="connsiteY1" fmla="*/ 46430 h 46429"/>
                <a:gd name="connsiteX2" fmla="*/ 0 w 1309609"/>
                <a:gd name="connsiteY2" fmla="*/ 0 h 46429"/>
                <a:gd name="connsiteX3" fmla="*/ 1309609 w 1309609"/>
                <a:gd name="connsiteY3" fmla="*/ 0 h 46429"/>
                <a:gd name="connsiteX4" fmla="*/ 1309609 w 1309609"/>
                <a:gd name="connsiteY4" fmla="*/ 46430 h 46429"/>
                <a:gd name="connsiteX5" fmla="*/ 0 w 1309609"/>
                <a:gd name="connsiteY5" fmla="*/ 46430 h 4642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309609" h="46429">
                  <a:moveTo>
                    <a:pt x="1309609" y="46430"/>
                  </a:moveTo>
                  <a:lnTo>
                    <a:pt x="0" y="46430"/>
                  </a:lnTo>
                  <a:lnTo>
                    <a:pt x="0" y="0"/>
                  </a:lnTo>
                  <a:lnTo>
                    <a:pt x="1309609" y="0"/>
                  </a:lnTo>
                  <a:lnTo>
                    <a:pt x="1309609" y="46430"/>
                  </a:lnTo>
                  <a:lnTo>
                    <a:pt x="0" y="4643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39" name="Freeform: Shape 187">
              <a:extLst>
                <a:ext uri="{FF2B5EF4-FFF2-40B4-BE49-F238E27FC236}">
                  <a16:creationId xmlns:a16="http://schemas.microsoft.com/office/drawing/2014/main" id="{00000000-0008-0000-0100-0000EF000000}"/>
                </a:ext>
              </a:extLst>
            </xdr:cNvPr>
            <xdr:cNvSpPr/>
          </xdr:nvSpPr>
          <xdr:spPr>
            <a:xfrm>
              <a:off x="8397279" y="3270145"/>
              <a:ext cx="1309609" cy="46429"/>
            </a:xfrm>
            <a:custGeom>
              <a:avLst/>
              <a:gdLst>
                <a:gd name="connsiteX0" fmla="*/ 1309609 w 1309609"/>
                <a:gd name="connsiteY0" fmla="*/ 46430 h 46429"/>
                <a:gd name="connsiteX1" fmla="*/ 0 w 1309609"/>
                <a:gd name="connsiteY1" fmla="*/ 46430 h 46429"/>
                <a:gd name="connsiteX2" fmla="*/ 0 w 1309609"/>
                <a:gd name="connsiteY2" fmla="*/ 0 h 46429"/>
                <a:gd name="connsiteX3" fmla="*/ 1309609 w 1309609"/>
                <a:gd name="connsiteY3" fmla="*/ 0 h 46429"/>
                <a:gd name="connsiteX4" fmla="*/ 1309609 w 1309609"/>
                <a:gd name="connsiteY4" fmla="*/ 46430 h 46429"/>
                <a:gd name="connsiteX5" fmla="*/ 0 w 1309609"/>
                <a:gd name="connsiteY5" fmla="*/ 46430 h 4642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309609" h="46429">
                  <a:moveTo>
                    <a:pt x="1309609" y="46430"/>
                  </a:moveTo>
                  <a:lnTo>
                    <a:pt x="0" y="46430"/>
                  </a:lnTo>
                  <a:lnTo>
                    <a:pt x="0" y="0"/>
                  </a:lnTo>
                  <a:lnTo>
                    <a:pt x="1309609" y="0"/>
                  </a:lnTo>
                  <a:lnTo>
                    <a:pt x="1309609" y="46430"/>
                  </a:lnTo>
                  <a:lnTo>
                    <a:pt x="0" y="4643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40" name="Freeform: Shape 188">
              <a:extLst>
                <a:ext uri="{FF2B5EF4-FFF2-40B4-BE49-F238E27FC236}">
                  <a16:creationId xmlns:a16="http://schemas.microsoft.com/office/drawing/2014/main" id="{00000000-0008-0000-0100-0000F0000000}"/>
                </a:ext>
              </a:extLst>
            </xdr:cNvPr>
            <xdr:cNvSpPr/>
          </xdr:nvSpPr>
          <xdr:spPr>
            <a:xfrm>
              <a:off x="8339940" y="2301641"/>
              <a:ext cx="977284" cy="940034"/>
            </a:xfrm>
            <a:custGeom>
              <a:avLst/>
              <a:gdLst>
                <a:gd name="connsiteX0" fmla="*/ 32195 w 977284"/>
                <a:gd name="connsiteY0" fmla="*/ 940034 h 940034"/>
                <a:gd name="connsiteX1" fmla="*/ 977285 w 977284"/>
                <a:gd name="connsiteY1" fmla="*/ 33525 h 940034"/>
                <a:gd name="connsiteX2" fmla="*/ 945223 w 977284"/>
                <a:gd name="connsiteY2" fmla="*/ 0 h 940034"/>
                <a:gd name="connsiteX3" fmla="*/ 0 w 977284"/>
                <a:gd name="connsiteY3" fmla="*/ 906509 h 940034"/>
                <a:gd name="connsiteX4" fmla="*/ 32195 w 977284"/>
                <a:gd name="connsiteY4" fmla="*/ 940034 h 940034"/>
                <a:gd name="connsiteX5" fmla="*/ 977285 w 977284"/>
                <a:gd name="connsiteY5" fmla="*/ 33525 h 94003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977284" h="940034">
                  <a:moveTo>
                    <a:pt x="32195" y="940034"/>
                  </a:moveTo>
                  <a:lnTo>
                    <a:pt x="977285" y="33525"/>
                  </a:lnTo>
                  <a:lnTo>
                    <a:pt x="945223" y="0"/>
                  </a:lnTo>
                  <a:lnTo>
                    <a:pt x="0" y="906509"/>
                  </a:lnTo>
                  <a:lnTo>
                    <a:pt x="32195" y="940034"/>
                  </a:lnTo>
                  <a:lnTo>
                    <a:pt x="977285" y="33525"/>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41" name="Freeform: Shape 189">
              <a:extLst>
                <a:ext uri="{FF2B5EF4-FFF2-40B4-BE49-F238E27FC236}">
                  <a16:creationId xmlns:a16="http://schemas.microsoft.com/office/drawing/2014/main" id="{00000000-0008-0000-0100-0000F1000000}"/>
                </a:ext>
              </a:extLst>
            </xdr:cNvPr>
            <xdr:cNvSpPr/>
          </xdr:nvSpPr>
          <xdr:spPr>
            <a:xfrm>
              <a:off x="8351914" y="1932333"/>
              <a:ext cx="923670" cy="493431"/>
            </a:xfrm>
            <a:custGeom>
              <a:avLst/>
              <a:gdLst>
                <a:gd name="connsiteX0" fmla="*/ -511 w 923670"/>
                <a:gd name="connsiteY0" fmla="*/ -170 h 493431"/>
                <a:gd name="connsiteX1" fmla="*/ -511 w 923670"/>
                <a:gd name="connsiteY1" fmla="*/ 165993 h 493431"/>
                <a:gd name="connsiteX2" fmla="*/ 803427 w 923670"/>
                <a:gd name="connsiteY2" fmla="*/ 493262 h 493431"/>
                <a:gd name="connsiteX3" fmla="*/ 923160 w 923670"/>
                <a:gd name="connsiteY3" fmla="*/ 378052 h 493431"/>
                <a:gd name="connsiteX4" fmla="*/ -511 w 923670"/>
                <a:gd name="connsiteY4" fmla="*/ -170 h 493431"/>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923670" h="493431">
                  <a:moveTo>
                    <a:pt x="-511" y="-170"/>
                  </a:moveTo>
                  <a:lnTo>
                    <a:pt x="-511" y="165993"/>
                  </a:lnTo>
                  <a:cubicBezTo>
                    <a:pt x="298674" y="172126"/>
                    <a:pt x="585022" y="288692"/>
                    <a:pt x="803427" y="493262"/>
                  </a:cubicBezTo>
                  <a:lnTo>
                    <a:pt x="923160" y="378052"/>
                  </a:lnTo>
                  <a:cubicBezTo>
                    <a:pt x="673331" y="141009"/>
                    <a:pt x="343813" y="6083"/>
                    <a:pt x="-511" y="-170"/>
                  </a:cubicBezTo>
                  <a:close/>
                </a:path>
              </a:pathLst>
            </a:custGeom>
            <a:solidFill>
              <a:srgbClr val="B4DC7B"/>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42" name="Freeform: Shape 190">
              <a:extLst>
                <a:ext uri="{FF2B5EF4-FFF2-40B4-BE49-F238E27FC236}">
                  <a16:creationId xmlns:a16="http://schemas.microsoft.com/office/drawing/2014/main" id="{00000000-0008-0000-0100-0000F2000000}"/>
                </a:ext>
              </a:extLst>
            </xdr:cNvPr>
            <xdr:cNvSpPr/>
          </xdr:nvSpPr>
          <xdr:spPr>
            <a:xfrm>
              <a:off x="8305484" y="1902932"/>
              <a:ext cx="46296" cy="1309609"/>
            </a:xfrm>
            <a:custGeom>
              <a:avLst/>
              <a:gdLst>
                <a:gd name="connsiteX0" fmla="*/ 0 w 46296"/>
                <a:gd name="connsiteY0" fmla="*/ 1309609 h 1309609"/>
                <a:gd name="connsiteX1" fmla="*/ 0 w 46296"/>
                <a:gd name="connsiteY1" fmla="*/ 0 h 1309609"/>
                <a:gd name="connsiteX2" fmla="*/ 46297 w 46296"/>
                <a:gd name="connsiteY2" fmla="*/ 0 h 1309609"/>
                <a:gd name="connsiteX3" fmla="*/ 46297 w 46296"/>
                <a:gd name="connsiteY3" fmla="*/ 1309609 h 1309609"/>
                <a:gd name="connsiteX4" fmla="*/ 0 w 46296"/>
                <a:gd name="connsiteY4" fmla="*/ 1309609 h 1309609"/>
                <a:gd name="connsiteX5" fmla="*/ 0 w 46296"/>
                <a:gd name="connsiteY5" fmla="*/ 0 h 130960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46296" h="1309609">
                  <a:moveTo>
                    <a:pt x="0" y="1309609"/>
                  </a:moveTo>
                  <a:lnTo>
                    <a:pt x="0" y="0"/>
                  </a:lnTo>
                  <a:lnTo>
                    <a:pt x="46297" y="0"/>
                  </a:lnTo>
                  <a:lnTo>
                    <a:pt x="46297" y="1309609"/>
                  </a:lnTo>
                  <a:lnTo>
                    <a:pt x="0" y="1309609"/>
                  </a:lnTo>
                  <a:lnTo>
                    <a:pt x="0" y="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43" name="Freeform: Shape 191">
              <a:extLst>
                <a:ext uri="{FF2B5EF4-FFF2-40B4-BE49-F238E27FC236}">
                  <a16:creationId xmlns:a16="http://schemas.microsoft.com/office/drawing/2014/main" id="{00000000-0008-0000-0100-0000F3000000}"/>
                </a:ext>
              </a:extLst>
            </xdr:cNvPr>
            <xdr:cNvSpPr/>
          </xdr:nvSpPr>
          <xdr:spPr>
            <a:xfrm>
              <a:off x="7367578" y="1932333"/>
              <a:ext cx="937905" cy="496358"/>
            </a:xfrm>
            <a:custGeom>
              <a:avLst/>
              <a:gdLst>
                <a:gd name="connsiteX0" fmla="*/ 123612 w 937905"/>
                <a:gd name="connsiteY0" fmla="*/ 496189 h 496358"/>
                <a:gd name="connsiteX1" fmla="*/ 937395 w 937905"/>
                <a:gd name="connsiteY1" fmla="*/ 165860 h 496358"/>
                <a:gd name="connsiteX2" fmla="*/ 937395 w 937905"/>
                <a:gd name="connsiteY2" fmla="*/ -170 h 496358"/>
                <a:gd name="connsiteX3" fmla="*/ -511 w 937905"/>
                <a:gd name="connsiteY3" fmla="*/ 384970 h 496358"/>
              </a:gdLst>
              <a:ahLst/>
              <a:cxnLst>
                <a:cxn ang="0">
                  <a:pos x="connsiteX0" y="connsiteY0"/>
                </a:cxn>
                <a:cxn ang="0">
                  <a:pos x="connsiteX1" y="connsiteY1"/>
                </a:cxn>
                <a:cxn ang="0">
                  <a:pos x="connsiteX2" y="connsiteY2"/>
                </a:cxn>
                <a:cxn ang="0">
                  <a:pos x="connsiteX3" y="connsiteY3"/>
                </a:cxn>
              </a:cxnLst>
              <a:rect l="l" t="t" r="r" b="b"/>
              <a:pathLst>
                <a:path w="937905" h="496358">
                  <a:moveTo>
                    <a:pt x="123612" y="496189"/>
                  </a:moveTo>
                  <a:cubicBezTo>
                    <a:pt x="344080" y="288280"/>
                    <a:pt x="634391" y="170436"/>
                    <a:pt x="937395" y="165860"/>
                  </a:cubicBezTo>
                  <a:lnTo>
                    <a:pt x="937395" y="-170"/>
                  </a:lnTo>
                  <a:cubicBezTo>
                    <a:pt x="587164" y="4327"/>
                    <a:pt x="251806" y="142033"/>
                    <a:pt x="-511" y="384970"/>
                  </a:cubicBezTo>
                  <a:close/>
                </a:path>
              </a:pathLst>
            </a:custGeom>
            <a:solidFill>
              <a:srgbClr val="FBD06A"/>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44" name="Freeform: Shape 192">
              <a:extLst>
                <a:ext uri="{FF2B5EF4-FFF2-40B4-BE49-F238E27FC236}">
                  <a16:creationId xmlns:a16="http://schemas.microsoft.com/office/drawing/2014/main" id="{00000000-0008-0000-0100-0000F4000000}"/>
                </a:ext>
              </a:extLst>
            </xdr:cNvPr>
            <xdr:cNvSpPr/>
          </xdr:nvSpPr>
          <xdr:spPr>
            <a:xfrm>
              <a:off x="6943724" y="2350199"/>
              <a:ext cx="514717" cy="899192"/>
            </a:xfrm>
            <a:custGeom>
              <a:avLst/>
              <a:gdLst>
                <a:gd name="connsiteX0" fmla="*/ 514206 w 514717"/>
                <a:gd name="connsiteY0" fmla="*/ 110783 h 899192"/>
                <a:gd name="connsiteX1" fmla="*/ 390350 w 514717"/>
                <a:gd name="connsiteY1" fmla="*/ -170 h 899192"/>
                <a:gd name="connsiteX2" fmla="*/ -511 w 514717"/>
                <a:gd name="connsiteY2" fmla="*/ 899023 h 899192"/>
                <a:gd name="connsiteX3" fmla="*/ 165784 w 514717"/>
                <a:gd name="connsiteY3" fmla="*/ 899023 h 899192"/>
                <a:gd name="connsiteX4" fmla="*/ 514206 w 514717"/>
                <a:gd name="connsiteY4" fmla="*/ 110783 h 899192"/>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514717" h="899192">
                  <a:moveTo>
                    <a:pt x="514206" y="110783"/>
                  </a:moveTo>
                  <a:lnTo>
                    <a:pt x="390350" y="-170"/>
                  </a:lnTo>
                  <a:cubicBezTo>
                    <a:pt x="154223" y="241504"/>
                    <a:pt x="15121" y="561510"/>
                    <a:pt x="-511" y="899023"/>
                  </a:cubicBezTo>
                  <a:lnTo>
                    <a:pt x="165784" y="899023"/>
                  </a:lnTo>
                  <a:cubicBezTo>
                    <a:pt x="181483" y="602471"/>
                    <a:pt x="305460" y="321991"/>
                    <a:pt x="514206" y="110783"/>
                  </a:cubicBezTo>
                  <a:close/>
                </a:path>
              </a:pathLst>
            </a:custGeom>
            <a:solidFill>
              <a:srgbClr val="FE6F74"/>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45" name="Freeform: Shape 193">
              <a:extLst>
                <a:ext uri="{FF2B5EF4-FFF2-40B4-BE49-F238E27FC236}">
                  <a16:creationId xmlns:a16="http://schemas.microsoft.com/office/drawing/2014/main" id="{00000000-0008-0000-0100-0000F5000000}"/>
                </a:ext>
              </a:extLst>
            </xdr:cNvPr>
            <xdr:cNvSpPr/>
          </xdr:nvSpPr>
          <xdr:spPr>
            <a:xfrm>
              <a:off x="7326603" y="2308426"/>
              <a:ext cx="1015731" cy="917418"/>
            </a:xfrm>
            <a:custGeom>
              <a:avLst/>
              <a:gdLst>
                <a:gd name="connsiteX0" fmla="*/ 984735 w 1015731"/>
                <a:gd name="connsiteY0" fmla="*/ 917418 h 917418"/>
                <a:gd name="connsiteX1" fmla="*/ 0 w 1015731"/>
                <a:gd name="connsiteY1" fmla="*/ 34589 h 917418"/>
                <a:gd name="connsiteX2" fmla="*/ 30864 w 1015731"/>
                <a:gd name="connsiteY2" fmla="*/ 0 h 917418"/>
                <a:gd name="connsiteX3" fmla="*/ 1015732 w 1015731"/>
                <a:gd name="connsiteY3" fmla="*/ 882829 h 917418"/>
                <a:gd name="connsiteX4" fmla="*/ 984735 w 1015731"/>
                <a:gd name="connsiteY4" fmla="*/ 917418 h 917418"/>
                <a:gd name="connsiteX5" fmla="*/ 9179 w 1015731"/>
                <a:gd name="connsiteY5" fmla="*/ 43769 h 91741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015731" h="917418">
                  <a:moveTo>
                    <a:pt x="984735" y="917418"/>
                  </a:moveTo>
                  <a:lnTo>
                    <a:pt x="0" y="34589"/>
                  </a:lnTo>
                  <a:lnTo>
                    <a:pt x="30864" y="0"/>
                  </a:lnTo>
                  <a:lnTo>
                    <a:pt x="1015732" y="882829"/>
                  </a:lnTo>
                  <a:lnTo>
                    <a:pt x="984735" y="917418"/>
                  </a:lnTo>
                  <a:lnTo>
                    <a:pt x="9179" y="43769"/>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46" name="TextBox 37">
              <a:extLst>
                <a:ext uri="{FF2B5EF4-FFF2-40B4-BE49-F238E27FC236}">
                  <a16:creationId xmlns:a16="http://schemas.microsoft.com/office/drawing/2014/main" id="{00000000-0008-0000-0100-0000F6000000}"/>
                </a:ext>
              </a:extLst>
            </xdr:cNvPr>
            <xdr:cNvSpPr txBox="1"/>
          </xdr:nvSpPr>
          <xdr:spPr>
            <a:xfrm rot="3710998">
              <a:off x="9386408" y="2602721"/>
              <a:ext cx="222790" cy="270063"/>
            </a:xfrm>
            <a:prstGeom prst="rect">
              <a:avLst/>
            </a:prstGeom>
            <a:noFill/>
          </xdr:spPr>
          <xdr:txBody>
            <a:bodyPr rot="0" spcFirstLastPara="0" vert="horz" wrap="square" lIns="0" tIns="0" rIns="0" bIns="0" numCol="1" spcCol="0" rtlCol="0" fromWordArt="0" anchor="t" anchorCtr="0" forceAA="0" compatLnSpc="1">
              <a:prstTxWarp prst="textNoShape">
                <a:avLst/>
              </a:prstTxWarp>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l">
                <a:spcAft>
                  <a:spcPts val="600"/>
                </a:spcAft>
              </a:pPr>
              <a:endParaRPr lang="pt-BR" sz="1048" b="1" spc="0" baseline="0">
                <a:solidFill>
                  <a:srgbClr val="FFFFFF"/>
                </a:solidFill>
                <a:latin typeface="Arial"/>
                <a:cs typeface="Arial"/>
                <a:sym typeface="Arial"/>
                <a:rtl val="0"/>
              </a:endParaRPr>
            </a:p>
          </xdr:txBody>
        </xdr:sp>
        <xdr:sp macro="" textlink="">
          <xdr:nvSpPr>
            <xdr:cNvPr id="247" name="TextBox 38">
              <a:extLst>
                <a:ext uri="{FF2B5EF4-FFF2-40B4-BE49-F238E27FC236}">
                  <a16:creationId xmlns:a16="http://schemas.microsoft.com/office/drawing/2014/main" id="{00000000-0008-0000-0100-0000F7000000}"/>
                </a:ext>
              </a:extLst>
            </xdr:cNvPr>
            <xdr:cNvSpPr txBox="1"/>
          </xdr:nvSpPr>
          <xdr:spPr>
            <a:xfrm rot="3847199">
              <a:off x="9388867" y="2646889"/>
              <a:ext cx="262701" cy="270063"/>
            </a:xfrm>
            <a:prstGeom prst="rect">
              <a:avLst/>
            </a:prstGeom>
            <a:noFill/>
          </xdr:spPr>
          <xdr:txBody>
            <a:bodyPr rot="0" spcFirstLastPara="0" vert="horz" wrap="square" lIns="0" tIns="0" rIns="0" bIns="0" numCol="1" spcCol="0" rtlCol="0" fromWordArt="0" anchor="t" anchorCtr="0" forceAA="0" compatLnSpc="1">
              <a:prstTxWarp prst="textNoShape">
                <a:avLst/>
              </a:prstTxWarp>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l">
                <a:spcAft>
                  <a:spcPts val="600"/>
                </a:spcAft>
              </a:pPr>
              <a:endParaRPr lang="pt-BR" sz="1048" b="1" spc="0" baseline="0">
                <a:solidFill>
                  <a:srgbClr val="FFFFFF"/>
                </a:solidFill>
                <a:latin typeface="Arial"/>
                <a:cs typeface="Arial"/>
                <a:sym typeface="Arial"/>
                <a:rtl val="0"/>
              </a:endParaRPr>
            </a:p>
          </xdr:txBody>
        </xdr:sp>
        <xdr:sp macro="" textlink="">
          <xdr:nvSpPr>
            <xdr:cNvPr id="248" name="Freeform: Shape 196">
              <a:extLst>
                <a:ext uri="{FF2B5EF4-FFF2-40B4-BE49-F238E27FC236}">
                  <a16:creationId xmlns:a16="http://schemas.microsoft.com/office/drawing/2014/main" id="{00000000-0008-0000-0100-0000F8000000}"/>
                </a:ext>
              </a:extLst>
            </xdr:cNvPr>
            <xdr:cNvSpPr/>
          </xdr:nvSpPr>
          <xdr:spPr>
            <a:xfrm>
              <a:off x="8197325" y="3158794"/>
              <a:ext cx="268999" cy="268999"/>
            </a:xfrm>
            <a:custGeom>
              <a:avLst/>
              <a:gdLst>
                <a:gd name="connsiteX0" fmla="*/ 268999 w 268999"/>
                <a:gd name="connsiteY0" fmla="*/ 134500 h 268999"/>
                <a:gd name="connsiteX1" fmla="*/ 134500 w 268999"/>
                <a:gd name="connsiteY1" fmla="*/ 268999 h 268999"/>
                <a:gd name="connsiteX2" fmla="*/ 0 w 268999"/>
                <a:gd name="connsiteY2" fmla="*/ 134500 h 268999"/>
                <a:gd name="connsiteX3" fmla="*/ 134500 w 268999"/>
                <a:gd name="connsiteY3" fmla="*/ 0 h 268999"/>
                <a:gd name="connsiteX4" fmla="*/ 268999 w 268999"/>
                <a:gd name="connsiteY4" fmla="*/ 134500 h 268999"/>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268999" h="268999">
                  <a:moveTo>
                    <a:pt x="268999" y="134500"/>
                  </a:moveTo>
                  <a:cubicBezTo>
                    <a:pt x="268999" y="208782"/>
                    <a:pt x="208782" y="268999"/>
                    <a:pt x="134500" y="268999"/>
                  </a:cubicBezTo>
                  <a:cubicBezTo>
                    <a:pt x="60218" y="268999"/>
                    <a:pt x="0" y="208782"/>
                    <a:pt x="0" y="134500"/>
                  </a:cubicBezTo>
                  <a:cubicBezTo>
                    <a:pt x="0" y="60218"/>
                    <a:pt x="60217" y="0"/>
                    <a:pt x="134500" y="0"/>
                  </a:cubicBezTo>
                  <a:cubicBezTo>
                    <a:pt x="208782" y="0"/>
                    <a:pt x="268999" y="60218"/>
                    <a:pt x="268999" y="134500"/>
                  </a:cubicBezTo>
                  <a:close/>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49" name="Freeform: Shape 197">
              <a:extLst>
                <a:ext uri="{FF2B5EF4-FFF2-40B4-BE49-F238E27FC236}">
                  <a16:creationId xmlns:a16="http://schemas.microsoft.com/office/drawing/2014/main" id="{00000000-0008-0000-0100-0000F9000000}"/>
                </a:ext>
              </a:extLst>
            </xdr:cNvPr>
            <xdr:cNvSpPr/>
          </xdr:nvSpPr>
          <xdr:spPr>
            <a:xfrm>
              <a:off x="8305484" y="3058751"/>
              <a:ext cx="1113513" cy="307579"/>
            </a:xfrm>
            <a:custGeom>
              <a:avLst/>
              <a:gdLst>
                <a:gd name="connsiteX0" fmla="*/ 66917 w 1113513"/>
                <a:gd name="connsiteY0" fmla="*/ 160176 h 307579"/>
                <a:gd name="connsiteX1" fmla="*/ 1113514 w 1113513"/>
                <a:gd name="connsiteY1" fmla="*/ 0 h 307579"/>
                <a:gd name="connsiteX2" fmla="*/ 139156 w 1113513"/>
                <a:gd name="connsiteY2" fmla="*/ 307580 h 307579"/>
                <a:gd name="connsiteX3" fmla="*/ 0 w 1113513"/>
                <a:gd name="connsiteY3" fmla="*/ 251705 h 307579"/>
                <a:gd name="connsiteX4" fmla="*/ 66917 w 1113513"/>
                <a:gd name="connsiteY4" fmla="*/ 160176 h 307579"/>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113513" h="307579">
                  <a:moveTo>
                    <a:pt x="66917" y="160176"/>
                  </a:moveTo>
                  <a:lnTo>
                    <a:pt x="1113514" y="0"/>
                  </a:lnTo>
                  <a:lnTo>
                    <a:pt x="139156" y="307580"/>
                  </a:lnTo>
                  <a:lnTo>
                    <a:pt x="0" y="251705"/>
                  </a:lnTo>
                  <a:lnTo>
                    <a:pt x="66917" y="160176"/>
                  </a:lnTo>
                  <a:close/>
                </a:path>
              </a:pathLst>
            </a:custGeom>
            <a:solidFill>
              <a:srgbClr val="AD87B3"/>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50" name="Freeform: Shape 198">
              <a:extLst>
                <a:ext uri="{FF2B5EF4-FFF2-40B4-BE49-F238E27FC236}">
                  <a16:creationId xmlns:a16="http://schemas.microsoft.com/office/drawing/2014/main" id="{00000000-0008-0000-0100-0000FA000000}"/>
                </a:ext>
              </a:extLst>
            </xdr:cNvPr>
            <xdr:cNvSpPr/>
          </xdr:nvSpPr>
          <xdr:spPr>
            <a:xfrm>
              <a:off x="7300899" y="3809138"/>
              <a:ext cx="1411118" cy="345165"/>
            </a:xfrm>
            <a:custGeom>
              <a:avLst/>
              <a:gdLst>
                <a:gd name="connsiteX0" fmla="*/ 1288772 w 1411118"/>
                <a:gd name="connsiteY0" fmla="*/ -100 h 345165"/>
                <a:gd name="connsiteX1" fmla="*/ 113397 w 1411118"/>
                <a:gd name="connsiteY1" fmla="*/ -100 h 345165"/>
                <a:gd name="connsiteX2" fmla="*/ -443 w 1411118"/>
                <a:gd name="connsiteY2" fmla="*/ 121668 h 345165"/>
                <a:gd name="connsiteX3" fmla="*/ 113397 w 1411118"/>
                <a:gd name="connsiteY3" fmla="*/ 235508 h 345165"/>
                <a:gd name="connsiteX4" fmla="*/ 1105049 w 1411118"/>
                <a:gd name="connsiteY4" fmla="*/ 235508 h 345165"/>
                <a:gd name="connsiteX5" fmla="*/ 1284381 w 1411118"/>
                <a:gd name="connsiteY5" fmla="*/ 344996 h 345165"/>
                <a:gd name="connsiteX6" fmla="*/ 1259105 w 1411118"/>
                <a:gd name="connsiteY6" fmla="*/ 235508 h 345165"/>
                <a:gd name="connsiteX7" fmla="*/ 1288772 w 1411118"/>
                <a:gd name="connsiteY7" fmla="*/ 235508 h 345165"/>
                <a:gd name="connsiteX8" fmla="*/ 1410540 w 1411118"/>
                <a:gd name="connsiteY8" fmla="*/ 121668 h 345165"/>
                <a:gd name="connsiteX9" fmla="*/ 1296687 w 1411118"/>
                <a:gd name="connsiteY9" fmla="*/ -100 h 345165"/>
                <a:gd name="connsiteX10" fmla="*/ 1288772 w 1411118"/>
                <a:gd name="connsiteY10" fmla="*/ -100 h 34516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Lst>
              <a:rect l="l" t="t" r="r" b="b"/>
              <a:pathLst>
                <a:path w="1411118" h="345165">
                  <a:moveTo>
                    <a:pt x="1288772" y="-100"/>
                  </a:moveTo>
                  <a:lnTo>
                    <a:pt x="113397" y="-100"/>
                  </a:lnTo>
                  <a:cubicBezTo>
                    <a:pt x="48342" y="2082"/>
                    <a:pt x="-2638" y="56601"/>
                    <a:pt x="-443" y="121668"/>
                  </a:cubicBezTo>
                  <a:cubicBezTo>
                    <a:pt x="1633" y="183650"/>
                    <a:pt x="51401" y="233419"/>
                    <a:pt x="113397" y="235508"/>
                  </a:cubicBezTo>
                  <a:lnTo>
                    <a:pt x="1105049" y="235508"/>
                  </a:lnTo>
                  <a:lnTo>
                    <a:pt x="1284381" y="344996"/>
                  </a:lnTo>
                  <a:lnTo>
                    <a:pt x="1259105" y="235508"/>
                  </a:lnTo>
                  <a:lnTo>
                    <a:pt x="1288772" y="235508"/>
                  </a:lnTo>
                  <a:cubicBezTo>
                    <a:pt x="1353840" y="237690"/>
                    <a:pt x="1408345" y="186723"/>
                    <a:pt x="1410540" y="121668"/>
                  </a:cubicBezTo>
                  <a:cubicBezTo>
                    <a:pt x="1412722" y="56601"/>
                    <a:pt x="1361756" y="2082"/>
                    <a:pt x="1296687" y="-100"/>
                  </a:cubicBezTo>
                  <a:cubicBezTo>
                    <a:pt x="1294053" y="-193"/>
                    <a:pt x="1291406" y="-193"/>
                    <a:pt x="1288772" y="-100"/>
                  </a:cubicBezTo>
                  <a:close/>
                </a:path>
              </a:pathLst>
            </a:custGeom>
            <a:solidFill>
              <a:srgbClr val="FFFFFF"/>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51" name="Freeform: Shape 199">
              <a:extLst>
                <a:ext uri="{FF2B5EF4-FFF2-40B4-BE49-F238E27FC236}">
                  <a16:creationId xmlns:a16="http://schemas.microsoft.com/office/drawing/2014/main" id="{00000000-0008-0000-0100-0000FB000000}"/>
                </a:ext>
              </a:extLst>
            </xdr:cNvPr>
            <xdr:cNvSpPr/>
          </xdr:nvSpPr>
          <xdr:spPr>
            <a:xfrm>
              <a:off x="737210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52" name="Freeform: Shape 200">
              <a:extLst>
                <a:ext uri="{FF2B5EF4-FFF2-40B4-BE49-F238E27FC236}">
                  <a16:creationId xmlns:a16="http://schemas.microsoft.com/office/drawing/2014/main" id="{00000000-0008-0000-0100-0000FC000000}"/>
                </a:ext>
              </a:extLst>
            </xdr:cNvPr>
            <xdr:cNvSpPr/>
          </xdr:nvSpPr>
          <xdr:spPr>
            <a:xfrm>
              <a:off x="756314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53" name="Freeform: Shape 201">
              <a:extLst>
                <a:ext uri="{FF2B5EF4-FFF2-40B4-BE49-F238E27FC236}">
                  <a16:creationId xmlns:a16="http://schemas.microsoft.com/office/drawing/2014/main" id="{00000000-0008-0000-0100-0000FD000000}"/>
                </a:ext>
              </a:extLst>
            </xdr:cNvPr>
            <xdr:cNvSpPr/>
          </xdr:nvSpPr>
          <xdr:spPr>
            <a:xfrm>
              <a:off x="775418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54" name="Freeform: Shape 202">
              <a:extLst>
                <a:ext uri="{FF2B5EF4-FFF2-40B4-BE49-F238E27FC236}">
                  <a16:creationId xmlns:a16="http://schemas.microsoft.com/office/drawing/2014/main" id="{00000000-0008-0000-0100-0000FE000000}"/>
                </a:ext>
              </a:extLst>
            </xdr:cNvPr>
            <xdr:cNvSpPr/>
          </xdr:nvSpPr>
          <xdr:spPr>
            <a:xfrm>
              <a:off x="794522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55" name="Freeform: Shape 203">
              <a:extLst>
                <a:ext uri="{FF2B5EF4-FFF2-40B4-BE49-F238E27FC236}">
                  <a16:creationId xmlns:a16="http://schemas.microsoft.com/office/drawing/2014/main" id="{00000000-0008-0000-0100-0000FF000000}"/>
                </a:ext>
              </a:extLst>
            </xdr:cNvPr>
            <xdr:cNvSpPr/>
          </xdr:nvSpPr>
          <xdr:spPr>
            <a:xfrm>
              <a:off x="813626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56" name="Freeform: Shape 204">
              <a:extLst>
                <a:ext uri="{FF2B5EF4-FFF2-40B4-BE49-F238E27FC236}">
                  <a16:creationId xmlns:a16="http://schemas.microsoft.com/office/drawing/2014/main" id="{00000000-0008-0000-0100-000000010000}"/>
                </a:ext>
              </a:extLst>
            </xdr:cNvPr>
            <xdr:cNvSpPr/>
          </xdr:nvSpPr>
          <xdr:spPr>
            <a:xfrm>
              <a:off x="832730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57" name="Freeform: Shape 205">
              <a:extLst>
                <a:ext uri="{FF2B5EF4-FFF2-40B4-BE49-F238E27FC236}">
                  <a16:creationId xmlns:a16="http://schemas.microsoft.com/office/drawing/2014/main" id="{00000000-0008-0000-0100-000001010000}"/>
                </a:ext>
              </a:extLst>
            </xdr:cNvPr>
            <xdr:cNvSpPr/>
          </xdr:nvSpPr>
          <xdr:spPr>
            <a:xfrm>
              <a:off x="8518209"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grpSp>
    </xdr:grpSp>
    <xdr:clientData/>
  </xdr:twoCellAnchor>
  <xdr:twoCellAnchor>
    <xdr:from>
      <xdr:col>2</xdr:col>
      <xdr:colOff>2660766</xdr:colOff>
      <xdr:row>0</xdr:row>
      <xdr:rowOff>86744</xdr:rowOff>
    </xdr:from>
    <xdr:to>
      <xdr:col>4</xdr:col>
      <xdr:colOff>551726</xdr:colOff>
      <xdr:row>2</xdr:row>
      <xdr:rowOff>8639</xdr:rowOff>
    </xdr:to>
    <xdr:grpSp>
      <xdr:nvGrpSpPr>
        <xdr:cNvPr id="260" name="Group 182">
          <a:hlinkClick xmlns:r="http://schemas.openxmlformats.org/officeDocument/2006/relationships" r:id="rId8"/>
          <a:extLst>
            <a:ext uri="{FF2B5EF4-FFF2-40B4-BE49-F238E27FC236}">
              <a16:creationId xmlns:a16="http://schemas.microsoft.com/office/drawing/2014/main" id="{00000000-0008-0000-0100-000004010000}"/>
            </a:ext>
          </a:extLst>
        </xdr:cNvPr>
        <xdr:cNvGrpSpPr/>
      </xdr:nvGrpSpPr>
      <xdr:grpSpPr>
        <a:xfrm>
          <a:off x="7484226" y="86744"/>
          <a:ext cx="1998140" cy="958215"/>
          <a:chOff x="8811260" y="251459"/>
          <a:chExt cx="1813560" cy="852171"/>
        </a:xfrm>
      </xdr:grpSpPr>
      <xdr:grpSp>
        <xdr:nvGrpSpPr>
          <xdr:cNvPr id="261" name="Agrupar 10">
            <a:extLst>
              <a:ext uri="{FF2B5EF4-FFF2-40B4-BE49-F238E27FC236}">
                <a16:creationId xmlns:a16="http://schemas.microsoft.com/office/drawing/2014/main" id="{00000000-0008-0000-0100-000005010000}"/>
              </a:ext>
            </a:extLst>
          </xdr:cNvPr>
          <xdr:cNvGrpSpPr/>
        </xdr:nvGrpSpPr>
        <xdr:grpSpPr>
          <a:xfrm>
            <a:off x="8811260" y="251459"/>
            <a:ext cx="1813560" cy="852171"/>
            <a:chOff x="5210175" y="147637"/>
            <a:chExt cx="2365883" cy="1038225"/>
          </a:xfrm>
          <a:solidFill>
            <a:schemeClr val="bg1">
              <a:lumMod val="50000"/>
            </a:schemeClr>
          </a:solidFill>
        </xdr:grpSpPr>
        <xdr:sp macro="" textlink="">
          <xdr:nvSpPr>
            <xdr:cNvPr id="284" name="Retângulo: Cantos Arredondados 12">
              <a:extLst>
                <a:ext uri="{FF2B5EF4-FFF2-40B4-BE49-F238E27FC236}">
                  <a16:creationId xmlns:a16="http://schemas.microsoft.com/office/drawing/2014/main" id="{00000000-0008-0000-0100-00001C010000}"/>
                </a:ext>
              </a:extLst>
            </xdr:cNvPr>
            <xdr:cNvSpPr/>
          </xdr:nvSpPr>
          <xdr:spPr>
            <a:xfrm>
              <a:off x="5210175" y="147637"/>
              <a:ext cx="2365883" cy="1038225"/>
            </a:xfrm>
            <a:prstGeom prst="roundRect">
              <a:avLst>
                <a:gd name="adj" fmla="val 9328"/>
              </a:avLst>
            </a:prstGeom>
            <a:solidFill>
              <a:srgbClr val="002060"/>
            </a:solidFill>
            <a:ln>
              <a:noFill/>
            </a:ln>
            <a:effectLst>
              <a:outerShdw blurRad="50800" dist="38100" dir="5400000" algn="t"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solidFill>
                  <a:schemeClr val="bg1">
                    <a:lumMod val="85000"/>
                  </a:schemeClr>
                </a:solidFill>
              </a:endParaRPr>
            </a:p>
          </xdr:txBody>
        </xdr:sp>
        <xdr:sp macro="" textlink="">
          <xdr:nvSpPr>
            <xdr:cNvPr id="285" name="Retângulo: Cantos Arredondados 13">
              <a:hlinkClick xmlns:r="http://schemas.openxmlformats.org/officeDocument/2006/relationships" r:id="rId8"/>
              <a:extLst>
                <a:ext uri="{FF2B5EF4-FFF2-40B4-BE49-F238E27FC236}">
                  <a16:creationId xmlns:a16="http://schemas.microsoft.com/office/drawing/2014/main" id="{00000000-0008-0000-0100-00001D010000}"/>
                </a:ext>
              </a:extLst>
            </xdr:cNvPr>
            <xdr:cNvSpPr/>
          </xdr:nvSpPr>
          <xdr:spPr>
            <a:xfrm>
              <a:off x="5946909" y="365995"/>
              <a:ext cx="1588531" cy="815731"/>
            </a:xfrm>
            <a:prstGeom prst="roundRect">
              <a:avLst/>
            </a:prstGeom>
            <a:noFill/>
            <a:ln>
              <a:no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600" b="1">
                  <a:solidFill>
                    <a:schemeClr val="bg1"/>
                  </a:solidFill>
                  <a:latin typeface="+mn-lt"/>
                </a:rPr>
                <a:t>Diagnóstico</a:t>
              </a:r>
              <a:br>
                <a:rPr lang="pt-BR" sz="1600" b="1">
                  <a:solidFill>
                    <a:schemeClr val="bg1"/>
                  </a:solidFill>
                  <a:latin typeface="+mn-lt"/>
                </a:rPr>
              </a:br>
              <a:r>
                <a:rPr lang="pt-BR" sz="1600" b="1">
                  <a:solidFill>
                    <a:schemeClr val="bg1"/>
                  </a:solidFill>
                  <a:latin typeface="+mn-lt"/>
                </a:rPr>
                <a:t>SEGURANÇA</a:t>
              </a:r>
            </a:p>
          </xdr:txBody>
        </xdr:sp>
      </xdr:grpSp>
      <xdr:grpSp>
        <xdr:nvGrpSpPr>
          <xdr:cNvPr id="262" name="Group 184">
            <a:extLst>
              <a:ext uri="{FF2B5EF4-FFF2-40B4-BE49-F238E27FC236}">
                <a16:creationId xmlns:a16="http://schemas.microsoft.com/office/drawing/2014/main" id="{00000000-0008-0000-0100-000006010000}"/>
              </a:ext>
            </a:extLst>
          </xdr:cNvPr>
          <xdr:cNvGrpSpPr/>
        </xdr:nvGrpSpPr>
        <xdr:grpSpPr>
          <a:xfrm>
            <a:off x="8890001" y="488130"/>
            <a:ext cx="581077" cy="489770"/>
            <a:chOff x="6943724" y="1902932"/>
            <a:chExt cx="2763297" cy="2251371"/>
          </a:xfrm>
        </xdr:grpSpPr>
        <xdr:sp macro="" textlink="">
          <xdr:nvSpPr>
            <xdr:cNvPr id="263" name="Freeform: Shape 185">
              <a:extLst>
                <a:ext uri="{FF2B5EF4-FFF2-40B4-BE49-F238E27FC236}">
                  <a16:creationId xmlns:a16="http://schemas.microsoft.com/office/drawing/2014/main" id="{00000000-0008-0000-0100-000007010000}"/>
                </a:ext>
              </a:extLst>
            </xdr:cNvPr>
            <xdr:cNvSpPr/>
          </xdr:nvSpPr>
          <xdr:spPr>
            <a:xfrm>
              <a:off x="9189377" y="2343015"/>
              <a:ext cx="517644" cy="906376"/>
            </a:xfrm>
            <a:custGeom>
              <a:avLst/>
              <a:gdLst>
                <a:gd name="connsiteX0" fmla="*/ 119222 w 517644"/>
                <a:gd name="connsiteY0" fmla="*/ -170 h 906376"/>
                <a:gd name="connsiteX1" fmla="*/ -511 w 517644"/>
                <a:gd name="connsiteY1" fmla="*/ 114907 h 906376"/>
                <a:gd name="connsiteX2" fmla="*/ 350838 w 517644"/>
                <a:gd name="connsiteY2" fmla="*/ 906207 h 906376"/>
                <a:gd name="connsiteX3" fmla="*/ 517134 w 517644"/>
                <a:gd name="connsiteY3" fmla="*/ 906207 h 906376"/>
                <a:gd name="connsiteX4" fmla="*/ 119222 w 517644"/>
                <a:gd name="connsiteY4" fmla="*/ -170 h 906376"/>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517644" h="906376">
                  <a:moveTo>
                    <a:pt x="119222" y="-170"/>
                  </a:moveTo>
                  <a:lnTo>
                    <a:pt x="-511" y="114907"/>
                  </a:lnTo>
                  <a:cubicBezTo>
                    <a:pt x="209992" y="326448"/>
                    <a:pt x="335100" y="608192"/>
                    <a:pt x="350838" y="906207"/>
                  </a:cubicBezTo>
                  <a:lnTo>
                    <a:pt x="517134" y="906207"/>
                  </a:lnTo>
                  <a:cubicBezTo>
                    <a:pt x="501302" y="565235"/>
                    <a:pt x="359512" y="242263"/>
                    <a:pt x="119222" y="-170"/>
                  </a:cubicBezTo>
                  <a:close/>
                </a:path>
              </a:pathLst>
            </a:custGeom>
            <a:solidFill>
              <a:srgbClr val="78AD5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64" name="Freeform: Shape 186">
              <a:extLst>
                <a:ext uri="{FF2B5EF4-FFF2-40B4-BE49-F238E27FC236}">
                  <a16:creationId xmlns:a16="http://schemas.microsoft.com/office/drawing/2014/main" id="{00000000-0008-0000-0100-000008010000}"/>
                </a:ext>
              </a:extLst>
            </xdr:cNvPr>
            <xdr:cNvSpPr/>
          </xdr:nvSpPr>
          <xdr:spPr>
            <a:xfrm>
              <a:off x="6944124" y="3270145"/>
              <a:ext cx="1309609" cy="46429"/>
            </a:xfrm>
            <a:custGeom>
              <a:avLst/>
              <a:gdLst>
                <a:gd name="connsiteX0" fmla="*/ 1309609 w 1309609"/>
                <a:gd name="connsiteY0" fmla="*/ 46430 h 46429"/>
                <a:gd name="connsiteX1" fmla="*/ 0 w 1309609"/>
                <a:gd name="connsiteY1" fmla="*/ 46430 h 46429"/>
                <a:gd name="connsiteX2" fmla="*/ 0 w 1309609"/>
                <a:gd name="connsiteY2" fmla="*/ 0 h 46429"/>
                <a:gd name="connsiteX3" fmla="*/ 1309609 w 1309609"/>
                <a:gd name="connsiteY3" fmla="*/ 0 h 46429"/>
                <a:gd name="connsiteX4" fmla="*/ 1309609 w 1309609"/>
                <a:gd name="connsiteY4" fmla="*/ 46430 h 46429"/>
                <a:gd name="connsiteX5" fmla="*/ 0 w 1309609"/>
                <a:gd name="connsiteY5" fmla="*/ 46430 h 4642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309609" h="46429">
                  <a:moveTo>
                    <a:pt x="1309609" y="46430"/>
                  </a:moveTo>
                  <a:lnTo>
                    <a:pt x="0" y="46430"/>
                  </a:lnTo>
                  <a:lnTo>
                    <a:pt x="0" y="0"/>
                  </a:lnTo>
                  <a:lnTo>
                    <a:pt x="1309609" y="0"/>
                  </a:lnTo>
                  <a:lnTo>
                    <a:pt x="1309609" y="46430"/>
                  </a:lnTo>
                  <a:lnTo>
                    <a:pt x="0" y="4643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65" name="Freeform: Shape 187">
              <a:extLst>
                <a:ext uri="{FF2B5EF4-FFF2-40B4-BE49-F238E27FC236}">
                  <a16:creationId xmlns:a16="http://schemas.microsoft.com/office/drawing/2014/main" id="{00000000-0008-0000-0100-000009010000}"/>
                </a:ext>
              </a:extLst>
            </xdr:cNvPr>
            <xdr:cNvSpPr/>
          </xdr:nvSpPr>
          <xdr:spPr>
            <a:xfrm>
              <a:off x="8397279" y="3270145"/>
              <a:ext cx="1309609" cy="46429"/>
            </a:xfrm>
            <a:custGeom>
              <a:avLst/>
              <a:gdLst>
                <a:gd name="connsiteX0" fmla="*/ 1309609 w 1309609"/>
                <a:gd name="connsiteY0" fmla="*/ 46430 h 46429"/>
                <a:gd name="connsiteX1" fmla="*/ 0 w 1309609"/>
                <a:gd name="connsiteY1" fmla="*/ 46430 h 46429"/>
                <a:gd name="connsiteX2" fmla="*/ 0 w 1309609"/>
                <a:gd name="connsiteY2" fmla="*/ 0 h 46429"/>
                <a:gd name="connsiteX3" fmla="*/ 1309609 w 1309609"/>
                <a:gd name="connsiteY3" fmla="*/ 0 h 46429"/>
                <a:gd name="connsiteX4" fmla="*/ 1309609 w 1309609"/>
                <a:gd name="connsiteY4" fmla="*/ 46430 h 46429"/>
                <a:gd name="connsiteX5" fmla="*/ 0 w 1309609"/>
                <a:gd name="connsiteY5" fmla="*/ 46430 h 4642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309609" h="46429">
                  <a:moveTo>
                    <a:pt x="1309609" y="46430"/>
                  </a:moveTo>
                  <a:lnTo>
                    <a:pt x="0" y="46430"/>
                  </a:lnTo>
                  <a:lnTo>
                    <a:pt x="0" y="0"/>
                  </a:lnTo>
                  <a:lnTo>
                    <a:pt x="1309609" y="0"/>
                  </a:lnTo>
                  <a:lnTo>
                    <a:pt x="1309609" y="46430"/>
                  </a:lnTo>
                  <a:lnTo>
                    <a:pt x="0" y="4643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66" name="Freeform: Shape 188">
              <a:extLst>
                <a:ext uri="{FF2B5EF4-FFF2-40B4-BE49-F238E27FC236}">
                  <a16:creationId xmlns:a16="http://schemas.microsoft.com/office/drawing/2014/main" id="{00000000-0008-0000-0100-00000A010000}"/>
                </a:ext>
              </a:extLst>
            </xdr:cNvPr>
            <xdr:cNvSpPr/>
          </xdr:nvSpPr>
          <xdr:spPr>
            <a:xfrm>
              <a:off x="8339940" y="2301641"/>
              <a:ext cx="977284" cy="940034"/>
            </a:xfrm>
            <a:custGeom>
              <a:avLst/>
              <a:gdLst>
                <a:gd name="connsiteX0" fmla="*/ 32195 w 977284"/>
                <a:gd name="connsiteY0" fmla="*/ 940034 h 940034"/>
                <a:gd name="connsiteX1" fmla="*/ 977285 w 977284"/>
                <a:gd name="connsiteY1" fmla="*/ 33525 h 940034"/>
                <a:gd name="connsiteX2" fmla="*/ 945223 w 977284"/>
                <a:gd name="connsiteY2" fmla="*/ 0 h 940034"/>
                <a:gd name="connsiteX3" fmla="*/ 0 w 977284"/>
                <a:gd name="connsiteY3" fmla="*/ 906509 h 940034"/>
                <a:gd name="connsiteX4" fmla="*/ 32195 w 977284"/>
                <a:gd name="connsiteY4" fmla="*/ 940034 h 940034"/>
                <a:gd name="connsiteX5" fmla="*/ 977285 w 977284"/>
                <a:gd name="connsiteY5" fmla="*/ 33525 h 94003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977284" h="940034">
                  <a:moveTo>
                    <a:pt x="32195" y="940034"/>
                  </a:moveTo>
                  <a:lnTo>
                    <a:pt x="977285" y="33525"/>
                  </a:lnTo>
                  <a:lnTo>
                    <a:pt x="945223" y="0"/>
                  </a:lnTo>
                  <a:lnTo>
                    <a:pt x="0" y="906509"/>
                  </a:lnTo>
                  <a:lnTo>
                    <a:pt x="32195" y="940034"/>
                  </a:lnTo>
                  <a:lnTo>
                    <a:pt x="977285" y="33525"/>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67" name="Freeform: Shape 189">
              <a:extLst>
                <a:ext uri="{FF2B5EF4-FFF2-40B4-BE49-F238E27FC236}">
                  <a16:creationId xmlns:a16="http://schemas.microsoft.com/office/drawing/2014/main" id="{00000000-0008-0000-0100-00000B010000}"/>
                </a:ext>
              </a:extLst>
            </xdr:cNvPr>
            <xdr:cNvSpPr/>
          </xdr:nvSpPr>
          <xdr:spPr>
            <a:xfrm>
              <a:off x="8351914" y="1932333"/>
              <a:ext cx="923670" cy="493431"/>
            </a:xfrm>
            <a:custGeom>
              <a:avLst/>
              <a:gdLst>
                <a:gd name="connsiteX0" fmla="*/ -511 w 923670"/>
                <a:gd name="connsiteY0" fmla="*/ -170 h 493431"/>
                <a:gd name="connsiteX1" fmla="*/ -511 w 923670"/>
                <a:gd name="connsiteY1" fmla="*/ 165993 h 493431"/>
                <a:gd name="connsiteX2" fmla="*/ 803427 w 923670"/>
                <a:gd name="connsiteY2" fmla="*/ 493262 h 493431"/>
                <a:gd name="connsiteX3" fmla="*/ 923160 w 923670"/>
                <a:gd name="connsiteY3" fmla="*/ 378052 h 493431"/>
                <a:gd name="connsiteX4" fmla="*/ -511 w 923670"/>
                <a:gd name="connsiteY4" fmla="*/ -170 h 493431"/>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923670" h="493431">
                  <a:moveTo>
                    <a:pt x="-511" y="-170"/>
                  </a:moveTo>
                  <a:lnTo>
                    <a:pt x="-511" y="165993"/>
                  </a:lnTo>
                  <a:cubicBezTo>
                    <a:pt x="298674" y="172126"/>
                    <a:pt x="585022" y="288692"/>
                    <a:pt x="803427" y="493262"/>
                  </a:cubicBezTo>
                  <a:lnTo>
                    <a:pt x="923160" y="378052"/>
                  </a:lnTo>
                  <a:cubicBezTo>
                    <a:pt x="673331" y="141009"/>
                    <a:pt x="343813" y="6083"/>
                    <a:pt x="-511" y="-170"/>
                  </a:cubicBezTo>
                  <a:close/>
                </a:path>
              </a:pathLst>
            </a:custGeom>
            <a:solidFill>
              <a:srgbClr val="B4DC7B"/>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68" name="Freeform: Shape 190">
              <a:extLst>
                <a:ext uri="{FF2B5EF4-FFF2-40B4-BE49-F238E27FC236}">
                  <a16:creationId xmlns:a16="http://schemas.microsoft.com/office/drawing/2014/main" id="{00000000-0008-0000-0100-00000C010000}"/>
                </a:ext>
              </a:extLst>
            </xdr:cNvPr>
            <xdr:cNvSpPr/>
          </xdr:nvSpPr>
          <xdr:spPr>
            <a:xfrm>
              <a:off x="8305484" y="1902932"/>
              <a:ext cx="46296" cy="1309609"/>
            </a:xfrm>
            <a:custGeom>
              <a:avLst/>
              <a:gdLst>
                <a:gd name="connsiteX0" fmla="*/ 0 w 46296"/>
                <a:gd name="connsiteY0" fmla="*/ 1309609 h 1309609"/>
                <a:gd name="connsiteX1" fmla="*/ 0 w 46296"/>
                <a:gd name="connsiteY1" fmla="*/ 0 h 1309609"/>
                <a:gd name="connsiteX2" fmla="*/ 46297 w 46296"/>
                <a:gd name="connsiteY2" fmla="*/ 0 h 1309609"/>
                <a:gd name="connsiteX3" fmla="*/ 46297 w 46296"/>
                <a:gd name="connsiteY3" fmla="*/ 1309609 h 1309609"/>
                <a:gd name="connsiteX4" fmla="*/ 0 w 46296"/>
                <a:gd name="connsiteY4" fmla="*/ 1309609 h 1309609"/>
                <a:gd name="connsiteX5" fmla="*/ 0 w 46296"/>
                <a:gd name="connsiteY5" fmla="*/ 0 h 130960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46296" h="1309609">
                  <a:moveTo>
                    <a:pt x="0" y="1309609"/>
                  </a:moveTo>
                  <a:lnTo>
                    <a:pt x="0" y="0"/>
                  </a:lnTo>
                  <a:lnTo>
                    <a:pt x="46297" y="0"/>
                  </a:lnTo>
                  <a:lnTo>
                    <a:pt x="46297" y="1309609"/>
                  </a:lnTo>
                  <a:lnTo>
                    <a:pt x="0" y="1309609"/>
                  </a:lnTo>
                  <a:lnTo>
                    <a:pt x="0" y="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69" name="Freeform: Shape 191">
              <a:extLst>
                <a:ext uri="{FF2B5EF4-FFF2-40B4-BE49-F238E27FC236}">
                  <a16:creationId xmlns:a16="http://schemas.microsoft.com/office/drawing/2014/main" id="{00000000-0008-0000-0100-00000D010000}"/>
                </a:ext>
              </a:extLst>
            </xdr:cNvPr>
            <xdr:cNvSpPr/>
          </xdr:nvSpPr>
          <xdr:spPr>
            <a:xfrm>
              <a:off x="7367578" y="1932333"/>
              <a:ext cx="937905" cy="496358"/>
            </a:xfrm>
            <a:custGeom>
              <a:avLst/>
              <a:gdLst>
                <a:gd name="connsiteX0" fmla="*/ 123612 w 937905"/>
                <a:gd name="connsiteY0" fmla="*/ 496189 h 496358"/>
                <a:gd name="connsiteX1" fmla="*/ 937395 w 937905"/>
                <a:gd name="connsiteY1" fmla="*/ 165860 h 496358"/>
                <a:gd name="connsiteX2" fmla="*/ 937395 w 937905"/>
                <a:gd name="connsiteY2" fmla="*/ -170 h 496358"/>
                <a:gd name="connsiteX3" fmla="*/ -511 w 937905"/>
                <a:gd name="connsiteY3" fmla="*/ 384970 h 496358"/>
              </a:gdLst>
              <a:ahLst/>
              <a:cxnLst>
                <a:cxn ang="0">
                  <a:pos x="connsiteX0" y="connsiteY0"/>
                </a:cxn>
                <a:cxn ang="0">
                  <a:pos x="connsiteX1" y="connsiteY1"/>
                </a:cxn>
                <a:cxn ang="0">
                  <a:pos x="connsiteX2" y="connsiteY2"/>
                </a:cxn>
                <a:cxn ang="0">
                  <a:pos x="connsiteX3" y="connsiteY3"/>
                </a:cxn>
              </a:cxnLst>
              <a:rect l="l" t="t" r="r" b="b"/>
              <a:pathLst>
                <a:path w="937905" h="496358">
                  <a:moveTo>
                    <a:pt x="123612" y="496189"/>
                  </a:moveTo>
                  <a:cubicBezTo>
                    <a:pt x="344080" y="288280"/>
                    <a:pt x="634391" y="170436"/>
                    <a:pt x="937395" y="165860"/>
                  </a:cubicBezTo>
                  <a:lnTo>
                    <a:pt x="937395" y="-170"/>
                  </a:lnTo>
                  <a:cubicBezTo>
                    <a:pt x="587164" y="4327"/>
                    <a:pt x="251806" y="142033"/>
                    <a:pt x="-511" y="384970"/>
                  </a:cubicBezTo>
                  <a:close/>
                </a:path>
              </a:pathLst>
            </a:custGeom>
            <a:solidFill>
              <a:srgbClr val="FBD06A"/>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70" name="Freeform: Shape 192">
              <a:extLst>
                <a:ext uri="{FF2B5EF4-FFF2-40B4-BE49-F238E27FC236}">
                  <a16:creationId xmlns:a16="http://schemas.microsoft.com/office/drawing/2014/main" id="{00000000-0008-0000-0100-00000E010000}"/>
                </a:ext>
              </a:extLst>
            </xdr:cNvPr>
            <xdr:cNvSpPr/>
          </xdr:nvSpPr>
          <xdr:spPr>
            <a:xfrm>
              <a:off x="6943724" y="2350199"/>
              <a:ext cx="514717" cy="899192"/>
            </a:xfrm>
            <a:custGeom>
              <a:avLst/>
              <a:gdLst>
                <a:gd name="connsiteX0" fmla="*/ 514206 w 514717"/>
                <a:gd name="connsiteY0" fmla="*/ 110783 h 899192"/>
                <a:gd name="connsiteX1" fmla="*/ 390350 w 514717"/>
                <a:gd name="connsiteY1" fmla="*/ -170 h 899192"/>
                <a:gd name="connsiteX2" fmla="*/ -511 w 514717"/>
                <a:gd name="connsiteY2" fmla="*/ 899023 h 899192"/>
                <a:gd name="connsiteX3" fmla="*/ 165784 w 514717"/>
                <a:gd name="connsiteY3" fmla="*/ 899023 h 899192"/>
                <a:gd name="connsiteX4" fmla="*/ 514206 w 514717"/>
                <a:gd name="connsiteY4" fmla="*/ 110783 h 899192"/>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514717" h="899192">
                  <a:moveTo>
                    <a:pt x="514206" y="110783"/>
                  </a:moveTo>
                  <a:lnTo>
                    <a:pt x="390350" y="-170"/>
                  </a:lnTo>
                  <a:cubicBezTo>
                    <a:pt x="154223" y="241504"/>
                    <a:pt x="15121" y="561510"/>
                    <a:pt x="-511" y="899023"/>
                  </a:cubicBezTo>
                  <a:lnTo>
                    <a:pt x="165784" y="899023"/>
                  </a:lnTo>
                  <a:cubicBezTo>
                    <a:pt x="181483" y="602471"/>
                    <a:pt x="305460" y="321991"/>
                    <a:pt x="514206" y="110783"/>
                  </a:cubicBezTo>
                  <a:close/>
                </a:path>
              </a:pathLst>
            </a:custGeom>
            <a:solidFill>
              <a:srgbClr val="FE6F74"/>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71" name="Freeform: Shape 193">
              <a:extLst>
                <a:ext uri="{FF2B5EF4-FFF2-40B4-BE49-F238E27FC236}">
                  <a16:creationId xmlns:a16="http://schemas.microsoft.com/office/drawing/2014/main" id="{00000000-0008-0000-0100-00000F010000}"/>
                </a:ext>
              </a:extLst>
            </xdr:cNvPr>
            <xdr:cNvSpPr/>
          </xdr:nvSpPr>
          <xdr:spPr>
            <a:xfrm>
              <a:off x="7326603" y="2308426"/>
              <a:ext cx="1015731" cy="917418"/>
            </a:xfrm>
            <a:custGeom>
              <a:avLst/>
              <a:gdLst>
                <a:gd name="connsiteX0" fmla="*/ 984735 w 1015731"/>
                <a:gd name="connsiteY0" fmla="*/ 917418 h 917418"/>
                <a:gd name="connsiteX1" fmla="*/ 0 w 1015731"/>
                <a:gd name="connsiteY1" fmla="*/ 34589 h 917418"/>
                <a:gd name="connsiteX2" fmla="*/ 30864 w 1015731"/>
                <a:gd name="connsiteY2" fmla="*/ 0 h 917418"/>
                <a:gd name="connsiteX3" fmla="*/ 1015732 w 1015731"/>
                <a:gd name="connsiteY3" fmla="*/ 882829 h 917418"/>
                <a:gd name="connsiteX4" fmla="*/ 984735 w 1015731"/>
                <a:gd name="connsiteY4" fmla="*/ 917418 h 917418"/>
                <a:gd name="connsiteX5" fmla="*/ 9179 w 1015731"/>
                <a:gd name="connsiteY5" fmla="*/ 43769 h 91741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015731" h="917418">
                  <a:moveTo>
                    <a:pt x="984735" y="917418"/>
                  </a:moveTo>
                  <a:lnTo>
                    <a:pt x="0" y="34589"/>
                  </a:lnTo>
                  <a:lnTo>
                    <a:pt x="30864" y="0"/>
                  </a:lnTo>
                  <a:lnTo>
                    <a:pt x="1015732" y="882829"/>
                  </a:lnTo>
                  <a:lnTo>
                    <a:pt x="984735" y="917418"/>
                  </a:lnTo>
                  <a:lnTo>
                    <a:pt x="9179" y="43769"/>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72" name="TextBox 37">
              <a:extLst>
                <a:ext uri="{FF2B5EF4-FFF2-40B4-BE49-F238E27FC236}">
                  <a16:creationId xmlns:a16="http://schemas.microsoft.com/office/drawing/2014/main" id="{00000000-0008-0000-0100-000010010000}"/>
                </a:ext>
              </a:extLst>
            </xdr:cNvPr>
            <xdr:cNvSpPr txBox="1"/>
          </xdr:nvSpPr>
          <xdr:spPr>
            <a:xfrm rot="3710998">
              <a:off x="9386408" y="2602721"/>
              <a:ext cx="222790" cy="270063"/>
            </a:xfrm>
            <a:prstGeom prst="rect">
              <a:avLst/>
            </a:prstGeom>
            <a:noFill/>
          </xdr:spPr>
          <xdr:txBody>
            <a:bodyPr rot="0" spcFirstLastPara="0" vert="horz" wrap="square" lIns="0" tIns="0" rIns="0" bIns="0" numCol="1" spcCol="0" rtlCol="0" fromWordArt="0" anchor="t" anchorCtr="0" forceAA="0" compatLnSpc="1">
              <a:prstTxWarp prst="textNoShape">
                <a:avLst/>
              </a:prstTxWarp>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l">
                <a:spcAft>
                  <a:spcPts val="600"/>
                </a:spcAft>
              </a:pPr>
              <a:endParaRPr lang="pt-BR" sz="1048" b="1" spc="0" baseline="0">
                <a:solidFill>
                  <a:srgbClr val="FFFFFF"/>
                </a:solidFill>
                <a:latin typeface="Arial"/>
                <a:cs typeface="Arial"/>
                <a:sym typeface="Arial"/>
                <a:rtl val="0"/>
              </a:endParaRPr>
            </a:p>
          </xdr:txBody>
        </xdr:sp>
        <xdr:sp macro="" textlink="">
          <xdr:nvSpPr>
            <xdr:cNvPr id="273" name="TextBox 38">
              <a:extLst>
                <a:ext uri="{FF2B5EF4-FFF2-40B4-BE49-F238E27FC236}">
                  <a16:creationId xmlns:a16="http://schemas.microsoft.com/office/drawing/2014/main" id="{00000000-0008-0000-0100-000011010000}"/>
                </a:ext>
              </a:extLst>
            </xdr:cNvPr>
            <xdr:cNvSpPr txBox="1"/>
          </xdr:nvSpPr>
          <xdr:spPr>
            <a:xfrm rot="3847199">
              <a:off x="9388867" y="2646889"/>
              <a:ext cx="262701" cy="270063"/>
            </a:xfrm>
            <a:prstGeom prst="rect">
              <a:avLst/>
            </a:prstGeom>
            <a:noFill/>
          </xdr:spPr>
          <xdr:txBody>
            <a:bodyPr rot="0" spcFirstLastPara="0" vert="horz" wrap="square" lIns="0" tIns="0" rIns="0" bIns="0" numCol="1" spcCol="0" rtlCol="0" fromWordArt="0" anchor="t" anchorCtr="0" forceAA="0" compatLnSpc="1">
              <a:prstTxWarp prst="textNoShape">
                <a:avLst/>
              </a:prstTxWarp>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l">
                <a:spcAft>
                  <a:spcPts val="600"/>
                </a:spcAft>
              </a:pPr>
              <a:endParaRPr lang="pt-BR" sz="1048" b="1" spc="0" baseline="0">
                <a:solidFill>
                  <a:srgbClr val="FFFFFF"/>
                </a:solidFill>
                <a:latin typeface="Arial"/>
                <a:cs typeface="Arial"/>
                <a:sym typeface="Arial"/>
                <a:rtl val="0"/>
              </a:endParaRPr>
            </a:p>
          </xdr:txBody>
        </xdr:sp>
        <xdr:sp macro="" textlink="">
          <xdr:nvSpPr>
            <xdr:cNvPr id="274" name="Freeform: Shape 196">
              <a:extLst>
                <a:ext uri="{FF2B5EF4-FFF2-40B4-BE49-F238E27FC236}">
                  <a16:creationId xmlns:a16="http://schemas.microsoft.com/office/drawing/2014/main" id="{00000000-0008-0000-0100-000012010000}"/>
                </a:ext>
              </a:extLst>
            </xdr:cNvPr>
            <xdr:cNvSpPr/>
          </xdr:nvSpPr>
          <xdr:spPr>
            <a:xfrm>
              <a:off x="8197325" y="3158794"/>
              <a:ext cx="268999" cy="268999"/>
            </a:xfrm>
            <a:custGeom>
              <a:avLst/>
              <a:gdLst>
                <a:gd name="connsiteX0" fmla="*/ 268999 w 268999"/>
                <a:gd name="connsiteY0" fmla="*/ 134500 h 268999"/>
                <a:gd name="connsiteX1" fmla="*/ 134500 w 268999"/>
                <a:gd name="connsiteY1" fmla="*/ 268999 h 268999"/>
                <a:gd name="connsiteX2" fmla="*/ 0 w 268999"/>
                <a:gd name="connsiteY2" fmla="*/ 134500 h 268999"/>
                <a:gd name="connsiteX3" fmla="*/ 134500 w 268999"/>
                <a:gd name="connsiteY3" fmla="*/ 0 h 268999"/>
                <a:gd name="connsiteX4" fmla="*/ 268999 w 268999"/>
                <a:gd name="connsiteY4" fmla="*/ 134500 h 268999"/>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268999" h="268999">
                  <a:moveTo>
                    <a:pt x="268999" y="134500"/>
                  </a:moveTo>
                  <a:cubicBezTo>
                    <a:pt x="268999" y="208782"/>
                    <a:pt x="208782" y="268999"/>
                    <a:pt x="134500" y="268999"/>
                  </a:cubicBezTo>
                  <a:cubicBezTo>
                    <a:pt x="60218" y="268999"/>
                    <a:pt x="0" y="208782"/>
                    <a:pt x="0" y="134500"/>
                  </a:cubicBezTo>
                  <a:cubicBezTo>
                    <a:pt x="0" y="60218"/>
                    <a:pt x="60217" y="0"/>
                    <a:pt x="134500" y="0"/>
                  </a:cubicBezTo>
                  <a:cubicBezTo>
                    <a:pt x="208782" y="0"/>
                    <a:pt x="268999" y="60218"/>
                    <a:pt x="268999" y="134500"/>
                  </a:cubicBezTo>
                  <a:close/>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75" name="Freeform: Shape 197">
              <a:extLst>
                <a:ext uri="{FF2B5EF4-FFF2-40B4-BE49-F238E27FC236}">
                  <a16:creationId xmlns:a16="http://schemas.microsoft.com/office/drawing/2014/main" id="{00000000-0008-0000-0100-000013010000}"/>
                </a:ext>
              </a:extLst>
            </xdr:cNvPr>
            <xdr:cNvSpPr/>
          </xdr:nvSpPr>
          <xdr:spPr>
            <a:xfrm>
              <a:off x="8305484" y="3058751"/>
              <a:ext cx="1113513" cy="307579"/>
            </a:xfrm>
            <a:custGeom>
              <a:avLst/>
              <a:gdLst>
                <a:gd name="connsiteX0" fmla="*/ 66917 w 1113513"/>
                <a:gd name="connsiteY0" fmla="*/ 160176 h 307579"/>
                <a:gd name="connsiteX1" fmla="*/ 1113514 w 1113513"/>
                <a:gd name="connsiteY1" fmla="*/ 0 h 307579"/>
                <a:gd name="connsiteX2" fmla="*/ 139156 w 1113513"/>
                <a:gd name="connsiteY2" fmla="*/ 307580 h 307579"/>
                <a:gd name="connsiteX3" fmla="*/ 0 w 1113513"/>
                <a:gd name="connsiteY3" fmla="*/ 251705 h 307579"/>
                <a:gd name="connsiteX4" fmla="*/ 66917 w 1113513"/>
                <a:gd name="connsiteY4" fmla="*/ 160176 h 307579"/>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113513" h="307579">
                  <a:moveTo>
                    <a:pt x="66917" y="160176"/>
                  </a:moveTo>
                  <a:lnTo>
                    <a:pt x="1113514" y="0"/>
                  </a:lnTo>
                  <a:lnTo>
                    <a:pt x="139156" y="307580"/>
                  </a:lnTo>
                  <a:lnTo>
                    <a:pt x="0" y="251705"/>
                  </a:lnTo>
                  <a:lnTo>
                    <a:pt x="66917" y="160176"/>
                  </a:lnTo>
                  <a:close/>
                </a:path>
              </a:pathLst>
            </a:custGeom>
            <a:solidFill>
              <a:srgbClr val="AD87B3"/>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76" name="Freeform: Shape 198">
              <a:extLst>
                <a:ext uri="{FF2B5EF4-FFF2-40B4-BE49-F238E27FC236}">
                  <a16:creationId xmlns:a16="http://schemas.microsoft.com/office/drawing/2014/main" id="{00000000-0008-0000-0100-000014010000}"/>
                </a:ext>
              </a:extLst>
            </xdr:cNvPr>
            <xdr:cNvSpPr/>
          </xdr:nvSpPr>
          <xdr:spPr>
            <a:xfrm>
              <a:off x="7300899" y="3809138"/>
              <a:ext cx="1411118" cy="345165"/>
            </a:xfrm>
            <a:custGeom>
              <a:avLst/>
              <a:gdLst>
                <a:gd name="connsiteX0" fmla="*/ 1288772 w 1411118"/>
                <a:gd name="connsiteY0" fmla="*/ -100 h 345165"/>
                <a:gd name="connsiteX1" fmla="*/ 113397 w 1411118"/>
                <a:gd name="connsiteY1" fmla="*/ -100 h 345165"/>
                <a:gd name="connsiteX2" fmla="*/ -443 w 1411118"/>
                <a:gd name="connsiteY2" fmla="*/ 121668 h 345165"/>
                <a:gd name="connsiteX3" fmla="*/ 113397 w 1411118"/>
                <a:gd name="connsiteY3" fmla="*/ 235508 h 345165"/>
                <a:gd name="connsiteX4" fmla="*/ 1105049 w 1411118"/>
                <a:gd name="connsiteY4" fmla="*/ 235508 h 345165"/>
                <a:gd name="connsiteX5" fmla="*/ 1284381 w 1411118"/>
                <a:gd name="connsiteY5" fmla="*/ 344996 h 345165"/>
                <a:gd name="connsiteX6" fmla="*/ 1259105 w 1411118"/>
                <a:gd name="connsiteY6" fmla="*/ 235508 h 345165"/>
                <a:gd name="connsiteX7" fmla="*/ 1288772 w 1411118"/>
                <a:gd name="connsiteY7" fmla="*/ 235508 h 345165"/>
                <a:gd name="connsiteX8" fmla="*/ 1410540 w 1411118"/>
                <a:gd name="connsiteY8" fmla="*/ 121668 h 345165"/>
                <a:gd name="connsiteX9" fmla="*/ 1296687 w 1411118"/>
                <a:gd name="connsiteY9" fmla="*/ -100 h 345165"/>
                <a:gd name="connsiteX10" fmla="*/ 1288772 w 1411118"/>
                <a:gd name="connsiteY10" fmla="*/ -100 h 34516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Lst>
              <a:rect l="l" t="t" r="r" b="b"/>
              <a:pathLst>
                <a:path w="1411118" h="345165">
                  <a:moveTo>
                    <a:pt x="1288772" y="-100"/>
                  </a:moveTo>
                  <a:lnTo>
                    <a:pt x="113397" y="-100"/>
                  </a:lnTo>
                  <a:cubicBezTo>
                    <a:pt x="48342" y="2082"/>
                    <a:pt x="-2638" y="56601"/>
                    <a:pt x="-443" y="121668"/>
                  </a:cubicBezTo>
                  <a:cubicBezTo>
                    <a:pt x="1633" y="183650"/>
                    <a:pt x="51401" y="233419"/>
                    <a:pt x="113397" y="235508"/>
                  </a:cubicBezTo>
                  <a:lnTo>
                    <a:pt x="1105049" y="235508"/>
                  </a:lnTo>
                  <a:lnTo>
                    <a:pt x="1284381" y="344996"/>
                  </a:lnTo>
                  <a:lnTo>
                    <a:pt x="1259105" y="235508"/>
                  </a:lnTo>
                  <a:lnTo>
                    <a:pt x="1288772" y="235508"/>
                  </a:lnTo>
                  <a:cubicBezTo>
                    <a:pt x="1353840" y="237690"/>
                    <a:pt x="1408345" y="186723"/>
                    <a:pt x="1410540" y="121668"/>
                  </a:cubicBezTo>
                  <a:cubicBezTo>
                    <a:pt x="1412722" y="56601"/>
                    <a:pt x="1361756" y="2082"/>
                    <a:pt x="1296687" y="-100"/>
                  </a:cubicBezTo>
                  <a:cubicBezTo>
                    <a:pt x="1294053" y="-193"/>
                    <a:pt x="1291406" y="-193"/>
                    <a:pt x="1288772" y="-100"/>
                  </a:cubicBezTo>
                  <a:close/>
                </a:path>
              </a:pathLst>
            </a:custGeom>
            <a:solidFill>
              <a:srgbClr val="FFFFFF"/>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77" name="Freeform: Shape 199">
              <a:extLst>
                <a:ext uri="{FF2B5EF4-FFF2-40B4-BE49-F238E27FC236}">
                  <a16:creationId xmlns:a16="http://schemas.microsoft.com/office/drawing/2014/main" id="{00000000-0008-0000-0100-000015010000}"/>
                </a:ext>
              </a:extLst>
            </xdr:cNvPr>
            <xdr:cNvSpPr/>
          </xdr:nvSpPr>
          <xdr:spPr>
            <a:xfrm>
              <a:off x="737210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78" name="Freeform: Shape 200">
              <a:extLst>
                <a:ext uri="{FF2B5EF4-FFF2-40B4-BE49-F238E27FC236}">
                  <a16:creationId xmlns:a16="http://schemas.microsoft.com/office/drawing/2014/main" id="{00000000-0008-0000-0100-000016010000}"/>
                </a:ext>
              </a:extLst>
            </xdr:cNvPr>
            <xdr:cNvSpPr/>
          </xdr:nvSpPr>
          <xdr:spPr>
            <a:xfrm>
              <a:off x="756314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79" name="Freeform: Shape 201">
              <a:extLst>
                <a:ext uri="{FF2B5EF4-FFF2-40B4-BE49-F238E27FC236}">
                  <a16:creationId xmlns:a16="http://schemas.microsoft.com/office/drawing/2014/main" id="{00000000-0008-0000-0100-000017010000}"/>
                </a:ext>
              </a:extLst>
            </xdr:cNvPr>
            <xdr:cNvSpPr/>
          </xdr:nvSpPr>
          <xdr:spPr>
            <a:xfrm>
              <a:off x="775418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80" name="Freeform: Shape 202">
              <a:extLst>
                <a:ext uri="{FF2B5EF4-FFF2-40B4-BE49-F238E27FC236}">
                  <a16:creationId xmlns:a16="http://schemas.microsoft.com/office/drawing/2014/main" id="{00000000-0008-0000-0100-000018010000}"/>
                </a:ext>
              </a:extLst>
            </xdr:cNvPr>
            <xdr:cNvSpPr/>
          </xdr:nvSpPr>
          <xdr:spPr>
            <a:xfrm>
              <a:off x="794522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81" name="Freeform: Shape 203">
              <a:extLst>
                <a:ext uri="{FF2B5EF4-FFF2-40B4-BE49-F238E27FC236}">
                  <a16:creationId xmlns:a16="http://schemas.microsoft.com/office/drawing/2014/main" id="{00000000-0008-0000-0100-000019010000}"/>
                </a:ext>
              </a:extLst>
            </xdr:cNvPr>
            <xdr:cNvSpPr/>
          </xdr:nvSpPr>
          <xdr:spPr>
            <a:xfrm>
              <a:off x="813626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82" name="Freeform: Shape 204">
              <a:extLst>
                <a:ext uri="{FF2B5EF4-FFF2-40B4-BE49-F238E27FC236}">
                  <a16:creationId xmlns:a16="http://schemas.microsoft.com/office/drawing/2014/main" id="{00000000-0008-0000-0100-00001A010000}"/>
                </a:ext>
              </a:extLst>
            </xdr:cNvPr>
            <xdr:cNvSpPr/>
          </xdr:nvSpPr>
          <xdr:spPr>
            <a:xfrm>
              <a:off x="832730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83" name="Freeform: Shape 205">
              <a:extLst>
                <a:ext uri="{FF2B5EF4-FFF2-40B4-BE49-F238E27FC236}">
                  <a16:creationId xmlns:a16="http://schemas.microsoft.com/office/drawing/2014/main" id="{00000000-0008-0000-0100-00001B010000}"/>
                </a:ext>
              </a:extLst>
            </xdr:cNvPr>
            <xdr:cNvSpPr/>
          </xdr:nvSpPr>
          <xdr:spPr>
            <a:xfrm>
              <a:off x="8518209"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grpSp>
    </xdr:grpSp>
    <xdr:clientData/>
  </xdr:twoCellAnchor>
  <xdr:twoCellAnchor>
    <xdr:from>
      <xdr:col>4</xdr:col>
      <xdr:colOff>929728</xdr:colOff>
      <xdr:row>0</xdr:row>
      <xdr:rowOff>82117</xdr:rowOff>
    </xdr:from>
    <xdr:to>
      <xdr:col>4</xdr:col>
      <xdr:colOff>2987611</xdr:colOff>
      <xdr:row>2</xdr:row>
      <xdr:rowOff>5937</xdr:rowOff>
    </xdr:to>
    <xdr:grpSp>
      <xdr:nvGrpSpPr>
        <xdr:cNvPr id="286" name="Group 182">
          <a:hlinkClick xmlns:r="http://schemas.openxmlformats.org/officeDocument/2006/relationships" r:id="rId9"/>
          <a:extLst>
            <a:ext uri="{FF2B5EF4-FFF2-40B4-BE49-F238E27FC236}">
              <a16:creationId xmlns:a16="http://schemas.microsoft.com/office/drawing/2014/main" id="{00000000-0008-0000-0100-00001E010000}"/>
            </a:ext>
          </a:extLst>
        </xdr:cNvPr>
        <xdr:cNvGrpSpPr/>
      </xdr:nvGrpSpPr>
      <xdr:grpSpPr>
        <a:xfrm>
          <a:off x="9860368" y="82117"/>
          <a:ext cx="2057883" cy="960140"/>
          <a:chOff x="8811259" y="251459"/>
          <a:chExt cx="1856261" cy="852171"/>
        </a:xfrm>
      </xdr:grpSpPr>
      <xdr:grpSp>
        <xdr:nvGrpSpPr>
          <xdr:cNvPr id="287" name="Agrupar 10">
            <a:extLst>
              <a:ext uri="{FF2B5EF4-FFF2-40B4-BE49-F238E27FC236}">
                <a16:creationId xmlns:a16="http://schemas.microsoft.com/office/drawing/2014/main" id="{00000000-0008-0000-0100-00001F010000}"/>
              </a:ext>
            </a:extLst>
          </xdr:cNvPr>
          <xdr:cNvGrpSpPr/>
        </xdr:nvGrpSpPr>
        <xdr:grpSpPr>
          <a:xfrm>
            <a:off x="8811259" y="251459"/>
            <a:ext cx="1856261" cy="852171"/>
            <a:chOff x="5210175" y="147637"/>
            <a:chExt cx="2421589" cy="1038225"/>
          </a:xfrm>
          <a:solidFill>
            <a:schemeClr val="bg1">
              <a:lumMod val="50000"/>
            </a:schemeClr>
          </a:solidFill>
        </xdr:grpSpPr>
        <xdr:sp macro="" textlink="">
          <xdr:nvSpPr>
            <xdr:cNvPr id="310" name="Retângulo: Cantos Arredondados 12">
              <a:extLst>
                <a:ext uri="{FF2B5EF4-FFF2-40B4-BE49-F238E27FC236}">
                  <a16:creationId xmlns:a16="http://schemas.microsoft.com/office/drawing/2014/main" id="{00000000-0008-0000-0100-000036010000}"/>
                </a:ext>
              </a:extLst>
            </xdr:cNvPr>
            <xdr:cNvSpPr/>
          </xdr:nvSpPr>
          <xdr:spPr>
            <a:xfrm>
              <a:off x="5210175" y="147637"/>
              <a:ext cx="2365883" cy="1038225"/>
            </a:xfrm>
            <a:prstGeom prst="roundRect">
              <a:avLst>
                <a:gd name="adj" fmla="val 9328"/>
              </a:avLst>
            </a:prstGeom>
            <a:solidFill>
              <a:srgbClr val="002060"/>
            </a:solidFill>
            <a:ln>
              <a:noFill/>
            </a:ln>
            <a:effectLst>
              <a:outerShdw blurRad="50800" dist="38100" dir="5400000" algn="t"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solidFill>
                  <a:schemeClr val="bg1">
                    <a:lumMod val="85000"/>
                  </a:schemeClr>
                </a:solidFill>
              </a:endParaRPr>
            </a:p>
          </xdr:txBody>
        </xdr:sp>
        <xdr:sp macro="" textlink="">
          <xdr:nvSpPr>
            <xdr:cNvPr id="311" name="Retângulo: Cantos Arredondados 13">
              <a:hlinkClick xmlns:r="http://schemas.openxmlformats.org/officeDocument/2006/relationships" r:id="rId9"/>
              <a:extLst>
                <a:ext uri="{FF2B5EF4-FFF2-40B4-BE49-F238E27FC236}">
                  <a16:creationId xmlns:a16="http://schemas.microsoft.com/office/drawing/2014/main" id="{00000000-0008-0000-0100-000037010000}"/>
                </a:ext>
              </a:extLst>
            </xdr:cNvPr>
            <xdr:cNvSpPr/>
          </xdr:nvSpPr>
          <xdr:spPr>
            <a:xfrm>
              <a:off x="5917423" y="398766"/>
              <a:ext cx="1714341" cy="782932"/>
            </a:xfrm>
            <a:prstGeom prst="roundRect">
              <a:avLst/>
            </a:prstGeom>
            <a:noFill/>
            <a:ln>
              <a:no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600" b="1">
                  <a:solidFill>
                    <a:schemeClr val="bg1"/>
                  </a:solidFill>
                  <a:latin typeface="+mn-lt"/>
                </a:rPr>
                <a:t>Diagnóstico</a:t>
              </a:r>
              <a:br>
                <a:rPr lang="pt-BR" sz="1600" b="1">
                  <a:solidFill>
                    <a:schemeClr val="bg1"/>
                  </a:solidFill>
                  <a:latin typeface="+mn-lt"/>
                </a:rPr>
              </a:br>
              <a:r>
                <a:rPr lang="pt-BR" sz="1600" b="1">
                  <a:solidFill>
                    <a:schemeClr val="bg1"/>
                  </a:solidFill>
                  <a:latin typeface="+mn-lt"/>
                </a:rPr>
                <a:t>PRIVACIDADE</a:t>
              </a:r>
            </a:p>
          </xdr:txBody>
        </xdr:sp>
      </xdr:grpSp>
      <xdr:grpSp>
        <xdr:nvGrpSpPr>
          <xdr:cNvPr id="288" name="Group 184">
            <a:extLst>
              <a:ext uri="{FF2B5EF4-FFF2-40B4-BE49-F238E27FC236}">
                <a16:creationId xmlns:a16="http://schemas.microsoft.com/office/drawing/2014/main" id="{00000000-0008-0000-0100-000020010000}"/>
              </a:ext>
            </a:extLst>
          </xdr:cNvPr>
          <xdr:cNvGrpSpPr/>
        </xdr:nvGrpSpPr>
        <xdr:grpSpPr>
          <a:xfrm>
            <a:off x="8890001" y="488130"/>
            <a:ext cx="581077" cy="489770"/>
            <a:chOff x="6943724" y="1902932"/>
            <a:chExt cx="2763297" cy="2251371"/>
          </a:xfrm>
        </xdr:grpSpPr>
        <xdr:sp macro="" textlink="">
          <xdr:nvSpPr>
            <xdr:cNvPr id="289" name="Freeform: Shape 185">
              <a:extLst>
                <a:ext uri="{FF2B5EF4-FFF2-40B4-BE49-F238E27FC236}">
                  <a16:creationId xmlns:a16="http://schemas.microsoft.com/office/drawing/2014/main" id="{00000000-0008-0000-0100-000021010000}"/>
                </a:ext>
              </a:extLst>
            </xdr:cNvPr>
            <xdr:cNvSpPr/>
          </xdr:nvSpPr>
          <xdr:spPr>
            <a:xfrm>
              <a:off x="9189377" y="2343015"/>
              <a:ext cx="517644" cy="906376"/>
            </a:xfrm>
            <a:custGeom>
              <a:avLst/>
              <a:gdLst>
                <a:gd name="connsiteX0" fmla="*/ 119222 w 517644"/>
                <a:gd name="connsiteY0" fmla="*/ -170 h 906376"/>
                <a:gd name="connsiteX1" fmla="*/ -511 w 517644"/>
                <a:gd name="connsiteY1" fmla="*/ 114907 h 906376"/>
                <a:gd name="connsiteX2" fmla="*/ 350838 w 517644"/>
                <a:gd name="connsiteY2" fmla="*/ 906207 h 906376"/>
                <a:gd name="connsiteX3" fmla="*/ 517134 w 517644"/>
                <a:gd name="connsiteY3" fmla="*/ 906207 h 906376"/>
                <a:gd name="connsiteX4" fmla="*/ 119222 w 517644"/>
                <a:gd name="connsiteY4" fmla="*/ -170 h 906376"/>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517644" h="906376">
                  <a:moveTo>
                    <a:pt x="119222" y="-170"/>
                  </a:moveTo>
                  <a:lnTo>
                    <a:pt x="-511" y="114907"/>
                  </a:lnTo>
                  <a:cubicBezTo>
                    <a:pt x="209992" y="326448"/>
                    <a:pt x="335100" y="608192"/>
                    <a:pt x="350838" y="906207"/>
                  </a:cubicBezTo>
                  <a:lnTo>
                    <a:pt x="517134" y="906207"/>
                  </a:lnTo>
                  <a:cubicBezTo>
                    <a:pt x="501302" y="565235"/>
                    <a:pt x="359512" y="242263"/>
                    <a:pt x="119222" y="-170"/>
                  </a:cubicBezTo>
                  <a:close/>
                </a:path>
              </a:pathLst>
            </a:custGeom>
            <a:solidFill>
              <a:srgbClr val="78AD5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90" name="Freeform: Shape 186">
              <a:extLst>
                <a:ext uri="{FF2B5EF4-FFF2-40B4-BE49-F238E27FC236}">
                  <a16:creationId xmlns:a16="http://schemas.microsoft.com/office/drawing/2014/main" id="{00000000-0008-0000-0100-000022010000}"/>
                </a:ext>
              </a:extLst>
            </xdr:cNvPr>
            <xdr:cNvSpPr/>
          </xdr:nvSpPr>
          <xdr:spPr>
            <a:xfrm>
              <a:off x="6944124" y="3270145"/>
              <a:ext cx="1309609" cy="46429"/>
            </a:xfrm>
            <a:custGeom>
              <a:avLst/>
              <a:gdLst>
                <a:gd name="connsiteX0" fmla="*/ 1309609 w 1309609"/>
                <a:gd name="connsiteY0" fmla="*/ 46430 h 46429"/>
                <a:gd name="connsiteX1" fmla="*/ 0 w 1309609"/>
                <a:gd name="connsiteY1" fmla="*/ 46430 h 46429"/>
                <a:gd name="connsiteX2" fmla="*/ 0 w 1309609"/>
                <a:gd name="connsiteY2" fmla="*/ 0 h 46429"/>
                <a:gd name="connsiteX3" fmla="*/ 1309609 w 1309609"/>
                <a:gd name="connsiteY3" fmla="*/ 0 h 46429"/>
                <a:gd name="connsiteX4" fmla="*/ 1309609 w 1309609"/>
                <a:gd name="connsiteY4" fmla="*/ 46430 h 46429"/>
                <a:gd name="connsiteX5" fmla="*/ 0 w 1309609"/>
                <a:gd name="connsiteY5" fmla="*/ 46430 h 4642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309609" h="46429">
                  <a:moveTo>
                    <a:pt x="1309609" y="46430"/>
                  </a:moveTo>
                  <a:lnTo>
                    <a:pt x="0" y="46430"/>
                  </a:lnTo>
                  <a:lnTo>
                    <a:pt x="0" y="0"/>
                  </a:lnTo>
                  <a:lnTo>
                    <a:pt x="1309609" y="0"/>
                  </a:lnTo>
                  <a:lnTo>
                    <a:pt x="1309609" y="46430"/>
                  </a:lnTo>
                  <a:lnTo>
                    <a:pt x="0" y="4643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91" name="Freeform: Shape 187">
              <a:extLst>
                <a:ext uri="{FF2B5EF4-FFF2-40B4-BE49-F238E27FC236}">
                  <a16:creationId xmlns:a16="http://schemas.microsoft.com/office/drawing/2014/main" id="{00000000-0008-0000-0100-000023010000}"/>
                </a:ext>
              </a:extLst>
            </xdr:cNvPr>
            <xdr:cNvSpPr/>
          </xdr:nvSpPr>
          <xdr:spPr>
            <a:xfrm>
              <a:off x="8397279" y="3270145"/>
              <a:ext cx="1309609" cy="46429"/>
            </a:xfrm>
            <a:custGeom>
              <a:avLst/>
              <a:gdLst>
                <a:gd name="connsiteX0" fmla="*/ 1309609 w 1309609"/>
                <a:gd name="connsiteY0" fmla="*/ 46430 h 46429"/>
                <a:gd name="connsiteX1" fmla="*/ 0 w 1309609"/>
                <a:gd name="connsiteY1" fmla="*/ 46430 h 46429"/>
                <a:gd name="connsiteX2" fmla="*/ 0 w 1309609"/>
                <a:gd name="connsiteY2" fmla="*/ 0 h 46429"/>
                <a:gd name="connsiteX3" fmla="*/ 1309609 w 1309609"/>
                <a:gd name="connsiteY3" fmla="*/ 0 h 46429"/>
                <a:gd name="connsiteX4" fmla="*/ 1309609 w 1309609"/>
                <a:gd name="connsiteY4" fmla="*/ 46430 h 46429"/>
                <a:gd name="connsiteX5" fmla="*/ 0 w 1309609"/>
                <a:gd name="connsiteY5" fmla="*/ 46430 h 4642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309609" h="46429">
                  <a:moveTo>
                    <a:pt x="1309609" y="46430"/>
                  </a:moveTo>
                  <a:lnTo>
                    <a:pt x="0" y="46430"/>
                  </a:lnTo>
                  <a:lnTo>
                    <a:pt x="0" y="0"/>
                  </a:lnTo>
                  <a:lnTo>
                    <a:pt x="1309609" y="0"/>
                  </a:lnTo>
                  <a:lnTo>
                    <a:pt x="1309609" y="46430"/>
                  </a:lnTo>
                  <a:lnTo>
                    <a:pt x="0" y="4643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92" name="Freeform: Shape 188">
              <a:extLst>
                <a:ext uri="{FF2B5EF4-FFF2-40B4-BE49-F238E27FC236}">
                  <a16:creationId xmlns:a16="http://schemas.microsoft.com/office/drawing/2014/main" id="{00000000-0008-0000-0100-000024010000}"/>
                </a:ext>
              </a:extLst>
            </xdr:cNvPr>
            <xdr:cNvSpPr/>
          </xdr:nvSpPr>
          <xdr:spPr>
            <a:xfrm>
              <a:off x="8339940" y="2301641"/>
              <a:ext cx="977284" cy="940034"/>
            </a:xfrm>
            <a:custGeom>
              <a:avLst/>
              <a:gdLst>
                <a:gd name="connsiteX0" fmla="*/ 32195 w 977284"/>
                <a:gd name="connsiteY0" fmla="*/ 940034 h 940034"/>
                <a:gd name="connsiteX1" fmla="*/ 977285 w 977284"/>
                <a:gd name="connsiteY1" fmla="*/ 33525 h 940034"/>
                <a:gd name="connsiteX2" fmla="*/ 945223 w 977284"/>
                <a:gd name="connsiteY2" fmla="*/ 0 h 940034"/>
                <a:gd name="connsiteX3" fmla="*/ 0 w 977284"/>
                <a:gd name="connsiteY3" fmla="*/ 906509 h 940034"/>
                <a:gd name="connsiteX4" fmla="*/ 32195 w 977284"/>
                <a:gd name="connsiteY4" fmla="*/ 940034 h 940034"/>
                <a:gd name="connsiteX5" fmla="*/ 977285 w 977284"/>
                <a:gd name="connsiteY5" fmla="*/ 33525 h 94003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977284" h="940034">
                  <a:moveTo>
                    <a:pt x="32195" y="940034"/>
                  </a:moveTo>
                  <a:lnTo>
                    <a:pt x="977285" y="33525"/>
                  </a:lnTo>
                  <a:lnTo>
                    <a:pt x="945223" y="0"/>
                  </a:lnTo>
                  <a:lnTo>
                    <a:pt x="0" y="906509"/>
                  </a:lnTo>
                  <a:lnTo>
                    <a:pt x="32195" y="940034"/>
                  </a:lnTo>
                  <a:lnTo>
                    <a:pt x="977285" y="33525"/>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93" name="Freeform: Shape 189">
              <a:extLst>
                <a:ext uri="{FF2B5EF4-FFF2-40B4-BE49-F238E27FC236}">
                  <a16:creationId xmlns:a16="http://schemas.microsoft.com/office/drawing/2014/main" id="{00000000-0008-0000-0100-000025010000}"/>
                </a:ext>
              </a:extLst>
            </xdr:cNvPr>
            <xdr:cNvSpPr/>
          </xdr:nvSpPr>
          <xdr:spPr>
            <a:xfrm>
              <a:off x="8351914" y="1932333"/>
              <a:ext cx="923670" cy="493431"/>
            </a:xfrm>
            <a:custGeom>
              <a:avLst/>
              <a:gdLst>
                <a:gd name="connsiteX0" fmla="*/ -511 w 923670"/>
                <a:gd name="connsiteY0" fmla="*/ -170 h 493431"/>
                <a:gd name="connsiteX1" fmla="*/ -511 w 923670"/>
                <a:gd name="connsiteY1" fmla="*/ 165993 h 493431"/>
                <a:gd name="connsiteX2" fmla="*/ 803427 w 923670"/>
                <a:gd name="connsiteY2" fmla="*/ 493262 h 493431"/>
                <a:gd name="connsiteX3" fmla="*/ 923160 w 923670"/>
                <a:gd name="connsiteY3" fmla="*/ 378052 h 493431"/>
                <a:gd name="connsiteX4" fmla="*/ -511 w 923670"/>
                <a:gd name="connsiteY4" fmla="*/ -170 h 493431"/>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923670" h="493431">
                  <a:moveTo>
                    <a:pt x="-511" y="-170"/>
                  </a:moveTo>
                  <a:lnTo>
                    <a:pt x="-511" y="165993"/>
                  </a:lnTo>
                  <a:cubicBezTo>
                    <a:pt x="298674" y="172126"/>
                    <a:pt x="585022" y="288692"/>
                    <a:pt x="803427" y="493262"/>
                  </a:cubicBezTo>
                  <a:lnTo>
                    <a:pt x="923160" y="378052"/>
                  </a:lnTo>
                  <a:cubicBezTo>
                    <a:pt x="673331" y="141009"/>
                    <a:pt x="343813" y="6083"/>
                    <a:pt x="-511" y="-170"/>
                  </a:cubicBezTo>
                  <a:close/>
                </a:path>
              </a:pathLst>
            </a:custGeom>
            <a:solidFill>
              <a:srgbClr val="B4DC7B"/>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94" name="Freeform: Shape 190">
              <a:extLst>
                <a:ext uri="{FF2B5EF4-FFF2-40B4-BE49-F238E27FC236}">
                  <a16:creationId xmlns:a16="http://schemas.microsoft.com/office/drawing/2014/main" id="{00000000-0008-0000-0100-000026010000}"/>
                </a:ext>
              </a:extLst>
            </xdr:cNvPr>
            <xdr:cNvSpPr/>
          </xdr:nvSpPr>
          <xdr:spPr>
            <a:xfrm>
              <a:off x="8305484" y="1902932"/>
              <a:ext cx="46296" cy="1309609"/>
            </a:xfrm>
            <a:custGeom>
              <a:avLst/>
              <a:gdLst>
                <a:gd name="connsiteX0" fmla="*/ 0 w 46296"/>
                <a:gd name="connsiteY0" fmla="*/ 1309609 h 1309609"/>
                <a:gd name="connsiteX1" fmla="*/ 0 w 46296"/>
                <a:gd name="connsiteY1" fmla="*/ 0 h 1309609"/>
                <a:gd name="connsiteX2" fmla="*/ 46297 w 46296"/>
                <a:gd name="connsiteY2" fmla="*/ 0 h 1309609"/>
                <a:gd name="connsiteX3" fmla="*/ 46297 w 46296"/>
                <a:gd name="connsiteY3" fmla="*/ 1309609 h 1309609"/>
                <a:gd name="connsiteX4" fmla="*/ 0 w 46296"/>
                <a:gd name="connsiteY4" fmla="*/ 1309609 h 1309609"/>
                <a:gd name="connsiteX5" fmla="*/ 0 w 46296"/>
                <a:gd name="connsiteY5" fmla="*/ 0 h 130960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46296" h="1309609">
                  <a:moveTo>
                    <a:pt x="0" y="1309609"/>
                  </a:moveTo>
                  <a:lnTo>
                    <a:pt x="0" y="0"/>
                  </a:lnTo>
                  <a:lnTo>
                    <a:pt x="46297" y="0"/>
                  </a:lnTo>
                  <a:lnTo>
                    <a:pt x="46297" y="1309609"/>
                  </a:lnTo>
                  <a:lnTo>
                    <a:pt x="0" y="1309609"/>
                  </a:lnTo>
                  <a:lnTo>
                    <a:pt x="0" y="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95" name="Freeform: Shape 191">
              <a:extLst>
                <a:ext uri="{FF2B5EF4-FFF2-40B4-BE49-F238E27FC236}">
                  <a16:creationId xmlns:a16="http://schemas.microsoft.com/office/drawing/2014/main" id="{00000000-0008-0000-0100-000027010000}"/>
                </a:ext>
              </a:extLst>
            </xdr:cNvPr>
            <xdr:cNvSpPr/>
          </xdr:nvSpPr>
          <xdr:spPr>
            <a:xfrm>
              <a:off x="7367578" y="1932333"/>
              <a:ext cx="937905" cy="496358"/>
            </a:xfrm>
            <a:custGeom>
              <a:avLst/>
              <a:gdLst>
                <a:gd name="connsiteX0" fmla="*/ 123612 w 937905"/>
                <a:gd name="connsiteY0" fmla="*/ 496189 h 496358"/>
                <a:gd name="connsiteX1" fmla="*/ 937395 w 937905"/>
                <a:gd name="connsiteY1" fmla="*/ 165860 h 496358"/>
                <a:gd name="connsiteX2" fmla="*/ 937395 w 937905"/>
                <a:gd name="connsiteY2" fmla="*/ -170 h 496358"/>
                <a:gd name="connsiteX3" fmla="*/ -511 w 937905"/>
                <a:gd name="connsiteY3" fmla="*/ 384970 h 496358"/>
              </a:gdLst>
              <a:ahLst/>
              <a:cxnLst>
                <a:cxn ang="0">
                  <a:pos x="connsiteX0" y="connsiteY0"/>
                </a:cxn>
                <a:cxn ang="0">
                  <a:pos x="connsiteX1" y="connsiteY1"/>
                </a:cxn>
                <a:cxn ang="0">
                  <a:pos x="connsiteX2" y="connsiteY2"/>
                </a:cxn>
                <a:cxn ang="0">
                  <a:pos x="connsiteX3" y="connsiteY3"/>
                </a:cxn>
              </a:cxnLst>
              <a:rect l="l" t="t" r="r" b="b"/>
              <a:pathLst>
                <a:path w="937905" h="496358">
                  <a:moveTo>
                    <a:pt x="123612" y="496189"/>
                  </a:moveTo>
                  <a:cubicBezTo>
                    <a:pt x="344080" y="288280"/>
                    <a:pt x="634391" y="170436"/>
                    <a:pt x="937395" y="165860"/>
                  </a:cubicBezTo>
                  <a:lnTo>
                    <a:pt x="937395" y="-170"/>
                  </a:lnTo>
                  <a:cubicBezTo>
                    <a:pt x="587164" y="4327"/>
                    <a:pt x="251806" y="142033"/>
                    <a:pt x="-511" y="384970"/>
                  </a:cubicBezTo>
                  <a:close/>
                </a:path>
              </a:pathLst>
            </a:custGeom>
            <a:solidFill>
              <a:srgbClr val="FBD06A"/>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96" name="Freeform: Shape 192">
              <a:extLst>
                <a:ext uri="{FF2B5EF4-FFF2-40B4-BE49-F238E27FC236}">
                  <a16:creationId xmlns:a16="http://schemas.microsoft.com/office/drawing/2014/main" id="{00000000-0008-0000-0100-000028010000}"/>
                </a:ext>
              </a:extLst>
            </xdr:cNvPr>
            <xdr:cNvSpPr/>
          </xdr:nvSpPr>
          <xdr:spPr>
            <a:xfrm>
              <a:off x="6943724" y="2350199"/>
              <a:ext cx="514717" cy="899192"/>
            </a:xfrm>
            <a:custGeom>
              <a:avLst/>
              <a:gdLst>
                <a:gd name="connsiteX0" fmla="*/ 514206 w 514717"/>
                <a:gd name="connsiteY0" fmla="*/ 110783 h 899192"/>
                <a:gd name="connsiteX1" fmla="*/ 390350 w 514717"/>
                <a:gd name="connsiteY1" fmla="*/ -170 h 899192"/>
                <a:gd name="connsiteX2" fmla="*/ -511 w 514717"/>
                <a:gd name="connsiteY2" fmla="*/ 899023 h 899192"/>
                <a:gd name="connsiteX3" fmla="*/ 165784 w 514717"/>
                <a:gd name="connsiteY3" fmla="*/ 899023 h 899192"/>
                <a:gd name="connsiteX4" fmla="*/ 514206 w 514717"/>
                <a:gd name="connsiteY4" fmla="*/ 110783 h 899192"/>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514717" h="899192">
                  <a:moveTo>
                    <a:pt x="514206" y="110783"/>
                  </a:moveTo>
                  <a:lnTo>
                    <a:pt x="390350" y="-170"/>
                  </a:lnTo>
                  <a:cubicBezTo>
                    <a:pt x="154223" y="241504"/>
                    <a:pt x="15121" y="561510"/>
                    <a:pt x="-511" y="899023"/>
                  </a:cubicBezTo>
                  <a:lnTo>
                    <a:pt x="165784" y="899023"/>
                  </a:lnTo>
                  <a:cubicBezTo>
                    <a:pt x="181483" y="602471"/>
                    <a:pt x="305460" y="321991"/>
                    <a:pt x="514206" y="110783"/>
                  </a:cubicBezTo>
                  <a:close/>
                </a:path>
              </a:pathLst>
            </a:custGeom>
            <a:solidFill>
              <a:srgbClr val="FE6F74"/>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97" name="Freeform: Shape 193">
              <a:extLst>
                <a:ext uri="{FF2B5EF4-FFF2-40B4-BE49-F238E27FC236}">
                  <a16:creationId xmlns:a16="http://schemas.microsoft.com/office/drawing/2014/main" id="{00000000-0008-0000-0100-000029010000}"/>
                </a:ext>
              </a:extLst>
            </xdr:cNvPr>
            <xdr:cNvSpPr/>
          </xdr:nvSpPr>
          <xdr:spPr>
            <a:xfrm>
              <a:off x="7326603" y="2308426"/>
              <a:ext cx="1015731" cy="917418"/>
            </a:xfrm>
            <a:custGeom>
              <a:avLst/>
              <a:gdLst>
                <a:gd name="connsiteX0" fmla="*/ 984735 w 1015731"/>
                <a:gd name="connsiteY0" fmla="*/ 917418 h 917418"/>
                <a:gd name="connsiteX1" fmla="*/ 0 w 1015731"/>
                <a:gd name="connsiteY1" fmla="*/ 34589 h 917418"/>
                <a:gd name="connsiteX2" fmla="*/ 30864 w 1015731"/>
                <a:gd name="connsiteY2" fmla="*/ 0 h 917418"/>
                <a:gd name="connsiteX3" fmla="*/ 1015732 w 1015731"/>
                <a:gd name="connsiteY3" fmla="*/ 882829 h 917418"/>
                <a:gd name="connsiteX4" fmla="*/ 984735 w 1015731"/>
                <a:gd name="connsiteY4" fmla="*/ 917418 h 917418"/>
                <a:gd name="connsiteX5" fmla="*/ 9179 w 1015731"/>
                <a:gd name="connsiteY5" fmla="*/ 43769 h 91741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015731" h="917418">
                  <a:moveTo>
                    <a:pt x="984735" y="917418"/>
                  </a:moveTo>
                  <a:lnTo>
                    <a:pt x="0" y="34589"/>
                  </a:lnTo>
                  <a:lnTo>
                    <a:pt x="30864" y="0"/>
                  </a:lnTo>
                  <a:lnTo>
                    <a:pt x="1015732" y="882829"/>
                  </a:lnTo>
                  <a:lnTo>
                    <a:pt x="984735" y="917418"/>
                  </a:lnTo>
                  <a:lnTo>
                    <a:pt x="9179" y="43769"/>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98" name="TextBox 37">
              <a:extLst>
                <a:ext uri="{FF2B5EF4-FFF2-40B4-BE49-F238E27FC236}">
                  <a16:creationId xmlns:a16="http://schemas.microsoft.com/office/drawing/2014/main" id="{00000000-0008-0000-0100-00002A010000}"/>
                </a:ext>
              </a:extLst>
            </xdr:cNvPr>
            <xdr:cNvSpPr txBox="1"/>
          </xdr:nvSpPr>
          <xdr:spPr>
            <a:xfrm rot="3710998">
              <a:off x="9386408" y="2602721"/>
              <a:ext cx="222790" cy="270063"/>
            </a:xfrm>
            <a:prstGeom prst="rect">
              <a:avLst/>
            </a:prstGeom>
            <a:noFill/>
          </xdr:spPr>
          <xdr:txBody>
            <a:bodyPr rot="0" spcFirstLastPara="0" vert="horz" wrap="square" lIns="0" tIns="0" rIns="0" bIns="0" numCol="1" spcCol="0" rtlCol="0" fromWordArt="0" anchor="t" anchorCtr="0" forceAA="0" compatLnSpc="1">
              <a:prstTxWarp prst="textNoShape">
                <a:avLst/>
              </a:prstTxWarp>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l">
                <a:spcAft>
                  <a:spcPts val="600"/>
                </a:spcAft>
              </a:pPr>
              <a:endParaRPr lang="pt-BR" sz="1048" b="1" spc="0" baseline="0">
                <a:solidFill>
                  <a:srgbClr val="FFFFFF"/>
                </a:solidFill>
                <a:latin typeface="Arial"/>
                <a:cs typeface="Arial"/>
                <a:sym typeface="Arial"/>
                <a:rtl val="0"/>
              </a:endParaRPr>
            </a:p>
          </xdr:txBody>
        </xdr:sp>
        <xdr:sp macro="" textlink="">
          <xdr:nvSpPr>
            <xdr:cNvPr id="299" name="TextBox 38">
              <a:extLst>
                <a:ext uri="{FF2B5EF4-FFF2-40B4-BE49-F238E27FC236}">
                  <a16:creationId xmlns:a16="http://schemas.microsoft.com/office/drawing/2014/main" id="{00000000-0008-0000-0100-00002B010000}"/>
                </a:ext>
              </a:extLst>
            </xdr:cNvPr>
            <xdr:cNvSpPr txBox="1"/>
          </xdr:nvSpPr>
          <xdr:spPr>
            <a:xfrm rot="3847199">
              <a:off x="9388867" y="2646889"/>
              <a:ext cx="262701" cy="270063"/>
            </a:xfrm>
            <a:prstGeom prst="rect">
              <a:avLst/>
            </a:prstGeom>
            <a:noFill/>
          </xdr:spPr>
          <xdr:txBody>
            <a:bodyPr rot="0" spcFirstLastPara="0" vert="horz" wrap="square" lIns="0" tIns="0" rIns="0" bIns="0" numCol="1" spcCol="0" rtlCol="0" fromWordArt="0" anchor="t" anchorCtr="0" forceAA="0" compatLnSpc="1">
              <a:prstTxWarp prst="textNoShape">
                <a:avLst/>
              </a:prstTxWarp>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l">
                <a:spcAft>
                  <a:spcPts val="600"/>
                </a:spcAft>
              </a:pPr>
              <a:endParaRPr lang="pt-BR" sz="1048" b="1" spc="0" baseline="0">
                <a:solidFill>
                  <a:srgbClr val="FFFFFF"/>
                </a:solidFill>
                <a:latin typeface="Arial"/>
                <a:cs typeface="Arial"/>
                <a:sym typeface="Arial"/>
                <a:rtl val="0"/>
              </a:endParaRPr>
            </a:p>
          </xdr:txBody>
        </xdr:sp>
        <xdr:sp macro="" textlink="">
          <xdr:nvSpPr>
            <xdr:cNvPr id="300" name="Freeform: Shape 196">
              <a:extLst>
                <a:ext uri="{FF2B5EF4-FFF2-40B4-BE49-F238E27FC236}">
                  <a16:creationId xmlns:a16="http://schemas.microsoft.com/office/drawing/2014/main" id="{00000000-0008-0000-0100-00002C010000}"/>
                </a:ext>
              </a:extLst>
            </xdr:cNvPr>
            <xdr:cNvSpPr/>
          </xdr:nvSpPr>
          <xdr:spPr>
            <a:xfrm>
              <a:off x="8197325" y="3158794"/>
              <a:ext cx="268999" cy="268999"/>
            </a:xfrm>
            <a:custGeom>
              <a:avLst/>
              <a:gdLst>
                <a:gd name="connsiteX0" fmla="*/ 268999 w 268999"/>
                <a:gd name="connsiteY0" fmla="*/ 134500 h 268999"/>
                <a:gd name="connsiteX1" fmla="*/ 134500 w 268999"/>
                <a:gd name="connsiteY1" fmla="*/ 268999 h 268999"/>
                <a:gd name="connsiteX2" fmla="*/ 0 w 268999"/>
                <a:gd name="connsiteY2" fmla="*/ 134500 h 268999"/>
                <a:gd name="connsiteX3" fmla="*/ 134500 w 268999"/>
                <a:gd name="connsiteY3" fmla="*/ 0 h 268999"/>
                <a:gd name="connsiteX4" fmla="*/ 268999 w 268999"/>
                <a:gd name="connsiteY4" fmla="*/ 134500 h 268999"/>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268999" h="268999">
                  <a:moveTo>
                    <a:pt x="268999" y="134500"/>
                  </a:moveTo>
                  <a:cubicBezTo>
                    <a:pt x="268999" y="208782"/>
                    <a:pt x="208782" y="268999"/>
                    <a:pt x="134500" y="268999"/>
                  </a:cubicBezTo>
                  <a:cubicBezTo>
                    <a:pt x="60218" y="268999"/>
                    <a:pt x="0" y="208782"/>
                    <a:pt x="0" y="134500"/>
                  </a:cubicBezTo>
                  <a:cubicBezTo>
                    <a:pt x="0" y="60218"/>
                    <a:pt x="60217" y="0"/>
                    <a:pt x="134500" y="0"/>
                  </a:cubicBezTo>
                  <a:cubicBezTo>
                    <a:pt x="208782" y="0"/>
                    <a:pt x="268999" y="60218"/>
                    <a:pt x="268999" y="134500"/>
                  </a:cubicBezTo>
                  <a:close/>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01" name="Freeform: Shape 197">
              <a:extLst>
                <a:ext uri="{FF2B5EF4-FFF2-40B4-BE49-F238E27FC236}">
                  <a16:creationId xmlns:a16="http://schemas.microsoft.com/office/drawing/2014/main" id="{00000000-0008-0000-0100-00002D010000}"/>
                </a:ext>
              </a:extLst>
            </xdr:cNvPr>
            <xdr:cNvSpPr/>
          </xdr:nvSpPr>
          <xdr:spPr>
            <a:xfrm>
              <a:off x="8305484" y="3058751"/>
              <a:ext cx="1113513" cy="307579"/>
            </a:xfrm>
            <a:custGeom>
              <a:avLst/>
              <a:gdLst>
                <a:gd name="connsiteX0" fmla="*/ 66917 w 1113513"/>
                <a:gd name="connsiteY0" fmla="*/ 160176 h 307579"/>
                <a:gd name="connsiteX1" fmla="*/ 1113514 w 1113513"/>
                <a:gd name="connsiteY1" fmla="*/ 0 h 307579"/>
                <a:gd name="connsiteX2" fmla="*/ 139156 w 1113513"/>
                <a:gd name="connsiteY2" fmla="*/ 307580 h 307579"/>
                <a:gd name="connsiteX3" fmla="*/ 0 w 1113513"/>
                <a:gd name="connsiteY3" fmla="*/ 251705 h 307579"/>
                <a:gd name="connsiteX4" fmla="*/ 66917 w 1113513"/>
                <a:gd name="connsiteY4" fmla="*/ 160176 h 307579"/>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113513" h="307579">
                  <a:moveTo>
                    <a:pt x="66917" y="160176"/>
                  </a:moveTo>
                  <a:lnTo>
                    <a:pt x="1113514" y="0"/>
                  </a:lnTo>
                  <a:lnTo>
                    <a:pt x="139156" y="307580"/>
                  </a:lnTo>
                  <a:lnTo>
                    <a:pt x="0" y="251705"/>
                  </a:lnTo>
                  <a:lnTo>
                    <a:pt x="66917" y="160176"/>
                  </a:lnTo>
                  <a:close/>
                </a:path>
              </a:pathLst>
            </a:custGeom>
            <a:solidFill>
              <a:srgbClr val="AD87B3"/>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02" name="Freeform: Shape 198">
              <a:extLst>
                <a:ext uri="{FF2B5EF4-FFF2-40B4-BE49-F238E27FC236}">
                  <a16:creationId xmlns:a16="http://schemas.microsoft.com/office/drawing/2014/main" id="{00000000-0008-0000-0100-00002E010000}"/>
                </a:ext>
              </a:extLst>
            </xdr:cNvPr>
            <xdr:cNvSpPr/>
          </xdr:nvSpPr>
          <xdr:spPr>
            <a:xfrm>
              <a:off x="7300899" y="3809138"/>
              <a:ext cx="1411118" cy="345165"/>
            </a:xfrm>
            <a:custGeom>
              <a:avLst/>
              <a:gdLst>
                <a:gd name="connsiteX0" fmla="*/ 1288772 w 1411118"/>
                <a:gd name="connsiteY0" fmla="*/ -100 h 345165"/>
                <a:gd name="connsiteX1" fmla="*/ 113397 w 1411118"/>
                <a:gd name="connsiteY1" fmla="*/ -100 h 345165"/>
                <a:gd name="connsiteX2" fmla="*/ -443 w 1411118"/>
                <a:gd name="connsiteY2" fmla="*/ 121668 h 345165"/>
                <a:gd name="connsiteX3" fmla="*/ 113397 w 1411118"/>
                <a:gd name="connsiteY3" fmla="*/ 235508 h 345165"/>
                <a:gd name="connsiteX4" fmla="*/ 1105049 w 1411118"/>
                <a:gd name="connsiteY4" fmla="*/ 235508 h 345165"/>
                <a:gd name="connsiteX5" fmla="*/ 1284381 w 1411118"/>
                <a:gd name="connsiteY5" fmla="*/ 344996 h 345165"/>
                <a:gd name="connsiteX6" fmla="*/ 1259105 w 1411118"/>
                <a:gd name="connsiteY6" fmla="*/ 235508 h 345165"/>
                <a:gd name="connsiteX7" fmla="*/ 1288772 w 1411118"/>
                <a:gd name="connsiteY7" fmla="*/ 235508 h 345165"/>
                <a:gd name="connsiteX8" fmla="*/ 1410540 w 1411118"/>
                <a:gd name="connsiteY8" fmla="*/ 121668 h 345165"/>
                <a:gd name="connsiteX9" fmla="*/ 1296687 w 1411118"/>
                <a:gd name="connsiteY9" fmla="*/ -100 h 345165"/>
                <a:gd name="connsiteX10" fmla="*/ 1288772 w 1411118"/>
                <a:gd name="connsiteY10" fmla="*/ -100 h 34516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Lst>
              <a:rect l="l" t="t" r="r" b="b"/>
              <a:pathLst>
                <a:path w="1411118" h="345165">
                  <a:moveTo>
                    <a:pt x="1288772" y="-100"/>
                  </a:moveTo>
                  <a:lnTo>
                    <a:pt x="113397" y="-100"/>
                  </a:lnTo>
                  <a:cubicBezTo>
                    <a:pt x="48342" y="2082"/>
                    <a:pt x="-2638" y="56601"/>
                    <a:pt x="-443" y="121668"/>
                  </a:cubicBezTo>
                  <a:cubicBezTo>
                    <a:pt x="1633" y="183650"/>
                    <a:pt x="51401" y="233419"/>
                    <a:pt x="113397" y="235508"/>
                  </a:cubicBezTo>
                  <a:lnTo>
                    <a:pt x="1105049" y="235508"/>
                  </a:lnTo>
                  <a:lnTo>
                    <a:pt x="1284381" y="344996"/>
                  </a:lnTo>
                  <a:lnTo>
                    <a:pt x="1259105" y="235508"/>
                  </a:lnTo>
                  <a:lnTo>
                    <a:pt x="1288772" y="235508"/>
                  </a:lnTo>
                  <a:cubicBezTo>
                    <a:pt x="1353840" y="237690"/>
                    <a:pt x="1408345" y="186723"/>
                    <a:pt x="1410540" y="121668"/>
                  </a:cubicBezTo>
                  <a:cubicBezTo>
                    <a:pt x="1412722" y="56601"/>
                    <a:pt x="1361756" y="2082"/>
                    <a:pt x="1296687" y="-100"/>
                  </a:cubicBezTo>
                  <a:cubicBezTo>
                    <a:pt x="1294053" y="-193"/>
                    <a:pt x="1291406" y="-193"/>
                    <a:pt x="1288772" y="-100"/>
                  </a:cubicBezTo>
                  <a:close/>
                </a:path>
              </a:pathLst>
            </a:custGeom>
            <a:solidFill>
              <a:srgbClr val="FFFFFF"/>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03" name="Freeform: Shape 199">
              <a:extLst>
                <a:ext uri="{FF2B5EF4-FFF2-40B4-BE49-F238E27FC236}">
                  <a16:creationId xmlns:a16="http://schemas.microsoft.com/office/drawing/2014/main" id="{00000000-0008-0000-0100-00002F010000}"/>
                </a:ext>
              </a:extLst>
            </xdr:cNvPr>
            <xdr:cNvSpPr/>
          </xdr:nvSpPr>
          <xdr:spPr>
            <a:xfrm>
              <a:off x="737210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04" name="Freeform: Shape 200">
              <a:extLst>
                <a:ext uri="{FF2B5EF4-FFF2-40B4-BE49-F238E27FC236}">
                  <a16:creationId xmlns:a16="http://schemas.microsoft.com/office/drawing/2014/main" id="{00000000-0008-0000-0100-000030010000}"/>
                </a:ext>
              </a:extLst>
            </xdr:cNvPr>
            <xdr:cNvSpPr/>
          </xdr:nvSpPr>
          <xdr:spPr>
            <a:xfrm>
              <a:off x="756314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05" name="Freeform: Shape 201">
              <a:extLst>
                <a:ext uri="{FF2B5EF4-FFF2-40B4-BE49-F238E27FC236}">
                  <a16:creationId xmlns:a16="http://schemas.microsoft.com/office/drawing/2014/main" id="{00000000-0008-0000-0100-000031010000}"/>
                </a:ext>
              </a:extLst>
            </xdr:cNvPr>
            <xdr:cNvSpPr/>
          </xdr:nvSpPr>
          <xdr:spPr>
            <a:xfrm>
              <a:off x="775418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06" name="Freeform: Shape 202">
              <a:extLst>
                <a:ext uri="{FF2B5EF4-FFF2-40B4-BE49-F238E27FC236}">
                  <a16:creationId xmlns:a16="http://schemas.microsoft.com/office/drawing/2014/main" id="{00000000-0008-0000-0100-000032010000}"/>
                </a:ext>
              </a:extLst>
            </xdr:cNvPr>
            <xdr:cNvSpPr/>
          </xdr:nvSpPr>
          <xdr:spPr>
            <a:xfrm>
              <a:off x="794522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07" name="Freeform: Shape 203">
              <a:extLst>
                <a:ext uri="{FF2B5EF4-FFF2-40B4-BE49-F238E27FC236}">
                  <a16:creationId xmlns:a16="http://schemas.microsoft.com/office/drawing/2014/main" id="{00000000-0008-0000-0100-000033010000}"/>
                </a:ext>
              </a:extLst>
            </xdr:cNvPr>
            <xdr:cNvSpPr/>
          </xdr:nvSpPr>
          <xdr:spPr>
            <a:xfrm>
              <a:off x="813626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08" name="Freeform: Shape 204">
              <a:extLst>
                <a:ext uri="{FF2B5EF4-FFF2-40B4-BE49-F238E27FC236}">
                  <a16:creationId xmlns:a16="http://schemas.microsoft.com/office/drawing/2014/main" id="{00000000-0008-0000-0100-000034010000}"/>
                </a:ext>
              </a:extLst>
            </xdr:cNvPr>
            <xdr:cNvSpPr/>
          </xdr:nvSpPr>
          <xdr:spPr>
            <a:xfrm>
              <a:off x="832730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09" name="Freeform: Shape 205">
              <a:extLst>
                <a:ext uri="{FF2B5EF4-FFF2-40B4-BE49-F238E27FC236}">
                  <a16:creationId xmlns:a16="http://schemas.microsoft.com/office/drawing/2014/main" id="{00000000-0008-0000-0100-000035010000}"/>
                </a:ext>
              </a:extLst>
            </xdr:cNvPr>
            <xdr:cNvSpPr/>
          </xdr:nvSpPr>
          <xdr:spPr>
            <a:xfrm>
              <a:off x="8518209"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grpSp>
    </xdr:grpSp>
    <xdr:clientData/>
  </xdr:twoCellAnchor>
  <xdr:twoCellAnchor>
    <xdr:from>
      <xdr:col>4</xdr:col>
      <xdr:colOff>3212263</xdr:colOff>
      <xdr:row>0</xdr:row>
      <xdr:rowOff>103346</xdr:rowOff>
    </xdr:from>
    <xdr:to>
      <xdr:col>5</xdr:col>
      <xdr:colOff>1504771</xdr:colOff>
      <xdr:row>2</xdr:row>
      <xdr:rowOff>6463</xdr:rowOff>
    </xdr:to>
    <xdr:grpSp>
      <xdr:nvGrpSpPr>
        <xdr:cNvPr id="73" name="Group 9">
          <a:hlinkClick xmlns:r="http://schemas.openxmlformats.org/officeDocument/2006/relationships" r:id="rId10"/>
          <a:extLst>
            <a:ext uri="{FF2B5EF4-FFF2-40B4-BE49-F238E27FC236}">
              <a16:creationId xmlns:a16="http://schemas.microsoft.com/office/drawing/2014/main" id="{2F059AE9-9FED-4F58-93BA-73A60687852C}"/>
            </a:ext>
          </a:extLst>
        </xdr:cNvPr>
        <xdr:cNvGrpSpPr/>
      </xdr:nvGrpSpPr>
      <xdr:grpSpPr>
        <a:xfrm>
          <a:off x="12142903" y="103346"/>
          <a:ext cx="1858668" cy="939437"/>
          <a:chOff x="10716260" y="251459"/>
          <a:chExt cx="1813560" cy="852171"/>
        </a:xfrm>
      </xdr:grpSpPr>
      <xdr:grpSp>
        <xdr:nvGrpSpPr>
          <xdr:cNvPr id="74" name="Agrupar 15">
            <a:extLst>
              <a:ext uri="{FF2B5EF4-FFF2-40B4-BE49-F238E27FC236}">
                <a16:creationId xmlns:a16="http://schemas.microsoft.com/office/drawing/2014/main" id="{C7890F0B-5D46-5B87-7F44-C2CE3BB30D35}"/>
              </a:ext>
            </a:extLst>
          </xdr:cNvPr>
          <xdr:cNvGrpSpPr/>
        </xdr:nvGrpSpPr>
        <xdr:grpSpPr>
          <a:xfrm>
            <a:off x="10716260" y="251459"/>
            <a:ext cx="1813560" cy="852171"/>
            <a:chOff x="5210175" y="147637"/>
            <a:chExt cx="2365883" cy="1038225"/>
          </a:xfrm>
          <a:solidFill>
            <a:srgbClr val="002060"/>
          </a:solidFill>
        </xdr:grpSpPr>
        <xdr:sp macro="" textlink="">
          <xdr:nvSpPr>
            <xdr:cNvPr id="91" name="Retângulo: Cantos Arredondados 16">
              <a:extLst>
                <a:ext uri="{FF2B5EF4-FFF2-40B4-BE49-F238E27FC236}">
                  <a16:creationId xmlns:a16="http://schemas.microsoft.com/office/drawing/2014/main" id="{34385504-5DE7-F4DC-683C-556483CD81D7}"/>
                </a:ext>
              </a:extLst>
            </xdr:cNvPr>
            <xdr:cNvSpPr/>
          </xdr:nvSpPr>
          <xdr:spPr>
            <a:xfrm>
              <a:off x="5210175" y="147637"/>
              <a:ext cx="2365883" cy="1038225"/>
            </a:xfrm>
            <a:prstGeom prst="roundRect">
              <a:avLst>
                <a:gd name="adj" fmla="val 9328"/>
              </a:avLst>
            </a:prstGeom>
            <a:grpFill/>
            <a:ln>
              <a:noFill/>
            </a:ln>
            <a:effectLst>
              <a:outerShdw blurRad="50800" dist="38100" dir="5400000" algn="t"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900"/>
            </a:p>
          </xdr:txBody>
        </xdr:sp>
        <xdr:sp macro="" textlink="">
          <xdr:nvSpPr>
            <xdr:cNvPr id="92" name="Retângulo: Cantos Arredondados 17">
              <a:extLst>
                <a:ext uri="{FF2B5EF4-FFF2-40B4-BE49-F238E27FC236}">
                  <a16:creationId xmlns:a16="http://schemas.microsoft.com/office/drawing/2014/main" id="{45FC31F8-733E-491B-B3DC-148A127CFE09}"/>
                </a:ext>
              </a:extLst>
            </xdr:cNvPr>
            <xdr:cNvSpPr/>
          </xdr:nvSpPr>
          <xdr:spPr>
            <a:xfrm>
              <a:off x="5982901" y="443574"/>
              <a:ext cx="1583984" cy="485775"/>
            </a:xfrm>
            <a:prstGeom prst="roundRect">
              <a:avLst/>
            </a:prstGeom>
            <a:grpFill/>
            <a:ln>
              <a:no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500" b="1">
                  <a:solidFill>
                    <a:schemeClr val="bg1"/>
                  </a:solidFill>
                  <a:latin typeface="+mn-lt"/>
                </a:rPr>
                <a:t>RELATÓRIO</a:t>
              </a:r>
            </a:p>
          </xdr:txBody>
        </xdr:sp>
      </xdr:grpSp>
      <xdr:grpSp>
        <xdr:nvGrpSpPr>
          <xdr:cNvPr id="75" name="Graphic 2">
            <a:extLst>
              <a:ext uri="{FF2B5EF4-FFF2-40B4-BE49-F238E27FC236}">
                <a16:creationId xmlns:a16="http://schemas.microsoft.com/office/drawing/2014/main" id="{96B40414-5087-E69B-118C-3AA10286F7F3}"/>
              </a:ext>
            </a:extLst>
          </xdr:cNvPr>
          <xdr:cNvGrpSpPr/>
        </xdr:nvGrpSpPr>
        <xdr:grpSpPr>
          <a:xfrm>
            <a:off x="10902950" y="457201"/>
            <a:ext cx="419100" cy="452156"/>
            <a:chOff x="7845579" y="1500588"/>
            <a:chExt cx="604404" cy="843863"/>
          </a:xfrm>
        </xdr:grpSpPr>
        <xdr:sp macro="" textlink="">
          <xdr:nvSpPr>
            <xdr:cNvPr id="76" name="Freeform: Shape 12">
              <a:extLst>
                <a:ext uri="{FF2B5EF4-FFF2-40B4-BE49-F238E27FC236}">
                  <a16:creationId xmlns:a16="http://schemas.microsoft.com/office/drawing/2014/main" id="{6C6A3E3D-D180-A1E1-7EF8-FD43C86A49BD}"/>
                </a:ext>
              </a:extLst>
            </xdr:cNvPr>
            <xdr:cNvSpPr/>
          </xdr:nvSpPr>
          <xdr:spPr>
            <a:xfrm>
              <a:off x="7845579" y="1646590"/>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solidFill>
              <a:srgbClr val="296ACC"/>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77" name="Freeform: Shape 13">
              <a:extLst>
                <a:ext uri="{FF2B5EF4-FFF2-40B4-BE49-F238E27FC236}">
                  <a16:creationId xmlns:a16="http://schemas.microsoft.com/office/drawing/2014/main" id="{D9D4C145-E71D-9462-7F5F-AC9EE9496269}"/>
                </a:ext>
              </a:extLst>
            </xdr:cNvPr>
            <xdr:cNvSpPr/>
          </xdr:nvSpPr>
          <xdr:spPr>
            <a:xfrm>
              <a:off x="7901002" y="1701639"/>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78" name="Freeform: Shape 14">
              <a:extLst>
                <a:ext uri="{FF2B5EF4-FFF2-40B4-BE49-F238E27FC236}">
                  <a16:creationId xmlns:a16="http://schemas.microsoft.com/office/drawing/2014/main" id="{C2D9A3ED-A730-7BE2-98F2-C66C60277BBD}"/>
                </a:ext>
              </a:extLst>
            </xdr:cNvPr>
            <xdr:cNvSpPr/>
          </xdr:nvSpPr>
          <xdr:spPr>
            <a:xfrm>
              <a:off x="7893746" y="1694632"/>
              <a:ext cx="441761" cy="547729"/>
            </a:xfrm>
            <a:custGeom>
              <a:avLst/>
              <a:gdLst>
                <a:gd name="connsiteX0" fmla="*/ 441267 w 441761"/>
                <a:gd name="connsiteY0" fmla="*/ 547609 h 547729"/>
                <a:gd name="connsiteX1" fmla="*/ -495 w 441761"/>
                <a:gd name="connsiteY1" fmla="*/ 547609 h 547729"/>
                <a:gd name="connsiteX2" fmla="*/ -495 w 441761"/>
                <a:gd name="connsiteY2" fmla="*/ -121 h 547729"/>
                <a:gd name="connsiteX3" fmla="*/ 441267 w 441761"/>
                <a:gd name="connsiteY3" fmla="*/ -121 h 547729"/>
                <a:gd name="connsiteX4" fmla="*/ 13767 w 441761"/>
                <a:gd name="connsiteY4" fmla="*/ 533347 h 547729"/>
                <a:gd name="connsiteX5" fmla="*/ 426629 w 441761"/>
                <a:gd name="connsiteY5" fmla="*/ 533347 h 547729"/>
                <a:gd name="connsiteX6" fmla="*/ 426629 w 441761"/>
                <a:gd name="connsiteY6" fmla="*/ 14142 h 547729"/>
                <a:gd name="connsiteX7" fmla="*/ 13767 w 441761"/>
                <a:gd name="connsiteY7" fmla="*/ 14142 h 54772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441761" h="547729">
                  <a:moveTo>
                    <a:pt x="441267" y="547609"/>
                  </a:moveTo>
                  <a:lnTo>
                    <a:pt x="-495" y="547609"/>
                  </a:lnTo>
                  <a:lnTo>
                    <a:pt x="-495" y="-121"/>
                  </a:lnTo>
                  <a:lnTo>
                    <a:pt x="441267" y="-121"/>
                  </a:lnTo>
                  <a:close/>
                  <a:moveTo>
                    <a:pt x="13767" y="533347"/>
                  </a:moveTo>
                  <a:lnTo>
                    <a:pt x="426629" y="533347"/>
                  </a:lnTo>
                  <a:lnTo>
                    <a:pt x="426629" y="14142"/>
                  </a:lnTo>
                  <a:lnTo>
                    <a:pt x="13767" y="14142"/>
                  </a:lnTo>
                  <a:close/>
                </a:path>
              </a:pathLst>
            </a:custGeom>
            <a:solidFill>
              <a:srgbClr val="5896F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79" name="Freeform: Shape 15">
              <a:extLst>
                <a:ext uri="{FF2B5EF4-FFF2-40B4-BE49-F238E27FC236}">
                  <a16:creationId xmlns:a16="http://schemas.microsoft.com/office/drawing/2014/main" id="{3147AA26-7230-9283-FDDB-E65A8C5237E4}"/>
                </a:ext>
              </a:extLst>
            </xdr:cNvPr>
            <xdr:cNvSpPr/>
          </xdr:nvSpPr>
          <xdr:spPr>
            <a:xfrm>
              <a:off x="7954299" y="1500588"/>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solidFill>
              <a:srgbClr val="EA5D00"/>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80" name="Freeform: Shape 16">
              <a:extLst>
                <a:ext uri="{FF2B5EF4-FFF2-40B4-BE49-F238E27FC236}">
                  <a16:creationId xmlns:a16="http://schemas.microsoft.com/office/drawing/2014/main" id="{1B69AFA7-F13F-1E99-5C90-20E576C57D23}"/>
                </a:ext>
              </a:extLst>
            </xdr:cNvPr>
            <xdr:cNvSpPr/>
          </xdr:nvSpPr>
          <xdr:spPr>
            <a:xfrm>
              <a:off x="8108434" y="1570524"/>
              <a:ext cx="221068" cy="34655"/>
            </a:xfrm>
            <a:custGeom>
              <a:avLst/>
              <a:gdLst>
                <a:gd name="connsiteX0" fmla="*/ 0 w 221068"/>
                <a:gd name="connsiteY0" fmla="*/ 0 h 34655"/>
                <a:gd name="connsiteX1" fmla="*/ 221069 w 221068"/>
                <a:gd name="connsiteY1" fmla="*/ 0 h 34655"/>
                <a:gd name="connsiteX2" fmla="*/ 221069 w 221068"/>
                <a:gd name="connsiteY2" fmla="*/ 34655 h 34655"/>
                <a:gd name="connsiteX3" fmla="*/ 0 w 221068"/>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21068" h="34655">
                  <a:moveTo>
                    <a:pt x="0" y="0"/>
                  </a:moveTo>
                  <a:lnTo>
                    <a:pt x="221069" y="0"/>
                  </a:lnTo>
                  <a:lnTo>
                    <a:pt x="221069"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81" name="Freeform: Shape 17">
              <a:extLst>
                <a:ext uri="{FF2B5EF4-FFF2-40B4-BE49-F238E27FC236}">
                  <a16:creationId xmlns:a16="http://schemas.microsoft.com/office/drawing/2014/main" id="{557CF7B7-77D7-6775-DB13-D469382E6B7F}"/>
                </a:ext>
              </a:extLst>
            </xdr:cNvPr>
            <xdr:cNvSpPr/>
          </xdr:nvSpPr>
          <xdr:spPr>
            <a:xfrm>
              <a:off x="8043002" y="1651970"/>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82" name="Freeform: Shape 18">
              <a:extLst>
                <a:ext uri="{FF2B5EF4-FFF2-40B4-BE49-F238E27FC236}">
                  <a16:creationId xmlns:a16="http://schemas.microsoft.com/office/drawing/2014/main" id="{F5F22903-5BA5-EFF1-5B2D-BA14B7953E0F}"/>
                </a:ext>
              </a:extLst>
            </xdr:cNvPr>
            <xdr:cNvSpPr/>
          </xdr:nvSpPr>
          <xdr:spPr>
            <a:xfrm>
              <a:off x="8043002" y="1733542"/>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83" name="Freeform: Shape 19">
              <a:extLst>
                <a:ext uri="{FF2B5EF4-FFF2-40B4-BE49-F238E27FC236}">
                  <a16:creationId xmlns:a16="http://schemas.microsoft.com/office/drawing/2014/main" id="{18EA3361-FA23-9C0D-D5E2-E953AC4F1BA1}"/>
                </a:ext>
              </a:extLst>
            </xdr:cNvPr>
            <xdr:cNvSpPr/>
          </xdr:nvSpPr>
          <xdr:spPr>
            <a:xfrm>
              <a:off x="8043002" y="1815113"/>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84" name="Freeform: Shape 20">
              <a:extLst>
                <a:ext uri="{FF2B5EF4-FFF2-40B4-BE49-F238E27FC236}">
                  <a16:creationId xmlns:a16="http://schemas.microsoft.com/office/drawing/2014/main" id="{2AE6CE33-2BAC-6778-8029-3C166AD228A8}"/>
                </a:ext>
              </a:extLst>
            </xdr:cNvPr>
            <xdr:cNvSpPr/>
          </xdr:nvSpPr>
          <xdr:spPr>
            <a:xfrm>
              <a:off x="8043002" y="1896559"/>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85" name="Freeform: Shape 21">
              <a:extLst>
                <a:ext uri="{FF2B5EF4-FFF2-40B4-BE49-F238E27FC236}">
                  <a16:creationId xmlns:a16="http://schemas.microsoft.com/office/drawing/2014/main" id="{AA918C21-AEA5-52C7-91A7-7A517B6AA413}"/>
                </a:ext>
              </a:extLst>
            </xdr:cNvPr>
            <xdr:cNvSpPr/>
          </xdr:nvSpPr>
          <xdr:spPr>
            <a:xfrm>
              <a:off x="8022609" y="1810859"/>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solidFill>
              <a:srgbClr val="5896F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86" name="Freeform: Shape 22">
              <a:extLst>
                <a:ext uri="{FF2B5EF4-FFF2-40B4-BE49-F238E27FC236}">
                  <a16:creationId xmlns:a16="http://schemas.microsoft.com/office/drawing/2014/main" id="{63C6442F-500E-AFDE-235C-D09C848D8182}"/>
                </a:ext>
              </a:extLst>
            </xdr:cNvPr>
            <xdr:cNvSpPr/>
          </xdr:nvSpPr>
          <xdr:spPr>
            <a:xfrm>
              <a:off x="8162481" y="1898436"/>
              <a:ext cx="221068" cy="34655"/>
            </a:xfrm>
            <a:custGeom>
              <a:avLst/>
              <a:gdLst>
                <a:gd name="connsiteX0" fmla="*/ 0 w 221068"/>
                <a:gd name="connsiteY0" fmla="*/ 0 h 34655"/>
                <a:gd name="connsiteX1" fmla="*/ 221068 w 221068"/>
                <a:gd name="connsiteY1" fmla="*/ 0 h 34655"/>
                <a:gd name="connsiteX2" fmla="*/ 221068 w 221068"/>
                <a:gd name="connsiteY2" fmla="*/ 34655 h 34655"/>
                <a:gd name="connsiteX3" fmla="*/ 0 w 221068"/>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21068" h="34655">
                  <a:moveTo>
                    <a:pt x="0" y="0"/>
                  </a:moveTo>
                  <a:lnTo>
                    <a:pt x="221068" y="0"/>
                  </a:lnTo>
                  <a:lnTo>
                    <a:pt x="221068"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87" name="Freeform: Shape 23">
              <a:extLst>
                <a:ext uri="{FF2B5EF4-FFF2-40B4-BE49-F238E27FC236}">
                  <a16:creationId xmlns:a16="http://schemas.microsoft.com/office/drawing/2014/main" id="{C11CF608-CD3B-62A7-21D8-D54C302011B5}"/>
                </a:ext>
              </a:extLst>
            </xdr:cNvPr>
            <xdr:cNvSpPr/>
          </xdr:nvSpPr>
          <xdr:spPr>
            <a:xfrm>
              <a:off x="8097049" y="1980007"/>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88" name="Freeform: Shape 24">
              <a:extLst>
                <a:ext uri="{FF2B5EF4-FFF2-40B4-BE49-F238E27FC236}">
                  <a16:creationId xmlns:a16="http://schemas.microsoft.com/office/drawing/2014/main" id="{1AF26AFF-84CC-EE75-347F-260F2ABF694A}"/>
                </a:ext>
              </a:extLst>
            </xdr:cNvPr>
            <xdr:cNvSpPr/>
          </xdr:nvSpPr>
          <xdr:spPr>
            <a:xfrm>
              <a:off x="8097049" y="2061579"/>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89" name="Freeform: Shape 25">
              <a:extLst>
                <a:ext uri="{FF2B5EF4-FFF2-40B4-BE49-F238E27FC236}">
                  <a16:creationId xmlns:a16="http://schemas.microsoft.com/office/drawing/2014/main" id="{B131697B-09FB-CE6F-C896-D03301D8BFE4}"/>
                </a:ext>
              </a:extLst>
            </xdr:cNvPr>
            <xdr:cNvSpPr/>
          </xdr:nvSpPr>
          <xdr:spPr>
            <a:xfrm>
              <a:off x="8097049" y="2143025"/>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90" name="Freeform: Shape 26">
              <a:extLst>
                <a:ext uri="{FF2B5EF4-FFF2-40B4-BE49-F238E27FC236}">
                  <a16:creationId xmlns:a16="http://schemas.microsoft.com/office/drawing/2014/main" id="{91F680F8-EBE4-6208-5A1D-0D6670C946AD}"/>
                </a:ext>
              </a:extLst>
            </xdr:cNvPr>
            <xdr:cNvSpPr/>
          </xdr:nvSpPr>
          <xdr:spPr>
            <a:xfrm>
              <a:off x="8097049" y="2224597"/>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grpSp>
    </xdr:grpSp>
    <xdr:clientData/>
  </xdr:twoCellAnchor>
</xdr:wsDr>
</file>

<file path=xl/drawings/drawing10.xml><?xml version="1.0" encoding="utf-8"?>
<xdr:wsDr xmlns:xdr="http://schemas.openxmlformats.org/drawingml/2006/spreadsheetDrawing" xmlns:a="http://schemas.openxmlformats.org/drawingml/2006/main">
  <xdr:oneCellAnchor>
    <xdr:from>
      <xdr:col>0</xdr:col>
      <xdr:colOff>0</xdr:colOff>
      <xdr:row>0</xdr:row>
      <xdr:rowOff>75596</xdr:rowOff>
    </xdr:from>
    <xdr:ext cx="1164590" cy="374075"/>
    <xdr:pic>
      <xdr:nvPicPr>
        <xdr:cNvPr id="2" name="Picture 1">
          <a:extLst>
            <a:ext uri="{FF2B5EF4-FFF2-40B4-BE49-F238E27FC236}">
              <a16:creationId xmlns:a16="http://schemas.microsoft.com/office/drawing/2014/main" id="{00000000-0008-0000-0A00-000002000000}"/>
            </a:ext>
          </a:extLst>
        </xdr:cNvPr>
        <xdr:cNvPicPr>
          <a:picLocks noChangeAspect="1"/>
        </xdr:cNvPicPr>
      </xdr:nvPicPr>
      <xdr:blipFill>
        <a:blip xmlns:r="http://schemas.openxmlformats.org/officeDocument/2006/relationships" r:embed="rId1"/>
        <a:stretch>
          <a:fillRect/>
        </a:stretch>
      </xdr:blipFill>
      <xdr:spPr>
        <a:xfrm>
          <a:off x="0" y="75596"/>
          <a:ext cx="1164590" cy="374075"/>
        </a:xfrm>
        <a:prstGeom prst="rect">
          <a:avLst/>
        </a:prstGeom>
      </xdr:spPr>
    </xdr:pic>
    <xdr:clientData/>
  </xdr:oneCellAnchor>
</xdr:wsDr>
</file>

<file path=xl/drawings/drawing11.xml><?xml version="1.0" encoding="utf-8"?>
<xdr:wsDr xmlns:xdr="http://schemas.openxmlformats.org/drawingml/2006/spreadsheetDrawing" xmlns:a="http://schemas.openxmlformats.org/drawingml/2006/main">
  <xdr:twoCellAnchor editAs="oneCell">
    <xdr:from>
      <xdr:col>0</xdr:col>
      <xdr:colOff>64359</xdr:colOff>
      <xdr:row>0</xdr:row>
      <xdr:rowOff>12871</xdr:rowOff>
    </xdr:from>
    <xdr:to>
      <xdr:col>1</xdr:col>
      <xdr:colOff>1069106</xdr:colOff>
      <xdr:row>1</xdr:row>
      <xdr:rowOff>135255</xdr:rowOff>
    </xdr:to>
    <xdr:pic>
      <xdr:nvPicPr>
        <xdr:cNvPr id="2" name="Picture 1">
          <a:extLst>
            <a:ext uri="{FF2B5EF4-FFF2-40B4-BE49-F238E27FC236}">
              <a16:creationId xmlns:a16="http://schemas.microsoft.com/office/drawing/2014/main" id="{00000000-0008-0000-0B00-000002000000}"/>
            </a:ext>
          </a:extLst>
        </xdr:cNvPr>
        <xdr:cNvPicPr>
          <a:picLocks noChangeAspect="1"/>
        </xdr:cNvPicPr>
      </xdr:nvPicPr>
      <xdr:blipFill>
        <a:blip xmlns:r="http://schemas.openxmlformats.org/officeDocument/2006/relationships" r:embed="rId1"/>
        <a:stretch>
          <a:fillRect/>
        </a:stretch>
      </xdr:blipFill>
      <xdr:spPr>
        <a:xfrm>
          <a:off x="60549" y="16681"/>
          <a:ext cx="1618157" cy="305264"/>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76200</xdr:colOff>
      <xdr:row>0</xdr:row>
      <xdr:rowOff>9525</xdr:rowOff>
    </xdr:from>
    <xdr:to>
      <xdr:col>2</xdr:col>
      <xdr:colOff>208529</xdr:colOff>
      <xdr:row>2</xdr:row>
      <xdr:rowOff>111125</xdr:rowOff>
    </xdr:to>
    <xdr:pic>
      <xdr:nvPicPr>
        <xdr:cNvPr id="2" name="Picture 1">
          <a:extLst>
            <a:ext uri="{FF2B5EF4-FFF2-40B4-BE49-F238E27FC236}">
              <a16:creationId xmlns:a16="http://schemas.microsoft.com/office/drawing/2014/main" id="{00000000-0008-0000-0C00-000002000000}"/>
            </a:ext>
          </a:extLst>
        </xdr:cNvPr>
        <xdr:cNvPicPr>
          <a:picLocks noChangeAspect="1"/>
        </xdr:cNvPicPr>
      </xdr:nvPicPr>
      <xdr:blipFill>
        <a:blip xmlns:r="http://schemas.openxmlformats.org/officeDocument/2006/relationships" r:embed="rId1"/>
        <a:stretch>
          <a:fillRect/>
        </a:stretch>
      </xdr:blipFill>
      <xdr:spPr>
        <a:xfrm>
          <a:off x="76200" y="11430"/>
          <a:ext cx="1050539" cy="46164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absolute">
    <xdr:from>
      <xdr:col>0</xdr:col>
      <xdr:colOff>19685</xdr:colOff>
      <xdr:row>0</xdr:row>
      <xdr:rowOff>0</xdr:rowOff>
    </xdr:from>
    <xdr:to>
      <xdr:col>17</xdr:col>
      <xdr:colOff>0</xdr:colOff>
      <xdr:row>1</xdr:row>
      <xdr:rowOff>21590</xdr:rowOff>
    </xdr:to>
    <xdr:sp macro="" textlink="">
      <xdr:nvSpPr>
        <xdr:cNvPr id="2" name="Retângulo 1">
          <a:extLst>
            <a:ext uri="{FF2B5EF4-FFF2-40B4-BE49-F238E27FC236}">
              <a16:creationId xmlns:a16="http://schemas.microsoft.com/office/drawing/2014/main" id="{00000000-0008-0000-0200-000002000000}"/>
            </a:ext>
          </a:extLst>
        </xdr:cNvPr>
        <xdr:cNvSpPr/>
      </xdr:nvSpPr>
      <xdr:spPr>
        <a:xfrm>
          <a:off x="15875" y="0"/>
          <a:ext cx="25473025" cy="875030"/>
        </a:xfrm>
        <a:prstGeom prst="rect">
          <a:avLst/>
        </a:prstGeom>
        <a:gradFill>
          <a:gsLst>
            <a:gs pos="0">
              <a:srgbClr val="002060"/>
            </a:gs>
            <a:gs pos="100000">
              <a:srgbClr val="3363F4">
                <a:alpha val="80000"/>
              </a:srgbClr>
            </a:gs>
          </a:gsLst>
          <a:lin ang="2700000" scaled="0"/>
        </a:gra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editAs="absolute">
    <xdr:from>
      <xdr:col>0</xdr:col>
      <xdr:colOff>96517</xdr:colOff>
      <xdr:row>1</xdr:row>
      <xdr:rowOff>132827</xdr:rowOff>
    </xdr:from>
    <xdr:to>
      <xdr:col>3</xdr:col>
      <xdr:colOff>402531</xdr:colOff>
      <xdr:row>5</xdr:row>
      <xdr:rowOff>21989</xdr:rowOff>
    </xdr:to>
    <xdr:sp macro="" textlink="">
      <xdr:nvSpPr>
        <xdr:cNvPr id="3" name="CaixaDeTexto 2">
          <a:extLst>
            <a:ext uri="{FF2B5EF4-FFF2-40B4-BE49-F238E27FC236}">
              <a16:creationId xmlns:a16="http://schemas.microsoft.com/office/drawing/2014/main" id="{00000000-0008-0000-0200-000003000000}"/>
            </a:ext>
          </a:extLst>
        </xdr:cNvPr>
        <xdr:cNvSpPr txBox="1"/>
      </xdr:nvSpPr>
      <xdr:spPr>
        <a:xfrm>
          <a:off x="92707" y="993887"/>
          <a:ext cx="5199959" cy="68926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pt-BR" sz="2000" b="1">
              <a:solidFill>
                <a:srgbClr val="002060"/>
              </a:solidFill>
            </a:rPr>
            <a:t>AVALIAÇÃO DE CRITICIDADE DE SISTEMAS</a:t>
          </a:r>
        </a:p>
        <a:p>
          <a:endParaRPr lang="pt-BR" sz="2000" b="1">
            <a:solidFill>
              <a:srgbClr val="002060"/>
            </a:solidFill>
          </a:endParaRPr>
        </a:p>
      </xdr:txBody>
    </xdr:sp>
    <xdr:clientData/>
  </xdr:twoCellAnchor>
  <xdr:twoCellAnchor>
    <xdr:from>
      <xdr:col>0</xdr:col>
      <xdr:colOff>175260</xdr:colOff>
      <xdr:row>0</xdr:row>
      <xdr:rowOff>91440</xdr:rowOff>
    </xdr:from>
    <xdr:to>
      <xdr:col>1</xdr:col>
      <xdr:colOff>882660</xdr:colOff>
      <xdr:row>0</xdr:row>
      <xdr:rowOff>775440</xdr:rowOff>
    </xdr:to>
    <xdr:sp macro="" textlink="">
      <xdr:nvSpPr>
        <xdr:cNvPr id="4" name="Retângulo: Cantos Arredondados 3">
          <a:extLst>
            <a:ext uri="{FF2B5EF4-FFF2-40B4-BE49-F238E27FC236}">
              <a16:creationId xmlns:a16="http://schemas.microsoft.com/office/drawing/2014/main" id="{00000000-0008-0000-0200-000004000000}"/>
            </a:ext>
          </a:extLst>
        </xdr:cNvPr>
        <xdr:cNvSpPr/>
      </xdr:nvSpPr>
      <xdr:spPr>
        <a:xfrm>
          <a:off x="171450" y="95250"/>
          <a:ext cx="951240" cy="684000"/>
        </a:xfrm>
        <a:prstGeom prst="roundRect">
          <a:avLst/>
        </a:prstGeom>
        <a:solidFill>
          <a:schemeClr val="bg1"/>
        </a:solidFill>
        <a:ln>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0</xdr:col>
      <xdr:colOff>0</xdr:colOff>
      <xdr:row>4</xdr:row>
      <xdr:rowOff>7620</xdr:rowOff>
    </xdr:from>
    <xdr:to>
      <xdr:col>26</xdr:col>
      <xdr:colOff>0</xdr:colOff>
      <xdr:row>4</xdr:row>
      <xdr:rowOff>7620</xdr:rowOff>
    </xdr:to>
    <xdr:cxnSp macro="">
      <xdr:nvCxnSpPr>
        <xdr:cNvPr id="5" name="Conector reto 5">
          <a:extLst>
            <a:ext uri="{FF2B5EF4-FFF2-40B4-BE49-F238E27FC236}">
              <a16:creationId xmlns:a16="http://schemas.microsoft.com/office/drawing/2014/main" id="{00000000-0008-0000-0200-000005000000}"/>
            </a:ext>
          </a:extLst>
        </xdr:cNvPr>
        <xdr:cNvCxnSpPr/>
      </xdr:nvCxnSpPr>
      <xdr:spPr>
        <a:xfrm>
          <a:off x="0" y="1409700"/>
          <a:ext cx="25488900" cy="0"/>
        </a:xfrm>
        <a:prstGeom prst="line">
          <a:avLst/>
        </a:prstGeom>
        <a:ln w="28575">
          <a:solidFill>
            <a:schemeClr val="accent5">
              <a:lumMod val="75000"/>
            </a:schemeClr>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absolute">
    <xdr:from>
      <xdr:col>1</xdr:col>
      <xdr:colOff>0</xdr:colOff>
      <xdr:row>0</xdr:row>
      <xdr:rowOff>93980</xdr:rowOff>
    </xdr:from>
    <xdr:to>
      <xdr:col>1</xdr:col>
      <xdr:colOff>629285</xdr:colOff>
      <xdr:row>0</xdr:row>
      <xdr:rowOff>360045</xdr:rowOff>
    </xdr:to>
    <xdr:pic>
      <xdr:nvPicPr>
        <xdr:cNvPr id="6" name="Imagem 39">
          <a:extLst>
            <a:ext uri="{FF2B5EF4-FFF2-40B4-BE49-F238E27FC236}">
              <a16:creationId xmlns:a16="http://schemas.microsoft.com/office/drawing/2014/main" id="{00000000-0008-0000-0200-000006000000}"/>
            </a:ext>
          </a:extLst>
        </xdr:cNvPr>
        <xdr:cNvPicPr>
          <a:picLocks noChangeAspect="1" noChangeArrowheads="1"/>
        </xdr:cNvPicPr>
      </xdr:nvPicPr>
      <xdr:blipFill rotWithShape="1">
        <a:blip xmlns:r="http://schemas.openxmlformats.org/officeDocument/2006/relationships" r:embed="rId1"/>
        <a:srcRect l="7500" t="3604" r="10000" b="8109"/>
        <a:stretch>
          <a:fillRect/>
        </a:stretch>
      </xdr:blipFill>
      <xdr:spPr bwMode="auto">
        <a:xfrm>
          <a:off x="238125" y="97790"/>
          <a:ext cx="619760" cy="266065"/>
        </a:xfrm>
        <a:prstGeom prst="rect">
          <a:avLst/>
        </a:prstGeom>
        <a:solidFill>
          <a:srgbClr xmlns:mc="http://schemas.openxmlformats.org/markup-compatibility/2006" xmlns:a14="http://schemas.microsoft.com/office/drawing/2010/main" val="FFFFFF" mc:Ignorable="a14" a14:legacySpreadsheetColorIndex="9"/>
        </a:solidFill>
        <a:ln w="9525">
          <a:noFill/>
          <a:miter lim="800000"/>
          <a:headEnd/>
          <a:tailEnd/>
        </a:ln>
      </xdr:spPr>
    </xdr:pic>
    <xdr:clientData/>
  </xdr:twoCellAnchor>
  <xdr:twoCellAnchor editAs="absolute">
    <xdr:from>
      <xdr:col>0</xdr:col>
      <xdr:colOff>171450</xdr:colOff>
      <xdr:row>0</xdr:row>
      <xdr:rowOff>91440</xdr:rowOff>
    </xdr:from>
    <xdr:to>
      <xdr:col>1</xdr:col>
      <xdr:colOff>895360</xdr:colOff>
      <xdr:row>0</xdr:row>
      <xdr:rowOff>783060</xdr:rowOff>
    </xdr:to>
    <xdr:sp macro="" textlink="">
      <xdr:nvSpPr>
        <xdr:cNvPr id="7" name="Retângulo: Cantos Arredondados 3">
          <a:extLst>
            <a:ext uri="{FF2B5EF4-FFF2-40B4-BE49-F238E27FC236}">
              <a16:creationId xmlns:a16="http://schemas.microsoft.com/office/drawing/2014/main" id="{00000000-0008-0000-0200-000007000000}"/>
            </a:ext>
          </a:extLst>
        </xdr:cNvPr>
        <xdr:cNvSpPr/>
      </xdr:nvSpPr>
      <xdr:spPr>
        <a:xfrm>
          <a:off x="167640" y="95250"/>
          <a:ext cx="962035" cy="684000"/>
        </a:xfrm>
        <a:prstGeom prst="roundRect">
          <a:avLst/>
        </a:prstGeom>
        <a:solidFill>
          <a:schemeClr val="bg1"/>
        </a:solidFill>
        <a:ln>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editAs="absolute">
    <xdr:from>
      <xdr:col>1</xdr:col>
      <xdr:colOff>1028700</xdr:colOff>
      <xdr:row>0</xdr:row>
      <xdr:rowOff>243840</xdr:rowOff>
    </xdr:from>
    <xdr:to>
      <xdr:col>4</xdr:col>
      <xdr:colOff>282258</xdr:colOff>
      <xdr:row>0</xdr:row>
      <xdr:rowOff>663877</xdr:rowOff>
    </xdr:to>
    <xdr:sp macro="" textlink="FORM1!C6">
      <xdr:nvSpPr>
        <xdr:cNvPr id="8" name="CaixaDeTexto 4">
          <a:extLst>
            <a:ext uri="{FF2B5EF4-FFF2-40B4-BE49-F238E27FC236}">
              <a16:creationId xmlns:a16="http://schemas.microsoft.com/office/drawing/2014/main" id="{00000000-0008-0000-0200-000008000000}"/>
            </a:ext>
          </a:extLst>
        </xdr:cNvPr>
        <xdr:cNvSpPr txBox="1"/>
      </xdr:nvSpPr>
      <xdr:spPr>
        <a:xfrm>
          <a:off x="1266825" y="247650"/>
          <a:ext cx="5440998" cy="4124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fld id="{43C0168C-A670-4365-8BF4-0C75A3A0C477}" type="TxLink">
            <a:rPr lang="en-US" sz="2000" b="1" i="0" u="none" strike="noStrike">
              <a:solidFill>
                <a:schemeClr val="bg1"/>
              </a:solidFill>
              <a:latin typeface="Calibri"/>
              <a:ea typeface="+mn-ea"/>
              <a:cs typeface="Calibri"/>
            </a:rPr>
            <a:pPr/>
            <a:t> </a:t>
          </a:fld>
          <a:endParaRPr lang="pt-BR" sz="2000" b="1" i="0" u="none" strike="noStrike">
            <a:solidFill>
              <a:schemeClr val="bg1"/>
            </a:solidFill>
            <a:latin typeface="Calibri"/>
            <a:ea typeface="+mn-ea"/>
            <a:cs typeface="Calibri"/>
          </a:endParaRPr>
        </a:p>
      </xdr:txBody>
    </xdr:sp>
    <xdr:clientData/>
  </xdr:twoCellAnchor>
  <xdr:twoCellAnchor editAs="oneCell">
    <xdr:from>
      <xdr:col>0</xdr:col>
      <xdr:colOff>219075</xdr:colOff>
      <xdr:row>0</xdr:row>
      <xdr:rowOff>307974</xdr:rowOff>
    </xdr:from>
    <xdr:to>
      <xdr:col>1</xdr:col>
      <xdr:colOff>855763</xdr:colOff>
      <xdr:row>0</xdr:row>
      <xdr:rowOff>625474</xdr:rowOff>
    </xdr:to>
    <xdr:pic>
      <xdr:nvPicPr>
        <xdr:cNvPr id="9" name="Picture 9">
          <a:extLst>
            <a:ext uri="{FF2B5EF4-FFF2-40B4-BE49-F238E27FC236}">
              <a16:creationId xmlns:a16="http://schemas.microsoft.com/office/drawing/2014/main" id="{00000000-0008-0000-0200-000009000000}"/>
            </a:ext>
          </a:extLst>
        </xdr:cNvPr>
        <xdr:cNvPicPr>
          <a:picLocks noChangeAspect="1"/>
        </xdr:cNvPicPr>
      </xdr:nvPicPr>
      <xdr:blipFill>
        <a:blip xmlns:r="http://schemas.openxmlformats.org/officeDocument/2006/relationships" r:embed="rId2"/>
        <a:stretch>
          <a:fillRect/>
        </a:stretch>
      </xdr:blipFill>
      <xdr:spPr>
        <a:xfrm>
          <a:off x="217170" y="307974"/>
          <a:ext cx="876718" cy="317500"/>
        </a:xfrm>
        <a:prstGeom prst="rect">
          <a:avLst/>
        </a:prstGeom>
      </xdr:spPr>
    </xdr:pic>
    <xdr:clientData/>
  </xdr:twoCellAnchor>
  <xdr:twoCellAnchor>
    <xdr:from>
      <xdr:col>5</xdr:col>
      <xdr:colOff>1006521</xdr:colOff>
      <xdr:row>0</xdr:row>
      <xdr:rowOff>291781</xdr:rowOff>
    </xdr:from>
    <xdr:to>
      <xdr:col>7</xdr:col>
      <xdr:colOff>282641</xdr:colOff>
      <xdr:row>2</xdr:row>
      <xdr:rowOff>161448</xdr:rowOff>
    </xdr:to>
    <xdr:grpSp>
      <xdr:nvGrpSpPr>
        <xdr:cNvPr id="10" name="Group 228">
          <a:extLst>
            <a:ext uri="{FF2B5EF4-FFF2-40B4-BE49-F238E27FC236}">
              <a16:creationId xmlns:a16="http://schemas.microsoft.com/office/drawing/2014/main" id="{00000000-0008-0000-0200-00000A000000}"/>
            </a:ext>
          </a:extLst>
        </xdr:cNvPr>
        <xdr:cNvGrpSpPr/>
      </xdr:nvGrpSpPr>
      <xdr:grpSpPr>
        <a:xfrm>
          <a:off x="11433402" y="287971"/>
          <a:ext cx="1847870" cy="909525"/>
          <a:chOff x="6909082" y="251459"/>
          <a:chExt cx="1809327" cy="854288"/>
        </a:xfrm>
      </xdr:grpSpPr>
      <xdr:grpSp>
        <xdr:nvGrpSpPr>
          <xdr:cNvPr id="11" name="Agrupar 6">
            <a:hlinkClick xmlns:r="http://schemas.openxmlformats.org/officeDocument/2006/relationships" r:id="rId3"/>
            <a:extLst>
              <a:ext uri="{FF2B5EF4-FFF2-40B4-BE49-F238E27FC236}">
                <a16:creationId xmlns:a16="http://schemas.microsoft.com/office/drawing/2014/main" id="{00000000-0008-0000-0200-00000B000000}"/>
              </a:ext>
            </a:extLst>
          </xdr:cNvPr>
          <xdr:cNvGrpSpPr/>
        </xdr:nvGrpSpPr>
        <xdr:grpSpPr>
          <a:xfrm>
            <a:off x="6909082" y="251459"/>
            <a:ext cx="1809327" cy="854288"/>
            <a:chOff x="5210175" y="147637"/>
            <a:chExt cx="2365883" cy="1038225"/>
          </a:xfrm>
          <a:solidFill>
            <a:schemeClr val="bg1">
              <a:lumMod val="95000"/>
            </a:schemeClr>
          </a:solidFill>
        </xdr:grpSpPr>
        <xdr:sp macro="" textlink="">
          <xdr:nvSpPr>
            <xdr:cNvPr id="71" name="Retângulo: Cantos Arredondados 7">
              <a:hlinkClick xmlns:r="http://schemas.openxmlformats.org/officeDocument/2006/relationships" r:id="rId4"/>
              <a:extLst>
                <a:ext uri="{FF2B5EF4-FFF2-40B4-BE49-F238E27FC236}">
                  <a16:creationId xmlns:a16="http://schemas.microsoft.com/office/drawing/2014/main" id="{00000000-0008-0000-0200-000047000000}"/>
                </a:ext>
              </a:extLst>
            </xdr:cNvPr>
            <xdr:cNvSpPr/>
          </xdr:nvSpPr>
          <xdr:spPr>
            <a:xfrm>
              <a:off x="5210175" y="147637"/>
              <a:ext cx="2365883" cy="1038225"/>
            </a:xfrm>
            <a:prstGeom prst="roundRect">
              <a:avLst>
                <a:gd name="adj" fmla="val 9328"/>
              </a:avLst>
            </a:prstGeom>
            <a:grpFill/>
            <a:ln>
              <a:noFill/>
            </a:ln>
            <a:effectLst>
              <a:outerShdw blurRad="50800" dist="38100" dir="5400000" algn="t"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solidFill>
                  <a:schemeClr val="bg1">
                    <a:lumMod val="85000"/>
                  </a:schemeClr>
                </a:solidFill>
              </a:endParaRPr>
            </a:p>
          </xdr:txBody>
        </xdr:sp>
        <xdr:sp macro="" textlink="">
          <xdr:nvSpPr>
            <xdr:cNvPr id="72" name="Retângulo: Cantos Arredondados 8">
              <a:hlinkClick xmlns:r="http://schemas.openxmlformats.org/officeDocument/2006/relationships" r:id="rId4"/>
              <a:extLst>
                <a:ext uri="{FF2B5EF4-FFF2-40B4-BE49-F238E27FC236}">
                  <a16:creationId xmlns:a16="http://schemas.microsoft.com/office/drawing/2014/main" id="{00000000-0008-0000-0200-000048000000}"/>
                </a:ext>
              </a:extLst>
            </xdr:cNvPr>
            <xdr:cNvSpPr/>
          </xdr:nvSpPr>
          <xdr:spPr>
            <a:xfrm>
              <a:off x="5857875" y="419100"/>
              <a:ext cx="1677567" cy="485776"/>
            </a:xfrm>
            <a:prstGeom prst="roundRect">
              <a:avLst/>
            </a:prstGeom>
            <a:grpFill/>
            <a:ln>
              <a:no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400" b="1">
                  <a:solidFill>
                    <a:schemeClr val="bg1">
                      <a:lumMod val="85000"/>
                    </a:schemeClr>
                  </a:solidFill>
                  <a:latin typeface="+mn-lt"/>
                </a:rPr>
                <a:t>Cadastros</a:t>
              </a:r>
            </a:p>
          </xdr:txBody>
        </xdr:sp>
      </xdr:grpSp>
      <xdr:grpSp>
        <xdr:nvGrpSpPr>
          <xdr:cNvPr id="12" name="Group 230">
            <a:extLst>
              <a:ext uri="{FF2B5EF4-FFF2-40B4-BE49-F238E27FC236}">
                <a16:creationId xmlns:a16="http://schemas.microsoft.com/office/drawing/2014/main" id="{00000000-0008-0000-0200-00000C000000}"/>
              </a:ext>
            </a:extLst>
          </xdr:cNvPr>
          <xdr:cNvGrpSpPr/>
        </xdr:nvGrpSpPr>
        <xdr:grpSpPr>
          <a:xfrm>
            <a:off x="6987639" y="508637"/>
            <a:ext cx="614512" cy="595511"/>
            <a:chOff x="10426051" y="2130696"/>
            <a:chExt cx="1130901" cy="1090665"/>
          </a:xfrm>
          <a:solidFill>
            <a:schemeClr val="bg1">
              <a:lumMod val="75000"/>
            </a:schemeClr>
          </a:solidFill>
        </xdr:grpSpPr>
        <xdr:sp macro="" textlink="">
          <xdr:nvSpPr>
            <xdr:cNvPr id="13" name="Freeform: Shape 231">
              <a:extLst>
                <a:ext uri="{FF2B5EF4-FFF2-40B4-BE49-F238E27FC236}">
                  <a16:creationId xmlns:a16="http://schemas.microsoft.com/office/drawing/2014/main" id="{00000000-0008-0000-0200-00000D000000}"/>
                </a:ext>
              </a:extLst>
            </xdr:cNvPr>
            <xdr:cNvSpPr/>
          </xdr:nvSpPr>
          <xdr:spPr>
            <a:xfrm>
              <a:off x="10681672" y="2130696"/>
              <a:ext cx="692937" cy="764174"/>
            </a:xfrm>
            <a:custGeom>
              <a:avLst/>
              <a:gdLst>
                <a:gd name="connsiteX0" fmla="*/ 692938 w 692937"/>
                <a:gd name="connsiteY0" fmla="*/ 764175 h 764174"/>
                <a:gd name="connsiteX1" fmla="*/ 17351 w 692937"/>
                <a:gd name="connsiteY1" fmla="*/ 764175 h 764174"/>
                <a:gd name="connsiteX2" fmla="*/ 0 w 692937"/>
                <a:gd name="connsiteY2" fmla="*/ 746946 h 764174"/>
                <a:gd name="connsiteX3" fmla="*/ 17351 w 692937"/>
                <a:gd name="connsiteY3" fmla="*/ 17351 h 764174"/>
                <a:gd name="connsiteX4" fmla="*/ 675587 w 692937"/>
                <a:gd name="connsiteY4" fmla="*/ 0 h 764174"/>
                <a:gd name="connsiteX5" fmla="*/ 692938 w 692937"/>
                <a:gd name="connsiteY5" fmla="*/ 17351 h 764174"/>
                <a:gd name="connsiteX6" fmla="*/ 692938 w 692937"/>
                <a:gd name="connsiteY6" fmla="*/ 764175 h 76417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Lst>
              <a:rect l="l" t="t" r="r" b="b"/>
              <a:pathLst>
                <a:path w="692937" h="764174">
                  <a:moveTo>
                    <a:pt x="692938" y="764175"/>
                  </a:moveTo>
                  <a:lnTo>
                    <a:pt x="17351" y="764175"/>
                  </a:lnTo>
                  <a:lnTo>
                    <a:pt x="0" y="746946"/>
                  </a:lnTo>
                  <a:lnTo>
                    <a:pt x="17351" y="17351"/>
                  </a:lnTo>
                  <a:lnTo>
                    <a:pt x="675587" y="0"/>
                  </a:lnTo>
                  <a:lnTo>
                    <a:pt x="692938" y="17351"/>
                  </a:lnTo>
                  <a:lnTo>
                    <a:pt x="692938" y="764175"/>
                  </a:ln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4" name="Freeform: Shape 232">
              <a:extLst>
                <a:ext uri="{FF2B5EF4-FFF2-40B4-BE49-F238E27FC236}">
                  <a16:creationId xmlns:a16="http://schemas.microsoft.com/office/drawing/2014/main" id="{00000000-0008-0000-0200-00000E000000}"/>
                </a:ext>
              </a:extLst>
            </xdr:cNvPr>
            <xdr:cNvSpPr/>
          </xdr:nvSpPr>
          <xdr:spPr>
            <a:xfrm>
              <a:off x="10681672" y="2130696"/>
              <a:ext cx="675587" cy="746823"/>
            </a:xfrm>
            <a:custGeom>
              <a:avLst/>
              <a:gdLst>
                <a:gd name="connsiteX0" fmla="*/ 0 w 675587"/>
                <a:gd name="connsiteY0" fmla="*/ 0 h 746823"/>
                <a:gd name="connsiteX1" fmla="*/ 675587 w 675587"/>
                <a:gd name="connsiteY1" fmla="*/ 0 h 746823"/>
                <a:gd name="connsiteX2" fmla="*/ 675587 w 675587"/>
                <a:gd name="connsiteY2" fmla="*/ 746824 h 746823"/>
                <a:gd name="connsiteX3" fmla="*/ 0 w 675587"/>
                <a:gd name="connsiteY3" fmla="*/ 746824 h 746823"/>
              </a:gdLst>
              <a:ahLst/>
              <a:cxnLst>
                <a:cxn ang="0">
                  <a:pos x="connsiteX0" y="connsiteY0"/>
                </a:cxn>
                <a:cxn ang="0">
                  <a:pos x="connsiteX1" y="connsiteY1"/>
                </a:cxn>
                <a:cxn ang="0">
                  <a:pos x="connsiteX2" y="connsiteY2"/>
                </a:cxn>
                <a:cxn ang="0">
                  <a:pos x="connsiteX3" y="connsiteY3"/>
                </a:cxn>
              </a:cxnLst>
              <a:rect l="l" t="t" r="r" b="b"/>
              <a:pathLst>
                <a:path w="675587" h="746823">
                  <a:moveTo>
                    <a:pt x="0" y="0"/>
                  </a:moveTo>
                  <a:lnTo>
                    <a:pt x="675587" y="0"/>
                  </a:lnTo>
                  <a:lnTo>
                    <a:pt x="675587" y="746824"/>
                  </a:lnTo>
                  <a:lnTo>
                    <a:pt x="0" y="746824"/>
                  </a:lnTo>
                  <a:close/>
                </a:path>
              </a:pathLst>
            </a:custGeom>
            <a:solidFill>
              <a:schemeClr val="bg1">
                <a:lumMod val="85000"/>
              </a:schemeClr>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5" name="Freeform: Shape 233">
              <a:extLst>
                <a:ext uri="{FF2B5EF4-FFF2-40B4-BE49-F238E27FC236}">
                  <a16:creationId xmlns:a16="http://schemas.microsoft.com/office/drawing/2014/main" id="{00000000-0008-0000-0200-00000F000000}"/>
                </a:ext>
              </a:extLst>
            </xdr:cNvPr>
            <xdr:cNvSpPr/>
          </xdr:nvSpPr>
          <xdr:spPr>
            <a:xfrm>
              <a:off x="11050318" y="2558360"/>
              <a:ext cx="33357" cy="13318"/>
            </a:xfrm>
            <a:custGeom>
              <a:avLst/>
              <a:gdLst>
                <a:gd name="connsiteX0" fmla="*/ 0 w 33357"/>
                <a:gd name="connsiteY0" fmla="*/ 0 h 13318"/>
                <a:gd name="connsiteX1" fmla="*/ 33358 w 33357"/>
                <a:gd name="connsiteY1" fmla="*/ 0 h 13318"/>
                <a:gd name="connsiteX2" fmla="*/ 33358 w 33357"/>
                <a:gd name="connsiteY2" fmla="*/ 13319 h 13318"/>
                <a:gd name="connsiteX3" fmla="*/ 0 w 33357"/>
                <a:gd name="connsiteY3" fmla="*/ 13319 h 13318"/>
              </a:gdLst>
              <a:ahLst/>
              <a:cxnLst>
                <a:cxn ang="0">
                  <a:pos x="connsiteX0" y="connsiteY0"/>
                </a:cxn>
                <a:cxn ang="0">
                  <a:pos x="connsiteX1" y="connsiteY1"/>
                </a:cxn>
                <a:cxn ang="0">
                  <a:pos x="connsiteX2" y="connsiteY2"/>
                </a:cxn>
                <a:cxn ang="0">
                  <a:pos x="connsiteX3" y="connsiteY3"/>
                </a:cxn>
              </a:cxnLst>
              <a:rect l="l" t="t" r="r" b="b"/>
              <a:pathLst>
                <a:path w="33357" h="13318">
                  <a:moveTo>
                    <a:pt x="0" y="0"/>
                  </a:moveTo>
                  <a:lnTo>
                    <a:pt x="33358" y="0"/>
                  </a:lnTo>
                  <a:lnTo>
                    <a:pt x="33358" y="13319"/>
                  </a:lnTo>
                  <a:lnTo>
                    <a:pt x="0" y="13319"/>
                  </a:ln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6" name="Freeform: Shape 234">
              <a:extLst>
                <a:ext uri="{FF2B5EF4-FFF2-40B4-BE49-F238E27FC236}">
                  <a16:creationId xmlns:a16="http://schemas.microsoft.com/office/drawing/2014/main" id="{00000000-0008-0000-0200-000010000000}"/>
                </a:ext>
              </a:extLst>
            </xdr:cNvPr>
            <xdr:cNvSpPr/>
          </xdr:nvSpPr>
          <xdr:spPr>
            <a:xfrm>
              <a:off x="10855426" y="2558360"/>
              <a:ext cx="24926" cy="13318"/>
            </a:xfrm>
            <a:custGeom>
              <a:avLst/>
              <a:gdLst>
                <a:gd name="connsiteX0" fmla="*/ 0 w 24926"/>
                <a:gd name="connsiteY0" fmla="*/ 0 h 13318"/>
                <a:gd name="connsiteX1" fmla="*/ 24927 w 24926"/>
                <a:gd name="connsiteY1" fmla="*/ 0 h 13318"/>
                <a:gd name="connsiteX2" fmla="*/ 24927 w 24926"/>
                <a:gd name="connsiteY2" fmla="*/ 13319 h 13318"/>
                <a:gd name="connsiteX3" fmla="*/ 0 w 24926"/>
                <a:gd name="connsiteY3" fmla="*/ 13319 h 13318"/>
              </a:gdLst>
              <a:ahLst/>
              <a:cxnLst>
                <a:cxn ang="0">
                  <a:pos x="connsiteX0" y="connsiteY0"/>
                </a:cxn>
                <a:cxn ang="0">
                  <a:pos x="connsiteX1" y="connsiteY1"/>
                </a:cxn>
                <a:cxn ang="0">
                  <a:pos x="connsiteX2" y="connsiteY2"/>
                </a:cxn>
                <a:cxn ang="0">
                  <a:pos x="connsiteX3" y="connsiteY3"/>
                </a:cxn>
              </a:cxnLst>
              <a:rect l="l" t="t" r="r" b="b"/>
              <a:pathLst>
                <a:path w="24926" h="13318">
                  <a:moveTo>
                    <a:pt x="0" y="0"/>
                  </a:moveTo>
                  <a:lnTo>
                    <a:pt x="24927" y="0"/>
                  </a:lnTo>
                  <a:lnTo>
                    <a:pt x="24927" y="13319"/>
                  </a:lnTo>
                  <a:lnTo>
                    <a:pt x="0" y="13319"/>
                  </a:ln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7" name="Freeform: Shape 235">
              <a:extLst>
                <a:ext uri="{FF2B5EF4-FFF2-40B4-BE49-F238E27FC236}">
                  <a16:creationId xmlns:a16="http://schemas.microsoft.com/office/drawing/2014/main" id="{00000000-0008-0000-0200-000011000000}"/>
                </a:ext>
              </a:extLst>
            </xdr:cNvPr>
            <xdr:cNvSpPr/>
          </xdr:nvSpPr>
          <xdr:spPr>
            <a:xfrm>
              <a:off x="10786633" y="2558360"/>
              <a:ext cx="55351" cy="13318"/>
            </a:xfrm>
            <a:custGeom>
              <a:avLst/>
              <a:gdLst>
                <a:gd name="connsiteX0" fmla="*/ 0 w 55351"/>
                <a:gd name="connsiteY0" fmla="*/ 0 h 13318"/>
                <a:gd name="connsiteX1" fmla="*/ 55352 w 55351"/>
                <a:gd name="connsiteY1" fmla="*/ 0 h 13318"/>
                <a:gd name="connsiteX2" fmla="*/ 55352 w 55351"/>
                <a:gd name="connsiteY2" fmla="*/ 13319 h 13318"/>
                <a:gd name="connsiteX3" fmla="*/ 0 w 55351"/>
                <a:gd name="connsiteY3" fmla="*/ 13319 h 13318"/>
              </a:gdLst>
              <a:ahLst/>
              <a:cxnLst>
                <a:cxn ang="0">
                  <a:pos x="connsiteX0" y="connsiteY0"/>
                </a:cxn>
                <a:cxn ang="0">
                  <a:pos x="connsiteX1" y="connsiteY1"/>
                </a:cxn>
                <a:cxn ang="0">
                  <a:pos x="connsiteX2" y="connsiteY2"/>
                </a:cxn>
                <a:cxn ang="0">
                  <a:pos x="connsiteX3" y="connsiteY3"/>
                </a:cxn>
              </a:cxnLst>
              <a:rect l="l" t="t" r="r" b="b"/>
              <a:pathLst>
                <a:path w="55351" h="13318">
                  <a:moveTo>
                    <a:pt x="0" y="0"/>
                  </a:moveTo>
                  <a:lnTo>
                    <a:pt x="55352" y="0"/>
                  </a:lnTo>
                  <a:lnTo>
                    <a:pt x="55352" y="13319"/>
                  </a:lnTo>
                  <a:lnTo>
                    <a:pt x="0" y="13319"/>
                  </a:ln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8" name="Freeform: Shape 236">
              <a:extLst>
                <a:ext uri="{FF2B5EF4-FFF2-40B4-BE49-F238E27FC236}">
                  <a16:creationId xmlns:a16="http://schemas.microsoft.com/office/drawing/2014/main" id="{00000000-0008-0000-0200-000012000000}"/>
                </a:ext>
              </a:extLst>
            </xdr:cNvPr>
            <xdr:cNvSpPr/>
          </xdr:nvSpPr>
          <xdr:spPr>
            <a:xfrm>
              <a:off x="10855426" y="2627886"/>
              <a:ext cx="24926" cy="13318"/>
            </a:xfrm>
            <a:custGeom>
              <a:avLst/>
              <a:gdLst>
                <a:gd name="connsiteX0" fmla="*/ 0 w 24926"/>
                <a:gd name="connsiteY0" fmla="*/ 0 h 13318"/>
                <a:gd name="connsiteX1" fmla="*/ 24927 w 24926"/>
                <a:gd name="connsiteY1" fmla="*/ 0 h 13318"/>
                <a:gd name="connsiteX2" fmla="*/ 24927 w 24926"/>
                <a:gd name="connsiteY2" fmla="*/ 13319 h 13318"/>
                <a:gd name="connsiteX3" fmla="*/ 0 w 24926"/>
                <a:gd name="connsiteY3" fmla="*/ 13319 h 13318"/>
              </a:gdLst>
              <a:ahLst/>
              <a:cxnLst>
                <a:cxn ang="0">
                  <a:pos x="connsiteX0" y="connsiteY0"/>
                </a:cxn>
                <a:cxn ang="0">
                  <a:pos x="connsiteX1" y="connsiteY1"/>
                </a:cxn>
                <a:cxn ang="0">
                  <a:pos x="connsiteX2" y="connsiteY2"/>
                </a:cxn>
                <a:cxn ang="0">
                  <a:pos x="connsiteX3" y="connsiteY3"/>
                </a:cxn>
              </a:cxnLst>
              <a:rect l="l" t="t" r="r" b="b"/>
              <a:pathLst>
                <a:path w="24926" h="13318">
                  <a:moveTo>
                    <a:pt x="0" y="0"/>
                  </a:moveTo>
                  <a:lnTo>
                    <a:pt x="24927" y="0"/>
                  </a:lnTo>
                  <a:lnTo>
                    <a:pt x="24927" y="13319"/>
                  </a:lnTo>
                  <a:lnTo>
                    <a:pt x="0" y="13319"/>
                  </a:ln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9" name="Freeform: Shape 237">
              <a:extLst>
                <a:ext uri="{FF2B5EF4-FFF2-40B4-BE49-F238E27FC236}">
                  <a16:creationId xmlns:a16="http://schemas.microsoft.com/office/drawing/2014/main" id="{00000000-0008-0000-0200-000013000000}"/>
                </a:ext>
              </a:extLst>
            </xdr:cNvPr>
            <xdr:cNvSpPr/>
          </xdr:nvSpPr>
          <xdr:spPr>
            <a:xfrm>
              <a:off x="10786633" y="2593185"/>
              <a:ext cx="81133" cy="13318"/>
            </a:xfrm>
            <a:custGeom>
              <a:avLst/>
              <a:gdLst>
                <a:gd name="connsiteX0" fmla="*/ 0 w 81133"/>
                <a:gd name="connsiteY0" fmla="*/ 0 h 13318"/>
                <a:gd name="connsiteX1" fmla="*/ 81134 w 81133"/>
                <a:gd name="connsiteY1" fmla="*/ 0 h 13318"/>
                <a:gd name="connsiteX2" fmla="*/ 81134 w 81133"/>
                <a:gd name="connsiteY2" fmla="*/ 13319 h 13318"/>
                <a:gd name="connsiteX3" fmla="*/ 0 w 81133"/>
                <a:gd name="connsiteY3" fmla="*/ 13319 h 13318"/>
              </a:gdLst>
              <a:ahLst/>
              <a:cxnLst>
                <a:cxn ang="0">
                  <a:pos x="connsiteX0" y="connsiteY0"/>
                </a:cxn>
                <a:cxn ang="0">
                  <a:pos x="connsiteX1" y="connsiteY1"/>
                </a:cxn>
                <a:cxn ang="0">
                  <a:pos x="connsiteX2" y="connsiteY2"/>
                </a:cxn>
                <a:cxn ang="0">
                  <a:pos x="connsiteX3" y="connsiteY3"/>
                </a:cxn>
              </a:cxnLst>
              <a:rect l="l" t="t" r="r" b="b"/>
              <a:pathLst>
                <a:path w="81133" h="13318">
                  <a:moveTo>
                    <a:pt x="0" y="0"/>
                  </a:moveTo>
                  <a:lnTo>
                    <a:pt x="81134" y="0"/>
                  </a:lnTo>
                  <a:lnTo>
                    <a:pt x="81134" y="13319"/>
                  </a:lnTo>
                  <a:lnTo>
                    <a:pt x="0" y="13319"/>
                  </a:ln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0" name="Freeform: Shape 238">
              <a:extLst>
                <a:ext uri="{FF2B5EF4-FFF2-40B4-BE49-F238E27FC236}">
                  <a16:creationId xmlns:a16="http://schemas.microsoft.com/office/drawing/2014/main" id="{00000000-0008-0000-0200-000014000000}"/>
                </a:ext>
              </a:extLst>
            </xdr:cNvPr>
            <xdr:cNvSpPr/>
          </xdr:nvSpPr>
          <xdr:spPr>
            <a:xfrm>
              <a:off x="10786633" y="2627886"/>
              <a:ext cx="54496" cy="13318"/>
            </a:xfrm>
            <a:custGeom>
              <a:avLst/>
              <a:gdLst>
                <a:gd name="connsiteX0" fmla="*/ 0 w 54496"/>
                <a:gd name="connsiteY0" fmla="*/ 0 h 13318"/>
                <a:gd name="connsiteX1" fmla="*/ 54497 w 54496"/>
                <a:gd name="connsiteY1" fmla="*/ 0 h 13318"/>
                <a:gd name="connsiteX2" fmla="*/ 54497 w 54496"/>
                <a:gd name="connsiteY2" fmla="*/ 13319 h 13318"/>
                <a:gd name="connsiteX3" fmla="*/ 0 w 54496"/>
                <a:gd name="connsiteY3" fmla="*/ 13319 h 13318"/>
              </a:gdLst>
              <a:ahLst/>
              <a:cxnLst>
                <a:cxn ang="0">
                  <a:pos x="connsiteX0" y="connsiteY0"/>
                </a:cxn>
                <a:cxn ang="0">
                  <a:pos x="connsiteX1" y="connsiteY1"/>
                </a:cxn>
                <a:cxn ang="0">
                  <a:pos x="connsiteX2" y="connsiteY2"/>
                </a:cxn>
                <a:cxn ang="0">
                  <a:pos x="connsiteX3" y="connsiteY3"/>
                </a:cxn>
              </a:cxnLst>
              <a:rect l="l" t="t" r="r" b="b"/>
              <a:pathLst>
                <a:path w="54496" h="13318">
                  <a:moveTo>
                    <a:pt x="0" y="0"/>
                  </a:moveTo>
                  <a:lnTo>
                    <a:pt x="54497" y="0"/>
                  </a:lnTo>
                  <a:lnTo>
                    <a:pt x="54497" y="13319"/>
                  </a:lnTo>
                  <a:lnTo>
                    <a:pt x="0" y="13319"/>
                  </a:ln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1" name="Freeform: Shape 239">
              <a:extLst>
                <a:ext uri="{FF2B5EF4-FFF2-40B4-BE49-F238E27FC236}">
                  <a16:creationId xmlns:a16="http://schemas.microsoft.com/office/drawing/2014/main" id="{00000000-0008-0000-0200-000015000000}"/>
                </a:ext>
              </a:extLst>
            </xdr:cNvPr>
            <xdr:cNvSpPr/>
          </xdr:nvSpPr>
          <xdr:spPr>
            <a:xfrm>
              <a:off x="10752420" y="2398048"/>
              <a:ext cx="102028" cy="10874"/>
            </a:xfrm>
            <a:custGeom>
              <a:avLst/>
              <a:gdLst>
                <a:gd name="connsiteX0" fmla="*/ 0 w 102028"/>
                <a:gd name="connsiteY0" fmla="*/ 0 h 10874"/>
                <a:gd name="connsiteX1" fmla="*/ 102028 w 102028"/>
                <a:gd name="connsiteY1" fmla="*/ 0 h 10874"/>
                <a:gd name="connsiteX2" fmla="*/ 102028 w 102028"/>
                <a:gd name="connsiteY2" fmla="*/ 10875 h 10874"/>
                <a:gd name="connsiteX3" fmla="*/ 0 w 102028"/>
                <a:gd name="connsiteY3" fmla="*/ 10875 h 10874"/>
              </a:gdLst>
              <a:ahLst/>
              <a:cxnLst>
                <a:cxn ang="0">
                  <a:pos x="connsiteX0" y="connsiteY0"/>
                </a:cxn>
                <a:cxn ang="0">
                  <a:pos x="connsiteX1" y="connsiteY1"/>
                </a:cxn>
                <a:cxn ang="0">
                  <a:pos x="connsiteX2" y="connsiteY2"/>
                </a:cxn>
                <a:cxn ang="0">
                  <a:pos x="connsiteX3" y="connsiteY3"/>
                </a:cxn>
              </a:cxnLst>
              <a:rect l="l" t="t" r="r" b="b"/>
              <a:pathLst>
                <a:path w="102028" h="10874">
                  <a:moveTo>
                    <a:pt x="0" y="0"/>
                  </a:moveTo>
                  <a:lnTo>
                    <a:pt x="102028" y="0"/>
                  </a:lnTo>
                  <a:lnTo>
                    <a:pt x="102028" y="10875"/>
                  </a:lnTo>
                  <a:lnTo>
                    <a:pt x="0" y="10875"/>
                  </a:ln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2" name="Freeform: Shape 240">
              <a:extLst>
                <a:ext uri="{FF2B5EF4-FFF2-40B4-BE49-F238E27FC236}">
                  <a16:creationId xmlns:a16="http://schemas.microsoft.com/office/drawing/2014/main" id="{00000000-0008-0000-0200-000016000000}"/>
                </a:ext>
              </a:extLst>
            </xdr:cNvPr>
            <xdr:cNvSpPr/>
          </xdr:nvSpPr>
          <xdr:spPr>
            <a:xfrm>
              <a:off x="10891227" y="2366889"/>
              <a:ext cx="51564" cy="10874"/>
            </a:xfrm>
            <a:custGeom>
              <a:avLst/>
              <a:gdLst>
                <a:gd name="connsiteX0" fmla="*/ 0 w 51564"/>
                <a:gd name="connsiteY0" fmla="*/ 0 h 10874"/>
                <a:gd name="connsiteX1" fmla="*/ 51564 w 51564"/>
                <a:gd name="connsiteY1" fmla="*/ 0 h 10874"/>
                <a:gd name="connsiteX2" fmla="*/ 51564 w 51564"/>
                <a:gd name="connsiteY2" fmla="*/ 10875 h 10874"/>
                <a:gd name="connsiteX3" fmla="*/ 0 w 51564"/>
                <a:gd name="connsiteY3" fmla="*/ 10875 h 10874"/>
              </a:gdLst>
              <a:ahLst/>
              <a:cxnLst>
                <a:cxn ang="0">
                  <a:pos x="connsiteX0" y="connsiteY0"/>
                </a:cxn>
                <a:cxn ang="0">
                  <a:pos x="connsiteX1" y="connsiteY1"/>
                </a:cxn>
                <a:cxn ang="0">
                  <a:pos x="connsiteX2" y="connsiteY2"/>
                </a:cxn>
                <a:cxn ang="0">
                  <a:pos x="connsiteX3" y="connsiteY3"/>
                </a:cxn>
              </a:cxnLst>
              <a:rect l="l" t="t" r="r" b="b"/>
              <a:pathLst>
                <a:path w="51564" h="10874">
                  <a:moveTo>
                    <a:pt x="0" y="0"/>
                  </a:moveTo>
                  <a:lnTo>
                    <a:pt x="51564" y="0"/>
                  </a:lnTo>
                  <a:lnTo>
                    <a:pt x="51564" y="10875"/>
                  </a:lnTo>
                  <a:lnTo>
                    <a:pt x="0" y="10875"/>
                  </a:ln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3" name="Freeform: Shape 241">
              <a:extLst>
                <a:ext uri="{FF2B5EF4-FFF2-40B4-BE49-F238E27FC236}">
                  <a16:creationId xmlns:a16="http://schemas.microsoft.com/office/drawing/2014/main" id="{00000000-0008-0000-0200-000017000000}"/>
                </a:ext>
              </a:extLst>
            </xdr:cNvPr>
            <xdr:cNvSpPr/>
          </xdr:nvSpPr>
          <xdr:spPr>
            <a:xfrm>
              <a:off x="10939370" y="2398048"/>
              <a:ext cx="197214" cy="10874"/>
            </a:xfrm>
            <a:custGeom>
              <a:avLst/>
              <a:gdLst>
                <a:gd name="connsiteX0" fmla="*/ 0 w 197214"/>
                <a:gd name="connsiteY0" fmla="*/ 0 h 10874"/>
                <a:gd name="connsiteX1" fmla="*/ 197214 w 197214"/>
                <a:gd name="connsiteY1" fmla="*/ 0 h 10874"/>
                <a:gd name="connsiteX2" fmla="*/ 197214 w 197214"/>
                <a:gd name="connsiteY2" fmla="*/ 10875 h 10874"/>
                <a:gd name="connsiteX3" fmla="*/ 0 w 197214"/>
                <a:gd name="connsiteY3" fmla="*/ 10875 h 10874"/>
              </a:gdLst>
              <a:ahLst/>
              <a:cxnLst>
                <a:cxn ang="0">
                  <a:pos x="connsiteX0" y="connsiteY0"/>
                </a:cxn>
                <a:cxn ang="0">
                  <a:pos x="connsiteX1" y="connsiteY1"/>
                </a:cxn>
                <a:cxn ang="0">
                  <a:pos x="connsiteX2" y="connsiteY2"/>
                </a:cxn>
                <a:cxn ang="0">
                  <a:pos x="connsiteX3" y="connsiteY3"/>
                </a:cxn>
              </a:cxnLst>
              <a:rect l="l" t="t" r="r" b="b"/>
              <a:pathLst>
                <a:path w="197214" h="10874">
                  <a:moveTo>
                    <a:pt x="0" y="0"/>
                  </a:moveTo>
                  <a:lnTo>
                    <a:pt x="197214" y="0"/>
                  </a:lnTo>
                  <a:lnTo>
                    <a:pt x="197214" y="10875"/>
                  </a:lnTo>
                  <a:lnTo>
                    <a:pt x="0" y="10875"/>
                  </a:ln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4" name="Freeform: Shape 242">
              <a:extLst>
                <a:ext uri="{FF2B5EF4-FFF2-40B4-BE49-F238E27FC236}">
                  <a16:creationId xmlns:a16="http://schemas.microsoft.com/office/drawing/2014/main" id="{00000000-0008-0000-0200-000018000000}"/>
                </a:ext>
              </a:extLst>
            </xdr:cNvPr>
            <xdr:cNvSpPr/>
          </xdr:nvSpPr>
          <xdr:spPr>
            <a:xfrm>
              <a:off x="11180817" y="2398048"/>
              <a:ext cx="78201" cy="10874"/>
            </a:xfrm>
            <a:custGeom>
              <a:avLst/>
              <a:gdLst>
                <a:gd name="connsiteX0" fmla="*/ 0 w 78201"/>
                <a:gd name="connsiteY0" fmla="*/ 0 h 10874"/>
                <a:gd name="connsiteX1" fmla="*/ 78201 w 78201"/>
                <a:gd name="connsiteY1" fmla="*/ 0 h 10874"/>
                <a:gd name="connsiteX2" fmla="*/ 78201 w 78201"/>
                <a:gd name="connsiteY2" fmla="*/ 10875 h 10874"/>
                <a:gd name="connsiteX3" fmla="*/ 0 w 78201"/>
                <a:gd name="connsiteY3" fmla="*/ 10875 h 10874"/>
              </a:gdLst>
              <a:ahLst/>
              <a:cxnLst>
                <a:cxn ang="0">
                  <a:pos x="connsiteX0" y="connsiteY0"/>
                </a:cxn>
                <a:cxn ang="0">
                  <a:pos x="connsiteX1" y="connsiteY1"/>
                </a:cxn>
                <a:cxn ang="0">
                  <a:pos x="connsiteX2" y="connsiteY2"/>
                </a:cxn>
                <a:cxn ang="0">
                  <a:pos x="connsiteX3" y="connsiteY3"/>
                </a:cxn>
              </a:cxnLst>
              <a:rect l="l" t="t" r="r" b="b"/>
              <a:pathLst>
                <a:path w="78201" h="10874">
                  <a:moveTo>
                    <a:pt x="0" y="0"/>
                  </a:moveTo>
                  <a:lnTo>
                    <a:pt x="78201" y="0"/>
                  </a:lnTo>
                  <a:lnTo>
                    <a:pt x="78201" y="10875"/>
                  </a:lnTo>
                  <a:lnTo>
                    <a:pt x="0" y="10875"/>
                  </a:ln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5" name="Freeform: Shape 243">
              <a:extLst>
                <a:ext uri="{FF2B5EF4-FFF2-40B4-BE49-F238E27FC236}">
                  <a16:creationId xmlns:a16="http://schemas.microsoft.com/office/drawing/2014/main" id="{00000000-0008-0000-0200-000019000000}"/>
                </a:ext>
              </a:extLst>
            </xdr:cNvPr>
            <xdr:cNvSpPr/>
          </xdr:nvSpPr>
          <xdr:spPr>
            <a:xfrm>
              <a:off x="10972239" y="2366889"/>
              <a:ext cx="282258" cy="10874"/>
            </a:xfrm>
            <a:custGeom>
              <a:avLst/>
              <a:gdLst>
                <a:gd name="connsiteX0" fmla="*/ 0 w 282258"/>
                <a:gd name="connsiteY0" fmla="*/ 0 h 10874"/>
                <a:gd name="connsiteX1" fmla="*/ 282258 w 282258"/>
                <a:gd name="connsiteY1" fmla="*/ 0 h 10874"/>
                <a:gd name="connsiteX2" fmla="*/ 282258 w 282258"/>
                <a:gd name="connsiteY2" fmla="*/ 10875 h 10874"/>
                <a:gd name="connsiteX3" fmla="*/ 0 w 282258"/>
                <a:gd name="connsiteY3" fmla="*/ 10875 h 10874"/>
              </a:gdLst>
              <a:ahLst/>
              <a:cxnLst>
                <a:cxn ang="0">
                  <a:pos x="connsiteX0" y="connsiteY0"/>
                </a:cxn>
                <a:cxn ang="0">
                  <a:pos x="connsiteX1" y="connsiteY1"/>
                </a:cxn>
                <a:cxn ang="0">
                  <a:pos x="connsiteX2" y="connsiteY2"/>
                </a:cxn>
                <a:cxn ang="0">
                  <a:pos x="connsiteX3" y="connsiteY3"/>
                </a:cxn>
              </a:cxnLst>
              <a:rect l="l" t="t" r="r" b="b"/>
              <a:pathLst>
                <a:path w="282258" h="10874">
                  <a:moveTo>
                    <a:pt x="0" y="0"/>
                  </a:moveTo>
                  <a:lnTo>
                    <a:pt x="282258" y="0"/>
                  </a:lnTo>
                  <a:lnTo>
                    <a:pt x="282258" y="10875"/>
                  </a:lnTo>
                  <a:lnTo>
                    <a:pt x="0" y="10875"/>
                  </a:ln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6" name="Freeform: Shape 244">
              <a:extLst>
                <a:ext uri="{FF2B5EF4-FFF2-40B4-BE49-F238E27FC236}">
                  <a16:creationId xmlns:a16="http://schemas.microsoft.com/office/drawing/2014/main" id="{00000000-0008-0000-0200-00001A000000}"/>
                </a:ext>
              </a:extLst>
            </xdr:cNvPr>
            <xdr:cNvSpPr/>
          </xdr:nvSpPr>
          <xdr:spPr>
            <a:xfrm>
              <a:off x="10739345" y="2321312"/>
              <a:ext cx="282258" cy="10874"/>
            </a:xfrm>
            <a:custGeom>
              <a:avLst/>
              <a:gdLst>
                <a:gd name="connsiteX0" fmla="*/ 0 w 282258"/>
                <a:gd name="connsiteY0" fmla="*/ 0 h 10874"/>
                <a:gd name="connsiteX1" fmla="*/ 282258 w 282258"/>
                <a:gd name="connsiteY1" fmla="*/ 0 h 10874"/>
                <a:gd name="connsiteX2" fmla="*/ 282258 w 282258"/>
                <a:gd name="connsiteY2" fmla="*/ 10875 h 10874"/>
                <a:gd name="connsiteX3" fmla="*/ 0 w 282258"/>
                <a:gd name="connsiteY3" fmla="*/ 10875 h 10874"/>
              </a:gdLst>
              <a:ahLst/>
              <a:cxnLst>
                <a:cxn ang="0">
                  <a:pos x="connsiteX0" y="connsiteY0"/>
                </a:cxn>
                <a:cxn ang="0">
                  <a:pos x="connsiteX1" y="connsiteY1"/>
                </a:cxn>
                <a:cxn ang="0">
                  <a:pos x="connsiteX2" y="connsiteY2"/>
                </a:cxn>
                <a:cxn ang="0">
                  <a:pos x="connsiteX3" y="connsiteY3"/>
                </a:cxn>
              </a:cxnLst>
              <a:rect l="l" t="t" r="r" b="b"/>
              <a:pathLst>
                <a:path w="282258" h="10874">
                  <a:moveTo>
                    <a:pt x="0" y="0"/>
                  </a:moveTo>
                  <a:lnTo>
                    <a:pt x="282258" y="0"/>
                  </a:lnTo>
                  <a:lnTo>
                    <a:pt x="282258" y="10875"/>
                  </a:lnTo>
                  <a:lnTo>
                    <a:pt x="0" y="10875"/>
                  </a:ln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7" name="Freeform: Shape 245">
              <a:extLst>
                <a:ext uri="{FF2B5EF4-FFF2-40B4-BE49-F238E27FC236}">
                  <a16:creationId xmlns:a16="http://schemas.microsoft.com/office/drawing/2014/main" id="{00000000-0008-0000-0200-00001B000000}"/>
                </a:ext>
              </a:extLst>
            </xdr:cNvPr>
            <xdr:cNvSpPr/>
          </xdr:nvSpPr>
          <xdr:spPr>
            <a:xfrm>
              <a:off x="10743866" y="2366889"/>
              <a:ext cx="125244" cy="10874"/>
            </a:xfrm>
            <a:custGeom>
              <a:avLst/>
              <a:gdLst>
                <a:gd name="connsiteX0" fmla="*/ 0 w 125244"/>
                <a:gd name="connsiteY0" fmla="*/ 0 h 10874"/>
                <a:gd name="connsiteX1" fmla="*/ 125245 w 125244"/>
                <a:gd name="connsiteY1" fmla="*/ 0 h 10874"/>
                <a:gd name="connsiteX2" fmla="*/ 125245 w 125244"/>
                <a:gd name="connsiteY2" fmla="*/ 10875 h 10874"/>
                <a:gd name="connsiteX3" fmla="*/ 0 w 125244"/>
                <a:gd name="connsiteY3" fmla="*/ 10875 h 10874"/>
              </a:gdLst>
              <a:ahLst/>
              <a:cxnLst>
                <a:cxn ang="0">
                  <a:pos x="connsiteX0" y="connsiteY0"/>
                </a:cxn>
                <a:cxn ang="0">
                  <a:pos x="connsiteX1" y="connsiteY1"/>
                </a:cxn>
                <a:cxn ang="0">
                  <a:pos x="connsiteX2" y="connsiteY2"/>
                </a:cxn>
                <a:cxn ang="0">
                  <a:pos x="connsiteX3" y="connsiteY3"/>
                </a:cxn>
              </a:cxnLst>
              <a:rect l="l" t="t" r="r" b="b"/>
              <a:pathLst>
                <a:path w="125244" h="10874">
                  <a:moveTo>
                    <a:pt x="0" y="0"/>
                  </a:moveTo>
                  <a:lnTo>
                    <a:pt x="125245" y="0"/>
                  </a:lnTo>
                  <a:lnTo>
                    <a:pt x="125245" y="10875"/>
                  </a:lnTo>
                  <a:lnTo>
                    <a:pt x="0" y="10875"/>
                  </a:ln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8" name="Freeform: Shape 246">
              <a:extLst>
                <a:ext uri="{FF2B5EF4-FFF2-40B4-BE49-F238E27FC236}">
                  <a16:creationId xmlns:a16="http://schemas.microsoft.com/office/drawing/2014/main" id="{00000000-0008-0000-0200-00001C000000}"/>
                </a:ext>
              </a:extLst>
            </xdr:cNvPr>
            <xdr:cNvSpPr/>
          </xdr:nvSpPr>
          <xdr:spPr>
            <a:xfrm>
              <a:off x="11111413" y="2273292"/>
              <a:ext cx="43255" cy="10874"/>
            </a:xfrm>
            <a:custGeom>
              <a:avLst/>
              <a:gdLst>
                <a:gd name="connsiteX0" fmla="*/ 0 w 43255"/>
                <a:gd name="connsiteY0" fmla="*/ 0 h 10874"/>
                <a:gd name="connsiteX1" fmla="*/ 43255 w 43255"/>
                <a:gd name="connsiteY1" fmla="*/ 0 h 10874"/>
                <a:gd name="connsiteX2" fmla="*/ 43255 w 43255"/>
                <a:gd name="connsiteY2" fmla="*/ 10875 h 10874"/>
                <a:gd name="connsiteX3" fmla="*/ 0 w 43255"/>
                <a:gd name="connsiteY3" fmla="*/ 10875 h 10874"/>
              </a:gdLst>
              <a:ahLst/>
              <a:cxnLst>
                <a:cxn ang="0">
                  <a:pos x="connsiteX0" y="connsiteY0"/>
                </a:cxn>
                <a:cxn ang="0">
                  <a:pos x="connsiteX1" y="connsiteY1"/>
                </a:cxn>
                <a:cxn ang="0">
                  <a:pos x="connsiteX2" y="connsiteY2"/>
                </a:cxn>
                <a:cxn ang="0">
                  <a:pos x="connsiteX3" y="connsiteY3"/>
                </a:cxn>
              </a:cxnLst>
              <a:rect l="l" t="t" r="r" b="b"/>
              <a:pathLst>
                <a:path w="43255" h="10874">
                  <a:moveTo>
                    <a:pt x="0" y="0"/>
                  </a:moveTo>
                  <a:lnTo>
                    <a:pt x="43255" y="0"/>
                  </a:lnTo>
                  <a:lnTo>
                    <a:pt x="43255" y="10875"/>
                  </a:lnTo>
                  <a:lnTo>
                    <a:pt x="0" y="10875"/>
                  </a:ln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9" name="Freeform: Shape 247">
              <a:extLst>
                <a:ext uri="{FF2B5EF4-FFF2-40B4-BE49-F238E27FC236}">
                  <a16:creationId xmlns:a16="http://schemas.microsoft.com/office/drawing/2014/main" id="{00000000-0008-0000-0200-00001D000000}"/>
                </a:ext>
              </a:extLst>
            </xdr:cNvPr>
            <xdr:cNvSpPr/>
          </xdr:nvSpPr>
          <xdr:spPr>
            <a:xfrm>
              <a:off x="11014883" y="2273292"/>
              <a:ext cx="84799" cy="10874"/>
            </a:xfrm>
            <a:custGeom>
              <a:avLst/>
              <a:gdLst>
                <a:gd name="connsiteX0" fmla="*/ 0 w 84799"/>
                <a:gd name="connsiteY0" fmla="*/ 0 h 10874"/>
                <a:gd name="connsiteX1" fmla="*/ 84800 w 84799"/>
                <a:gd name="connsiteY1" fmla="*/ 0 h 10874"/>
                <a:gd name="connsiteX2" fmla="*/ 84800 w 84799"/>
                <a:gd name="connsiteY2" fmla="*/ 10875 h 10874"/>
                <a:gd name="connsiteX3" fmla="*/ 0 w 84799"/>
                <a:gd name="connsiteY3" fmla="*/ 10875 h 10874"/>
              </a:gdLst>
              <a:ahLst/>
              <a:cxnLst>
                <a:cxn ang="0">
                  <a:pos x="connsiteX0" y="connsiteY0"/>
                </a:cxn>
                <a:cxn ang="0">
                  <a:pos x="connsiteX1" y="connsiteY1"/>
                </a:cxn>
                <a:cxn ang="0">
                  <a:pos x="connsiteX2" y="connsiteY2"/>
                </a:cxn>
                <a:cxn ang="0">
                  <a:pos x="connsiteX3" y="connsiteY3"/>
                </a:cxn>
              </a:cxnLst>
              <a:rect l="l" t="t" r="r" b="b"/>
              <a:pathLst>
                <a:path w="84799" h="10874">
                  <a:moveTo>
                    <a:pt x="0" y="0"/>
                  </a:moveTo>
                  <a:lnTo>
                    <a:pt x="84800" y="0"/>
                  </a:lnTo>
                  <a:lnTo>
                    <a:pt x="84800" y="10875"/>
                  </a:lnTo>
                  <a:lnTo>
                    <a:pt x="0" y="10875"/>
                  </a:ln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0" name="Freeform: Shape 248">
              <a:extLst>
                <a:ext uri="{FF2B5EF4-FFF2-40B4-BE49-F238E27FC236}">
                  <a16:creationId xmlns:a16="http://schemas.microsoft.com/office/drawing/2014/main" id="{00000000-0008-0000-0200-00001E000000}"/>
                </a:ext>
              </a:extLst>
            </xdr:cNvPr>
            <xdr:cNvSpPr/>
          </xdr:nvSpPr>
          <xdr:spPr>
            <a:xfrm>
              <a:off x="10925685" y="2273292"/>
              <a:ext cx="70747" cy="10874"/>
            </a:xfrm>
            <a:custGeom>
              <a:avLst/>
              <a:gdLst>
                <a:gd name="connsiteX0" fmla="*/ 0 w 70747"/>
                <a:gd name="connsiteY0" fmla="*/ 0 h 10874"/>
                <a:gd name="connsiteX1" fmla="*/ 70748 w 70747"/>
                <a:gd name="connsiteY1" fmla="*/ 0 h 10874"/>
                <a:gd name="connsiteX2" fmla="*/ 70748 w 70747"/>
                <a:gd name="connsiteY2" fmla="*/ 10875 h 10874"/>
                <a:gd name="connsiteX3" fmla="*/ 0 w 70747"/>
                <a:gd name="connsiteY3" fmla="*/ 10875 h 10874"/>
              </a:gdLst>
              <a:ahLst/>
              <a:cxnLst>
                <a:cxn ang="0">
                  <a:pos x="connsiteX0" y="connsiteY0"/>
                </a:cxn>
                <a:cxn ang="0">
                  <a:pos x="connsiteX1" y="connsiteY1"/>
                </a:cxn>
                <a:cxn ang="0">
                  <a:pos x="connsiteX2" y="connsiteY2"/>
                </a:cxn>
                <a:cxn ang="0">
                  <a:pos x="connsiteX3" y="connsiteY3"/>
                </a:cxn>
              </a:cxnLst>
              <a:rect l="l" t="t" r="r" b="b"/>
              <a:pathLst>
                <a:path w="70747" h="10874">
                  <a:moveTo>
                    <a:pt x="0" y="0"/>
                  </a:moveTo>
                  <a:lnTo>
                    <a:pt x="70748" y="0"/>
                  </a:lnTo>
                  <a:lnTo>
                    <a:pt x="70748" y="10875"/>
                  </a:lnTo>
                  <a:lnTo>
                    <a:pt x="0" y="10875"/>
                  </a:ln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1" name="Freeform: Shape 249">
              <a:extLst>
                <a:ext uri="{FF2B5EF4-FFF2-40B4-BE49-F238E27FC236}">
                  <a16:creationId xmlns:a16="http://schemas.microsoft.com/office/drawing/2014/main" id="{00000000-0008-0000-0200-00001F000000}"/>
                </a:ext>
              </a:extLst>
            </xdr:cNvPr>
            <xdr:cNvSpPr/>
          </xdr:nvSpPr>
          <xdr:spPr>
            <a:xfrm>
              <a:off x="10860802" y="2273292"/>
              <a:ext cx="55229" cy="10874"/>
            </a:xfrm>
            <a:custGeom>
              <a:avLst/>
              <a:gdLst>
                <a:gd name="connsiteX0" fmla="*/ 0 w 55229"/>
                <a:gd name="connsiteY0" fmla="*/ 0 h 10874"/>
                <a:gd name="connsiteX1" fmla="*/ 55230 w 55229"/>
                <a:gd name="connsiteY1" fmla="*/ 0 h 10874"/>
                <a:gd name="connsiteX2" fmla="*/ 55230 w 55229"/>
                <a:gd name="connsiteY2" fmla="*/ 10875 h 10874"/>
                <a:gd name="connsiteX3" fmla="*/ 0 w 55229"/>
                <a:gd name="connsiteY3" fmla="*/ 10875 h 10874"/>
              </a:gdLst>
              <a:ahLst/>
              <a:cxnLst>
                <a:cxn ang="0">
                  <a:pos x="connsiteX0" y="connsiteY0"/>
                </a:cxn>
                <a:cxn ang="0">
                  <a:pos x="connsiteX1" y="connsiteY1"/>
                </a:cxn>
                <a:cxn ang="0">
                  <a:pos x="connsiteX2" y="connsiteY2"/>
                </a:cxn>
                <a:cxn ang="0">
                  <a:pos x="connsiteX3" y="connsiteY3"/>
                </a:cxn>
              </a:cxnLst>
              <a:rect l="l" t="t" r="r" b="b"/>
              <a:pathLst>
                <a:path w="55229" h="10874">
                  <a:moveTo>
                    <a:pt x="0" y="0"/>
                  </a:moveTo>
                  <a:lnTo>
                    <a:pt x="55230" y="0"/>
                  </a:lnTo>
                  <a:lnTo>
                    <a:pt x="55230" y="10875"/>
                  </a:lnTo>
                  <a:lnTo>
                    <a:pt x="0" y="10875"/>
                  </a:ln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2" name="Freeform: Shape 250">
              <a:extLst>
                <a:ext uri="{FF2B5EF4-FFF2-40B4-BE49-F238E27FC236}">
                  <a16:creationId xmlns:a16="http://schemas.microsoft.com/office/drawing/2014/main" id="{00000000-0008-0000-0200-000020000000}"/>
                </a:ext>
              </a:extLst>
            </xdr:cNvPr>
            <xdr:cNvSpPr/>
          </xdr:nvSpPr>
          <xdr:spPr>
            <a:xfrm>
              <a:off x="10777591" y="2273292"/>
              <a:ext cx="75146" cy="10874"/>
            </a:xfrm>
            <a:custGeom>
              <a:avLst/>
              <a:gdLst>
                <a:gd name="connsiteX0" fmla="*/ 0 w 75146"/>
                <a:gd name="connsiteY0" fmla="*/ 0 h 10874"/>
                <a:gd name="connsiteX1" fmla="*/ 75147 w 75146"/>
                <a:gd name="connsiteY1" fmla="*/ 0 h 10874"/>
                <a:gd name="connsiteX2" fmla="*/ 75147 w 75146"/>
                <a:gd name="connsiteY2" fmla="*/ 10875 h 10874"/>
                <a:gd name="connsiteX3" fmla="*/ 0 w 75146"/>
                <a:gd name="connsiteY3" fmla="*/ 10875 h 10874"/>
              </a:gdLst>
              <a:ahLst/>
              <a:cxnLst>
                <a:cxn ang="0">
                  <a:pos x="connsiteX0" y="connsiteY0"/>
                </a:cxn>
                <a:cxn ang="0">
                  <a:pos x="connsiteX1" y="connsiteY1"/>
                </a:cxn>
                <a:cxn ang="0">
                  <a:pos x="connsiteX2" y="connsiteY2"/>
                </a:cxn>
                <a:cxn ang="0">
                  <a:pos x="connsiteX3" y="connsiteY3"/>
                </a:cxn>
              </a:cxnLst>
              <a:rect l="l" t="t" r="r" b="b"/>
              <a:pathLst>
                <a:path w="75146" h="10874">
                  <a:moveTo>
                    <a:pt x="0" y="0"/>
                  </a:moveTo>
                  <a:lnTo>
                    <a:pt x="75147" y="0"/>
                  </a:lnTo>
                  <a:lnTo>
                    <a:pt x="75147" y="10875"/>
                  </a:lnTo>
                  <a:lnTo>
                    <a:pt x="0" y="10875"/>
                  </a:ln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3" name="Freeform: Shape 251">
              <a:extLst>
                <a:ext uri="{FF2B5EF4-FFF2-40B4-BE49-F238E27FC236}">
                  <a16:creationId xmlns:a16="http://schemas.microsoft.com/office/drawing/2014/main" id="{00000000-0008-0000-0200-000021000000}"/>
                </a:ext>
              </a:extLst>
            </xdr:cNvPr>
            <xdr:cNvSpPr/>
          </xdr:nvSpPr>
          <xdr:spPr>
            <a:xfrm>
              <a:off x="10742889" y="2273292"/>
              <a:ext cx="22116" cy="10874"/>
            </a:xfrm>
            <a:custGeom>
              <a:avLst/>
              <a:gdLst>
                <a:gd name="connsiteX0" fmla="*/ 0 w 22116"/>
                <a:gd name="connsiteY0" fmla="*/ 0 h 10874"/>
                <a:gd name="connsiteX1" fmla="*/ 22116 w 22116"/>
                <a:gd name="connsiteY1" fmla="*/ 0 h 10874"/>
                <a:gd name="connsiteX2" fmla="*/ 22116 w 22116"/>
                <a:gd name="connsiteY2" fmla="*/ 10875 h 10874"/>
                <a:gd name="connsiteX3" fmla="*/ 0 w 22116"/>
                <a:gd name="connsiteY3" fmla="*/ 10875 h 10874"/>
              </a:gdLst>
              <a:ahLst/>
              <a:cxnLst>
                <a:cxn ang="0">
                  <a:pos x="connsiteX0" y="connsiteY0"/>
                </a:cxn>
                <a:cxn ang="0">
                  <a:pos x="connsiteX1" y="connsiteY1"/>
                </a:cxn>
                <a:cxn ang="0">
                  <a:pos x="connsiteX2" y="connsiteY2"/>
                </a:cxn>
                <a:cxn ang="0">
                  <a:pos x="connsiteX3" y="connsiteY3"/>
                </a:cxn>
              </a:cxnLst>
              <a:rect l="l" t="t" r="r" b="b"/>
              <a:pathLst>
                <a:path w="22116" h="10874">
                  <a:moveTo>
                    <a:pt x="0" y="0"/>
                  </a:moveTo>
                  <a:lnTo>
                    <a:pt x="22116" y="0"/>
                  </a:lnTo>
                  <a:lnTo>
                    <a:pt x="22116" y="10875"/>
                  </a:lnTo>
                  <a:lnTo>
                    <a:pt x="0" y="10875"/>
                  </a:ln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4" name="Freeform: Shape 252">
              <a:extLst>
                <a:ext uri="{FF2B5EF4-FFF2-40B4-BE49-F238E27FC236}">
                  <a16:creationId xmlns:a16="http://schemas.microsoft.com/office/drawing/2014/main" id="{00000000-0008-0000-0200-000022000000}"/>
                </a:ext>
              </a:extLst>
            </xdr:cNvPr>
            <xdr:cNvSpPr/>
          </xdr:nvSpPr>
          <xdr:spPr>
            <a:xfrm>
              <a:off x="11025392" y="2245066"/>
              <a:ext cx="77590" cy="10874"/>
            </a:xfrm>
            <a:custGeom>
              <a:avLst/>
              <a:gdLst>
                <a:gd name="connsiteX0" fmla="*/ 0 w 77590"/>
                <a:gd name="connsiteY0" fmla="*/ 0 h 10874"/>
                <a:gd name="connsiteX1" fmla="*/ 77590 w 77590"/>
                <a:gd name="connsiteY1" fmla="*/ 0 h 10874"/>
                <a:gd name="connsiteX2" fmla="*/ 77590 w 77590"/>
                <a:gd name="connsiteY2" fmla="*/ 10875 h 10874"/>
                <a:gd name="connsiteX3" fmla="*/ 0 w 77590"/>
                <a:gd name="connsiteY3" fmla="*/ 10875 h 10874"/>
              </a:gdLst>
              <a:ahLst/>
              <a:cxnLst>
                <a:cxn ang="0">
                  <a:pos x="connsiteX0" y="connsiteY0"/>
                </a:cxn>
                <a:cxn ang="0">
                  <a:pos x="connsiteX1" y="connsiteY1"/>
                </a:cxn>
                <a:cxn ang="0">
                  <a:pos x="connsiteX2" y="connsiteY2"/>
                </a:cxn>
                <a:cxn ang="0">
                  <a:pos x="connsiteX3" y="connsiteY3"/>
                </a:cxn>
              </a:cxnLst>
              <a:rect l="l" t="t" r="r" b="b"/>
              <a:pathLst>
                <a:path w="77590" h="10874">
                  <a:moveTo>
                    <a:pt x="0" y="0"/>
                  </a:moveTo>
                  <a:lnTo>
                    <a:pt x="77590" y="0"/>
                  </a:lnTo>
                  <a:lnTo>
                    <a:pt x="77590" y="10875"/>
                  </a:lnTo>
                  <a:lnTo>
                    <a:pt x="0" y="10875"/>
                  </a:ln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5" name="Freeform: Shape 253">
              <a:extLst>
                <a:ext uri="{FF2B5EF4-FFF2-40B4-BE49-F238E27FC236}">
                  <a16:creationId xmlns:a16="http://schemas.microsoft.com/office/drawing/2014/main" id="{00000000-0008-0000-0200-000023000000}"/>
                </a:ext>
              </a:extLst>
            </xdr:cNvPr>
            <xdr:cNvSpPr/>
          </xdr:nvSpPr>
          <xdr:spPr>
            <a:xfrm>
              <a:off x="10941447" y="2245066"/>
              <a:ext cx="74413" cy="10874"/>
            </a:xfrm>
            <a:custGeom>
              <a:avLst/>
              <a:gdLst>
                <a:gd name="connsiteX0" fmla="*/ 0 w 74413"/>
                <a:gd name="connsiteY0" fmla="*/ 0 h 10874"/>
                <a:gd name="connsiteX1" fmla="*/ 74414 w 74413"/>
                <a:gd name="connsiteY1" fmla="*/ 0 h 10874"/>
                <a:gd name="connsiteX2" fmla="*/ 74414 w 74413"/>
                <a:gd name="connsiteY2" fmla="*/ 10875 h 10874"/>
                <a:gd name="connsiteX3" fmla="*/ 0 w 74413"/>
                <a:gd name="connsiteY3" fmla="*/ 10875 h 10874"/>
              </a:gdLst>
              <a:ahLst/>
              <a:cxnLst>
                <a:cxn ang="0">
                  <a:pos x="connsiteX0" y="connsiteY0"/>
                </a:cxn>
                <a:cxn ang="0">
                  <a:pos x="connsiteX1" y="connsiteY1"/>
                </a:cxn>
                <a:cxn ang="0">
                  <a:pos x="connsiteX2" y="connsiteY2"/>
                </a:cxn>
                <a:cxn ang="0">
                  <a:pos x="connsiteX3" y="connsiteY3"/>
                </a:cxn>
              </a:cxnLst>
              <a:rect l="l" t="t" r="r" b="b"/>
              <a:pathLst>
                <a:path w="74413" h="10874">
                  <a:moveTo>
                    <a:pt x="0" y="0"/>
                  </a:moveTo>
                  <a:lnTo>
                    <a:pt x="74414" y="0"/>
                  </a:lnTo>
                  <a:lnTo>
                    <a:pt x="74414" y="10875"/>
                  </a:lnTo>
                  <a:lnTo>
                    <a:pt x="0" y="10875"/>
                  </a:ln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6" name="Freeform: Shape 254">
              <a:extLst>
                <a:ext uri="{FF2B5EF4-FFF2-40B4-BE49-F238E27FC236}">
                  <a16:creationId xmlns:a16="http://schemas.microsoft.com/office/drawing/2014/main" id="{00000000-0008-0000-0200-000024000000}"/>
                </a:ext>
              </a:extLst>
            </xdr:cNvPr>
            <xdr:cNvSpPr/>
          </xdr:nvSpPr>
          <xdr:spPr>
            <a:xfrm>
              <a:off x="10886828" y="2245066"/>
              <a:ext cx="42033" cy="10874"/>
            </a:xfrm>
            <a:custGeom>
              <a:avLst/>
              <a:gdLst>
                <a:gd name="connsiteX0" fmla="*/ 0 w 42033"/>
                <a:gd name="connsiteY0" fmla="*/ 0 h 10874"/>
                <a:gd name="connsiteX1" fmla="*/ 42033 w 42033"/>
                <a:gd name="connsiteY1" fmla="*/ 0 h 10874"/>
                <a:gd name="connsiteX2" fmla="*/ 42033 w 42033"/>
                <a:gd name="connsiteY2" fmla="*/ 10875 h 10874"/>
                <a:gd name="connsiteX3" fmla="*/ 0 w 42033"/>
                <a:gd name="connsiteY3" fmla="*/ 10875 h 10874"/>
              </a:gdLst>
              <a:ahLst/>
              <a:cxnLst>
                <a:cxn ang="0">
                  <a:pos x="connsiteX0" y="connsiteY0"/>
                </a:cxn>
                <a:cxn ang="0">
                  <a:pos x="connsiteX1" y="connsiteY1"/>
                </a:cxn>
                <a:cxn ang="0">
                  <a:pos x="connsiteX2" y="connsiteY2"/>
                </a:cxn>
                <a:cxn ang="0">
                  <a:pos x="connsiteX3" y="connsiteY3"/>
                </a:cxn>
              </a:cxnLst>
              <a:rect l="l" t="t" r="r" b="b"/>
              <a:pathLst>
                <a:path w="42033" h="10874">
                  <a:moveTo>
                    <a:pt x="0" y="0"/>
                  </a:moveTo>
                  <a:lnTo>
                    <a:pt x="42033" y="0"/>
                  </a:lnTo>
                  <a:lnTo>
                    <a:pt x="42033" y="10875"/>
                  </a:lnTo>
                  <a:lnTo>
                    <a:pt x="0" y="10875"/>
                  </a:ln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7" name="Freeform: Shape 255">
              <a:extLst>
                <a:ext uri="{FF2B5EF4-FFF2-40B4-BE49-F238E27FC236}">
                  <a16:creationId xmlns:a16="http://schemas.microsoft.com/office/drawing/2014/main" id="{00000000-0008-0000-0200-000025000000}"/>
                </a:ext>
              </a:extLst>
            </xdr:cNvPr>
            <xdr:cNvSpPr/>
          </xdr:nvSpPr>
          <xdr:spPr>
            <a:xfrm>
              <a:off x="10802884" y="2245066"/>
              <a:ext cx="70014" cy="10874"/>
            </a:xfrm>
            <a:custGeom>
              <a:avLst/>
              <a:gdLst>
                <a:gd name="connsiteX0" fmla="*/ 0 w 70014"/>
                <a:gd name="connsiteY0" fmla="*/ 0 h 10874"/>
                <a:gd name="connsiteX1" fmla="*/ 70015 w 70014"/>
                <a:gd name="connsiteY1" fmla="*/ 0 h 10874"/>
                <a:gd name="connsiteX2" fmla="*/ 70015 w 70014"/>
                <a:gd name="connsiteY2" fmla="*/ 10875 h 10874"/>
                <a:gd name="connsiteX3" fmla="*/ 0 w 70014"/>
                <a:gd name="connsiteY3" fmla="*/ 10875 h 10874"/>
              </a:gdLst>
              <a:ahLst/>
              <a:cxnLst>
                <a:cxn ang="0">
                  <a:pos x="connsiteX0" y="connsiteY0"/>
                </a:cxn>
                <a:cxn ang="0">
                  <a:pos x="connsiteX1" y="connsiteY1"/>
                </a:cxn>
                <a:cxn ang="0">
                  <a:pos x="connsiteX2" y="connsiteY2"/>
                </a:cxn>
                <a:cxn ang="0">
                  <a:pos x="connsiteX3" y="connsiteY3"/>
                </a:cxn>
              </a:cxnLst>
              <a:rect l="l" t="t" r="r" b="b"/>
              <a:pathLst>
                <a:path w="70014" h="10874">
                  <a:moveTo>
                    <a:pt x="0" y="0"/>
                  </a:moveTo>
                  <a:lnTo>
                    <a:pt x="70015" y="0"/>
                  </a:lnTo>
                  <a:lnTo>
                    <a:pt x="70015" y="10875"/>
                  </a:lnTo>
                  <a:lnTo>
                    <a:pt x="0" y="10875"/>
                  </a:ln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8" name="Freeform: Shape 256">
              <a:extLst>
                <a:ext uri="{FF2B5EF4-FFF2-40B4-BE49-F238E27FC236}">
                  <a16:creationId xmlns:a16="http://schemas.microsoft.com/office/drawing/2014/main" id="{00000000-0008-0000-0200-000026000000}"/>
                </a:ext>
              </a:extLst>
            </xdr:cNvPr>
            <xdr:cNvSpPr/>
          </xdr:nvSpPr>
          <xdr:spPr>
            <a:xfrm>
              <a:off x="11112024" y="2202300"/>
              <a:ext cx="42644" cy="10874"/>
            </a:xfrm>
            <a:custGeom>
              <a:avLst/>
              <a:gdLst>
                <a:gd name="connsiteX0" fmla="*/ 0 w 42644"/>
                <a:gd name="connsiteY0" fmla="*/ 0 h 10874"/>
                <a:gd name="connsiteX1" fmla="*/ 42644 w 42644"/>
                <a:gd name="connsiteY1" fmla="*/ 0 h 10874"/>
                <a:gd name="connsiteX2" fmla="*/ 42644 w 42644"/>
                <a:gd name="connsiteY2" fmla="*/ 10875 h 10874"/>
                <a:gd name="connsiteX3" fmla="*/ 0 w 42644"/>
                <a:gd name="connsiteY3" fmla="*/ 10875 h 10874"/>
              </a:gdLst>
              <a:ahLst/>
              <a:cxnLst>
                <a:cxn ang="0">
                  <a:pos x="connsiteX0" y="connsiteY0"/>
                </a:cxn>
                <a:cxn ang="0">
                  <a:pos x="connsiteX1" y="connsiteY1"/>
                </a:cxn>
                <a:cxn ang="0">
                  <a:pos x="connsiteX2" y="connsiteY2"/>
                </a:cxn>
                <a:cxn ang="0">
                  <a:pos x="connsiteX3" y="connsiteY3"/>
                </a:cxn>
              </a:cxnLst>
              <a:rect l="l" t="t" r="r" b="b"/>
              <a:pathLst>
                <a:path w="42644" h="10874">
                  <a:moveTo>
                    <a:pt x="0" y="0"/>
                  </a:moveTo>
                  <a:lnTo>
                    <a:pt x="42644" y="0"/>
                  </a:lnTo>
                  <a:lnTo>
                    <a:pt x="42644" y="10875"/>
                  </a:lnTo>
                  <a:lnTo>
                    <a:pt x="0" y="10875"/>
                  </a:ln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9" name="Freeform: Shape 257">
              <a:extLst>
                <a:ext uri="{FF2B5EF4-FFF2-40B4-BE49-F238E27FC236}">
                  <a16:creationId xmlns:a16="http://schemas.microsoft.com/office/drawing/2014/main" id="{00000000-0008-0000-0200-000027000000}"/>
                </a:ext>
              </a:extLst>
            </xdr:cNvPr>
            <xdr:cNvSpPr/>
          </xdr:nvSpPr>
          <xdr:spPr>
            <a:xfrm>
              <a:off x="11035289" y="2202300"/>
              <a:ext cx="65127" cy="10874"/>
            </a:xfrm>
            <a:custGeom>
              <a:avLst/>
              <a:gdLst>
                <a:gd name="connsiteX0" fmla="*/ 0 w 65127"/>
                <a:gd name="connsiteY0" fmla="*/ 0 h 10874"/>
                <a:gd name="connsiteX1" fmla="*/ 65127 w 65127"/>
                <a:gd name="connsiteY1" fmla="*/ 0 h 10874"/>
                <a:gd name="connsiteX2" fmla="*/ 65127 w 65127"/>
                <a:gd name="connsiteY2" fmla="*/ 10875 h 10874"/>
                <a:gd name="connsiteX3" fmla="*/ 0 w 65127"/>
                <a:gd name="connsiteY3" fmla="*/ 10875 h 10874"/>
              </a:gdLst>
              <a:ahLst/>
              <a:cxnLst>
                <a:cxn ang="0">
                  <a:pos x="connsiteX0" y="connsiteY0"/>
                </a:cxn>
                <a:cxn ang="0">
                  <a:pos x="connsiteX1" y="connsiteY1"/>
                </a:cxn>
                <a:cxn ang="0">
                  <a:pos x="connsiteX2" y="connsiteY2"/>
                </a:cxn>
                <a:cxn ang="0">
                  <a:pos x="connsiteX3" y="connsiteY3"/>
                </a:cxn>
              </a:cxnLst>
              <a:rect l="l" t="t" r="r" b="b"/>
              <a:pathLst>
                <a:path w="65127" h="10874">
                  <a:moveTo>
                    <a:pt x="0" y="0"/>
                  </a:moveTo>
                  <a:lnTo>
                    <a:pt x="65127" y="0"/>
                  </a:lnTo>
                  <a:lnTo>
                    <a:pt x="65127" y="10875"/>
                  </a:lnTo>
                  <a:lnTo>
                    <a:pt x="0" y="10875"/>
                  </a:ln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40" name="Freeform: Shape 258">
              <a:extLst>
                <a:ext uri="{FF2B5EF4-FFF2-40B4-BE49-F238E27FC236}">
                  <a16:creationId xmlns:a16="http://schemas.microsoft.com/office/drawing/2014/main" id="{00000000-0008-0000-0200-000028000000}"/>
                </a:ext>
              </a:extLst>
            </xdr:cNvPr>
            <xdr:cNvSpPr/>
          </xdr:nvSpPr>
          <xdr:spPr>
            <a:xfrm>
              <a:off x="10934116" y="2202300"/>
              <a:ext cx="81011" cy="10874"/>
            </a:xfrm>
            <a:custGeom>
              <a:avLst/>
              <a:gdLst>
                <a:gd name="connsiteX0" fmla="*/ 0 w 81011"/>
                <a:gd name="connsiteY0" fmla="*/ 0 h 10874"/>
                <a:gd name="connsiteX1" fmla="*/ 81012 w 81011"/>
                <a:gd name="connsiteY1" fmla="*/ 0 h 10874"/>
                <a:gd name="connsiteX2" fmla="*/ 81012 w 81011"/>
                <a:gd name="connsiteY2" fmla="*/ 10875 h 10874"/>
                <a:gd name="connsiteX3" fmla="*/ 0 w 81011"/>
                <a:gd name="connsiteY3" fmla="*/ 10875 h 10874"/>
              </a:gdLst>
              <a:ahLst/>
              <a:cxnLst>
                <a:cxn ang="0">
                  <a:pos x="connsiteX0" y="connsiteY0"/>
                </a:cxn>
                <a:cxn ang="0">
                  <a:pos x="connsiteX1" y="connsiteY1"/>
                </a:cxn>
                <a:cxn ang="0">
                  <a:pos x="connsiteX2" y="connsiteY2"/>
                </a:cxn>
                <a:cxn ang="0">
                  <a:pos x="connsiteX3" y="connsiteY3"/>
                </a:cxn>
              </a:cxnLst>
              <a:rect l="l" t="t" r="r" b="b"/>
              <a:pathLst>
                <a:path w="81011" h="10874">
                  <a:moveTo>
                    <a:pt x="0" y="0"/>
                  </a:moveTo>
                  <a:lnTo>
                    <a:pt x="81012" y="0"/>
                  </a:lnTo>
                  <a:lnTo>
                    <a:pt x="81012" y="10875"/>
                  </a:lnTo>
                  <a:lnTo>
                    <a:pt x="0" y="10875"/>
                  </a:ln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41" name="Freeform: Shape 259">
              <a:extLst>
                <a:ext uri="{FF2B5EF4-FFF2-40B4-BE49-F238E27FC236}">
                  <a16:creationId xmlns:a16="http://schemas.microsoft.com/office/drawing/2014/main" id="{00000000-0008-0000-0200-000029000000}"/>
                </a:ext>
              </a:extLst>
            </xdr:cNvPr>
            <xdr:cNvSpPr/>
          </xdr:nvSpPr>
          <xdr:spPr>
            <a:xfrm>
              <a:off x="10805328" y="2202300"/>
              <a:ext cx="112903" cy="10874"/>
            </a:xfrm>
            <a:custGeom>
              <a:avLst/>
              <a:gdLst>
                <a:gd name="connsiteX0" fmla="*/ 0 w 112903"/>
                <a:gd name="connsiteY0" fmla="*/ 0 h 10874"/>
                <a:gd name="connsiteX1" fmla="*/ 112903 w 112903"/>
                <a:gd name="connsiteY1" fmla="*/ 0 h 10874"/>
                <a:gd name="connsiteX2" fmla="*/ 112903 w 112903"/>
                <a:gd name="connsiteY2" fmla="*/ 10875 h 10874"/>
                <a:gd name="connsiteX3" fmla="*/ 0 w 112903"/>
                <a:gd name="connsiteY3" fmla="*/ 10875 h 10874"/>
              </a:gdLst>
              <a:ahLst/>
              <a:cxnLst>
                <a:cxn ang="0">
                  <a:pos x="connsiteX0" y="connsiteY0"/>
                </a:cxn>
                <a:cxn ang="0">
                  <a:pos x="connsiteX1" y="connsiteY1"/>
                </a:cxn>
                <a:cxn ang="0">
                  <a:pos x="connsiteX2" y="connsiteY2"/>
                </a:cxn>
                <a:cxn ang="0">
                  <a:pos x="connsiteX3" y="connsiteY3"/>
                </a:cxn>
              </a:cxnLst>
              <a:rect l="l" t="t" r="r" b="b"/>
              <a:pathLst>
                <a:path w="112903" h="10874">
                  <a:moveTo>
                    <a:pt x="0" y="0"/>
                  </a:moveTo>
                  <a:lnTo>
                    <a:pt x="112903" y="0"/>
                  </a:lnTo>
                  <a:lnTo>
                    <a:pt x="112903" y="10875"/>
                  </a:lnTo>
                  <a:lnTo>
                    <a:pt x="0" y="10875"/>
                  </a:ln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42" name="Freeform: Shape 260">
              <a:extLst>
                <a:ext uri="{FF2B5EF4-FFF2-40B4-BE49-F238E27FC236}">
                  <a16:creationId xmlns:a16="http://schemas.microsoft.com/office/drawing/2014/main" id="{00000000-0008-0000-0200-00002A000000}"/>
                </a:ext>
              </a:extLst>
            </xdr:cNvPr>
            <xdr:cNvSpPr/>
          </xdr:nvSpPr>
          <xdr:spPr>
            <a:xfrm>
              <a:off x="10742889" y="2202300"/>
              <a:ext cx="48020" cy="10874"/>
            </a:xfrm>
            <a:custGeom>
              <a:avLst/>
              <a:gdLst>
                <a:gd name="connsiteX0" fmla="*/ 0 w 48020"/>
                <a:gd name="connsiteY0" fmla="*/ 0 h 10874"/>
                <a:gd name="connsiteX1" fmla="*/ 48021 w 48020"/>
                <a:gd name="connsiteY1" fmla="*/ 0 h 10874"/>
                <a:gd name="connsiteX2" fmla="*/ 48021 w 48020"/>
                <a:gd name="connsiteY2" fmla="*/ 10875 h 10874"/>
                <a:gd name="connsiteX3" fmla="*/ 0 w 48020"/>
                <a:gd name="connsiteY3" fmla="*/ 10875 h 10874"/>
              </a:gdLst>
              <a:ahLst/>
              <a:cxnLst>
                <a:cxn ang="0">
                  <a:pos x="connsiteX0" y="connsiteY0"/>
                </a:cxn>
                <a:cxn ang="0">
                  <a:pos x="connsiteX1" y="connsiteY1"/>
                </a:cxn>
                <a:cxn ang="0">
                  <a:pos x="connsiteX2" y="connsiteY2"/>
                </a:cxn>
                <a:cxn ang="0">
                  <a:pos x="connsiteX3" y="connsiteY3"/>
                </a:cxn>
              </a:cxnLst>
              <a:rect l="l" t="t" r="r" b="b"/>
              <a:pathLst>
                <a:path w="48020" h="10874">
                  <a:moveTo>
                    <a:pt x="0" y="0"/>
                  </a:moveTo>
                  <a:lnTo>
                    <a:pt x="48021" y="0"/>
                  </a:lnTo>
                  <a:lnTo>
                    <a:pt x="48021" y="10875"/>
                  </a:lnTo>
                  <a:lnTo>
                    <a:pt x="0" y="10875"/>
                  </a:ln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43" name="Freeform: Shape 261">
              <a:extLst>
                <a:ext uri="{FF2B5EF4-FFF2-40B4-BE49-F238E27FC236}">
                  <a16:creationId xmlns:a16="http://schemas.microsoft.com/office/drawing/2014/main" id="{00000000-0008-0000-0200-00002B000000}"/>
                </a:ext>
              </a:extLst>
            </xdr:cNvPr>
            <xdr:cNvSpPr/>
          </xdr:nvSpPr>
          <xdr:spPr>
            <a:xfrm>
              <a:off x="10814981" y="2479181"/>
              <a:ext cx="20161" cy="10874"/>
            </a:xfrm>
            <a:custGeom>
              <a:avLst/>
              <a:gdLst>
                <a:gd name="connsiteX0" fmla="*/ 0 w 20161"/>
                <a:gd name="connsiteY0" fmla="*/ 0 h 10874"/>
                <a:gd name="connsiteX1" fmla="*/ 20161 w 20161"/>
                <a:gd name="connsiteY1" fmla="*/ 0 h 10874"/>
                <a:gd name="connsiteX2" fmla="*/ 20161 w 20161"/>
                <a:gd name="connsiteY2" fmla="*/ 10875 h 10874"/>
                <a:gd name="connsiteX3" fmla="*/ 0 w 20161"/>
                <a:gd name="connsiteY3" fmla="*/ 10875 h 10874"/>
              </a:gdLst>
              <a:ahLst/>
              <a:cxnLst>
                <a:cxn ang="0">
                  <a:pos x="connsiteX0" y="connsiteY0"/>
                </a:cxn>
                <a:cxn ang="0">
                  <a:pos x="connsiteX1" y="connsiteY1"/>
                </a:cxn>
                <a:cxn ang="0">
                  <a:pos x="connsiteX2" y="connsiteY2"/>
                </a:cxn>
                <a:cxn ang="0">
                  <a:pos x="connsiteX3" y="connsiteY3"/>
                </a:cxn>
              </a:cxnLst>
              <a:rect l="l" t="t" r="r" b="b"/>
              <a:pathLst>
                <a:path w="20161" h="10874">
                  <a:moveTo>
                    <a:pt x="0" y="0"/>
                  </a:moveTo>
                  <a:lnTo>
                    <a:pt x="20161" y="0"/>
                  </a:lnTo>
                  <a:lnTo>
                    <a:pt x="20161" y="10875"/>
                  </a:lnTo>
                  <a:lnTo>
                    <a:pt x="0" y="10875"/>
                  </a:ln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44" name="Freeform: Shape 262">
              <a:extLst>
                <a:ext uri="{FF2B5EF4-FFF2-40B4-BE49-F238E27FC236}">
                  <a16:creationId xmlns:a16="http://schemas.microsoft.com/office/drawing/2014/main" id="{00000000-0008-0000-0200-00002C000000}"/>
                </a:ext>
              </a:extLst>
            </xdr:cNvPr>
            <xdr:cNvSpPr/>
          </xdr:nvSpPr>
          <xdr:spPr>
            <a:xfrm>
              <a:off x="10832698" y="2432138"/>
              <a:ext cx="70381" cy="13318"/>
            </a:xfrm>
            <a:custGeom>
              <a:avLst/>
              <a:gdLst>
                <a:gd name="connsiteX0" fmla="*/ 0 w 70381"/>
                <a:gd name="connsiteY0" fmla="*/ 0 h 13318"/>
                <a:gd name="connsiteX1" fmla="*/ 70381 w 70381"/>
                <a:gd name="connsiteY1" fmla="*/ 0 h 13318"/>
                <a:gd name="connsiteX2" fmla="*/ 70381 w 70381"/>
                <a:gd name="connsiteY2" fmla="*/ 13319 h 13318"/>
                <a:gd name="connsiteX3" fmla="*/ 0 w 70381"/>
                <a:gd name="connsiteY3" fmla="*/ 13319 h 13318"/>
              </a:gdLst>
              <a:ahLst/>
              <a:cxnLst>
                <a:cxn ang="0">
                  <a:pos x="connsiteX0" y="connsiteY0"/>
                </a:cxn>
                <a:cxn ang="0">
                  <a:pos x="connsiteX1" y="connsiteY1"/>
                </a:cxn>
                <a:cxn ang="0">
                  <a:pos x="connsiteX2" y="connsiteY2"/>
                </a:cxn>
                <a:cxn ang="0">
                  <a:pos x="connsiteX3" y="connsiteY3"/>
                </a:cxn>
              </a:cxnLst>
              <a:rect l="l" t="t" r="r" b="b"/>
              <a:pathLst>
                <a:path w="70381" h="13318">
                  <a:moveTo>
                    <a:pt x="0" y="0"/>
                  </a:moveTo>
                  <a:lnTo>
                    <a:pt x="70381" y="0"/>
                  </a:lnTo>
                  <a:lnTo>
                    <a:pt x="70381" y="13319"/>
                  </a:lnTo>
                  <a:lnTo>
                    <a:pt x="0" y="13319"/>
                  </a:ln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45" name="Freeform: Shape 263">
              <a:extLst>
                <a:ext uri="{FF2B5EF4-FFF2-40B4-BE49-F238E27FC236}">
                  <a16:creationId xmlns:a16="http://schemas.microsoft.com/office/drawing/2014/main" id="{00000000-0008-0000-0200-00002D000000}"/>
                </a:ext>
              </a:extLst>
            </xdr:cNvPr>
            <xdr:cNvSpPr/>
          </xdr:nvSpPr>
          <xdr:spPr>
            <a:xfrm>
              <a:off x="10759140" y="2432138"/>
              <a:ext cx="64271" cy="13318"/>
            </a:xfrm>
            <a:custGeom>
              <a:avLst/>
              <a:gdLst>
                <a:gd name="connsiteX0" fmla="*/ 0 w 64271"/>
                <a:gd name="connsiteY0" fmla="*/ 0 h 13318"/>
                <a:gd name="connsiteX1" fmla="*/ 64272 w 64271"/>
                <a:gd name="connsiteY1" fmla="*/ 0 h 13318"/>
                <a:gd name="connsiteX2" fmla="*/ 64272 w 64271"/>
                <a:gd name="connsiteY2" fmla="*/ 13319 h 13318"/>
                <a:gd name="connsiteX3" fmla="*/ 0 w 64271"/>
                <a:gd name="connsiteY3" fmla="*/ 13319 h 13318"/>
              </a:gdLst>
              <a:ahLst/>
              <a:cxnLst>
                <a:cxn ang="0">
                  <a:pos x="connsiteX0" y="connsiteY0"/>
                </a:cxn>
                <a:cxn ang="0">
                  <a:pos x="connsiteX1" y="connsiteY1"/>
                </a:cxn>
                <a:cxn ang="0">
                  <a:pos x="connsiteX2" y="connsiteY2"/>
                </a:cxn>
                <a:cxn ang="0">
                  <a:pos x="connsiteX3" y="connsiteY3"/>
                </a:cxn>
              </a:cxnLst>
              <a:rect l="l" t="t" r="r" b="b"/>
              <a:pathLst>
                <a:path w="64271" h="13318">
                  <a:moveTo>
                    <a:pt x="0" y="0"/>
                  </a:moveTo>
                  <a:lnTo>
                    <a:pt x="64272" y="0"/>
                  </a:lnTo>
                  <a:lnTo>
                    <a:pt x="64272" y="13319"/>
                  </a:lnTo>
                  <a:lnTo>
                    <a:pt x="0" y="13319"/>
                  </a:ln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46" name="Freeform: Shape 264">
              <a:extLst>
                <a:ext uri="{FF2B5EF4-FFF2-40B4-BE49-F238E27FC236}">
                  <a16:creationId xmlns:a16="http://schemas.microsoft.com/office/drawing/2014/main" id="{00000000-0008-0000-0200-00002E000000}"/>
                </a:ext>
              </a:extLst>
            </xdr:cNvPr>
            <xdr:cNvSpPr/>
          </xdr:nvSpPr>
          <xdr:spPr>
            <a:xfrm>
              <a:off x="10846750" y="2479181"/>
              <a:ext cx="44232" cy="10874"/>
            </a:xfrm>
            <a:custGeom>
              <a:avLst/>
              <a:gdLst>
                <a:gd name="connsiteX0" fmla="*/ 0 w 44232"/>
                <a:gd name="connsiteY0" fmla="*/ 0 h 10874"/>
                <a:gd name="connsiteX1" fmla="*/ 44233 w 44232"/>
                <a:gd name="connsiteY1" fmla="*/ 0 h 10874"/>
                <a:gd name="connsiteX2" fmla="*/ 44233 w 44232"/>
                <a:gd name="connsiteY2" fmla="*/ 10875 h 10874"/>
                <a:gd name="connsiteX3" fmla="*/ 0 w 44232"/>
                <a:gd name="connsiteY3" fmla="*/ 10875 h 10874"/>
              </a:gdLst>
              <a:ahLst/>
              <a:cxnLst>
                <a:cxn ang="0">
                  <a:pos x="connsiteX0" y="connsiteY0"/>
                </a:cxn>
                <a:cxn ang="0">
                  <a:pos x="connsiteX1" y="connsiteY1"/>
                </a:cxn>
                <a:cxn ang="0">
                  <a:pos x="connsiteX2" y="connsiteY2"/>
                </a:cxn>
                <a:cxn ang="0">
                  <a:pos x="connsiteX3" y="connsiteY3"/>
                </a:cxn>
              </a:cxnLst>
              <a:rect l="l" t="t" r="r" b="b"/>
              <a:pathLst>
                <a:path w="44232" h="10874">
                  <a:moveTo>
                    <a:pt x="0" y="0"/>
                  </a:moveTo>
                  <a:lnTo>
                    <a:pt x="44233" y="0"/>
                  </a:lnTo>
                  <a:lnTo>
                    <a:pt x="44233" y="10875"/>
                  </a:lnTo>
                  <a:lnTo>
                    <a:pt x="0" y="10875"/>
                  </a:ln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47" name="Freeform: Shape 265">
              <a:extLst>
                <a:ext uri="{FF2B5EF4-FFF2-40B4-BE49-F238E27FC236}">
                  <a16:creationId xmlns:a16="http://schemas.microsoft.com/office/drawing/2014/main" id="{00000000-0008-0000-0200-00002F000000}"/>
                </a:ext>
              </a:extLst>
            </xdr:cNvPr>
            <xdr:cNvSpPr/>
          </xdr:nvSpPr>
          <xdr:spPr>
            <a:xfrm>
              <a:off x="11182528" y="2432138"/>
              <a:ext cx="54252" cy="13318"/>
            </a:xfrm>
            <a:custGeom>
              <a:avLst/>
              <a:gdLst>
                <a:gd name="connsiteX0" fmla="*/ 0 w 54252"/>
                <a:gd name="connsiteY0" fmla="*/ 0 h 13318"/>
                <a:gd name="connsiteX1" fmla="*/ 54252 w 54252"/>
                <a:gd name="connsiteY1" fmla="*/ 0 h 13318"/>
                <a:gd name="connsiteX2" fmla="*/ 54252 w 54252"/>
                <a:gd name="connsiteY2" fmla="*/ 13319 h 13318"/>
                <a:gd name="connsiteX3" fmla="*/ 0 w 54252"/>
                <a:gd name="connsiteY3" fmla="*/ 13319 h 13318"/>
              </a:gdLst>
              <a:ahLst/>
              <a:cxnLst>
                <a:cxn ang="0">
                  <a:pos x="connsiteX0" y="connsiteY0"/>
                </a:cxn>
                <a:cxn ang="0">
                  <a:pos x="connsiteX1" y="connsiteY1"/>
                </a:cxn>
                <a:cxn ang="0">
                  <a:pos x="connsiteX2" y="connsiteY2"/>
                </a:cxn>
                <a:cxn ang="0">
                  <a:pos x="connsiteX3" y="connsiteY3"/>
                </a:cxn>
              </a:cxnLst>
              <a:rect l="l" t="t" r="r" b="b"/>
              <a:pathLst>
                <a:path w="54252" h="13318">
                  <a:moveTo>
                    <a:pt x="0" y="0"/>
                  </a:moveTo>
                  <a:lnTo>
                    <a:pt x="54252" y="0"/>
                  </a:lnTo>
                  <a:lnTo>
                    <a:pt x="54252" y="13319"/>
                  </a:lnTo>
                  <a:lnTo>
                    <a:pt x="0" y="13319"/>
                  </a:ln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48" name="Freeform: Shape 266">
              <a:extLst>
                <a:ext uri="{FF2B5EF4-FFF2-40B4-BE49-F238E27FC236}">
                  <a16:creationId xmlns:a16="http://schemas.microsoft.com/office/drawing/2014/main" id="{00000000-0008-0000-0200-000030000000}"/>
                </a:ext>
              </a:extLst>
            </xdr:cNvPr>
            <xdr:cNvSpPr/>
          </xdr:nvSpPr>
          <xdr:spPr>
            <a:xfrm>
              <a:off x="11160900" y="2479181"/>
              <a:ext cx="77101" cy="10874"/>
            </a:xfrm>
            <a:custGeom>
              <a:avLst/>
              <a:gdLst>
                <a:gd name="connsiteX0" fmla="*/ 0 w 77101"/>
                <a:gd name="connsiteY0" fmla="*/ 0 h 10874"/>
                <a:gd name="connsiteX1" fmla="*/ 77102 w 77101"/>
                <a:gd name="connsiteY1" fmla="*/ 0 h 10874"/>
                <a:gd name="connsiteX2" fmla="*/ 77102 w 77101"/>
                <a:gd name="connsiteY2" fmla="*/ 10875 h 10874"/>
                <a:gd name="connsiteX3" fmla="*/ 0 w 77101"/>
                <a:gd name="connsiteY3" fmla="*/ 10875 h 10874"/>
              </a:gdLst>
              <a:ahLst/>
              <a:cxnLst>
                <a:cxn ang="0">
                  <a:pos x="connsiteX0" y="connsiteY0"/>
                </a:cxn>
                <a:cxn ang="0">
                  <a:pos x="connsiteX1" y="connsiteY1"/>
                </a:cxn>
                <a:cxn ang="0">
                  <a:pos x="connsiteX2" y="connsiteY2"/>
                </a:cxn>
                <a:cxn ang="0">
                  <a:pos x="connsiteX3" y="connsiteY3"/>
                </a:cxn>
              </a:cxnLst>
              <a:rect l="l" t="t" r="r" b="b"/>
              <a:pathLst>
                <a:path w="77101" h="10874">
                  <a:moveTo>
                    <a:pt x="0" y="0"/>
                  </a:moveTo>
                  <a:lnTo>
                    <a:pt x="77102" y="0"/>
                  </a:lnTo>
                  <a:lnTo>
                    <a:pt x="77102" y="10875"/>
                  </a:lnTo>
                  <a:lnTo>
                    <a:pt x="0" y="10875"/>
                  </a:ln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49" name="Freeform: Shape 267">
              <a:extLst>
                <a:ext uri="{FF2B5EF4-FFF2-40B4-BE49-F238E27FC236}">
                  <a16:creationId xmlns:a16="http://schemas.microsoft.com/office/drawing/2014/main" id="{00000000-0008-0000-0200-000031000000}"/>
                </a:ext>
              </a:extLst>
            </xdr:cNvPr>
            <xdr:cNvSpPr/>
          </xdr:nvSpPr>
          <xdr:spPr>
            <a:xfrm>
              <a:off x="11116301" y="2432138"/>
              <a:ext cx="54496" cy="13318"/>
            </a:xfrm>
            <a:custGeom>
              <a:avLst/>
              <a:gdLst>
                <a:gd name="connsiteX0" fmla="*/ 0 w 54496"/>
                <a:gd name="connsiteY0" fmla="*/ 0 h 13318"/>
                <a:gd name="connsiteX1" fmla="*/ 54497 w 54496"/>
                <a:gd name="connsiteY1" fmla="*/ 0 h 13318"/>
                <a:gd name="connsiteX2" fmla="*/ 54497 w 54496"/>
                <a:gd name="connsiteY2" fmla="*/ 13319 h 13318"/>
                <a:gd name="connsiteX3" fmla="*/ 0 w 54496"/>
                <a:gd name="connsiteY3" fmla="*/ 13319 h 13318"/>
              </a:gdLst>
              <a:ahLst/>
              <a:cxnLst>
                <a:cxn ang="0">
                  <a:pos x="connsiteX0" y="connsiteY0"/>
                </a:cxn>
                <a:cxn ang="0">
                  <a:pos x="connsiteX1" y="connsiteY1"/>
                </a:cxn>
                <a:cxn ang="0">
                  <a:pos x="connsiteX2" y="connsiteY2"/>
                </a:cxn>
                <a:cxn ang="0">
                  <a:pos x="connsiteX3" y="connsiteY3"/>
                </a:cxn>
              </a:cxnLst>
              <a:rect l="l" t="t" r="r" b="b"/>
              <a:pathLst>
                <a:path w="54496" h="13318">
                  <a:moveTo>
                    <a:pt x="0" y="0"/>
                  </a:moveTo>
                  <a:lnTo>
                    <a:pt x="54497" y="0"/>
                  </a:lnTo>
                  <a:lnTo>
                    <a:pt x="54497" y="13319"/>
                  </a:lnTo>
                  <a:lnTo>
                    <a:pt x="0" y="13319"/>
                  </a:ln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50" name="Freeform: Shape 268">
              <a:extLst>
                <a:ext uri="{FF2B5EF4-FFF2-40B4-BE49-F238E27FC236}">
                  <a16:creationId xmlns:a16="http://schemas.microsoft.com/office/drawing/2014/main" id="{00000000-0008-0000-0200-000032000000}"/>
                </a:ext>
              </a:extLst>
            </xdr:cNvPr>
            <xdr:cNvSpPr/>
          </xdr:nvSpPr>
          <xdr:spPr>
            <a:xfrm>
              <a:off x="11134787" y="2556405"/>
              <a:ext cx="380096" cy="350806"/>
            </a:xfrm>
            <a:custGeom>
              <a:avLst/>
              <a:gdLst>
                <a:gd name="connsiteX0" fmla="*/ 47480 w 380096"/>
                <a:gd name="connsiteY0" fmla="*/ 350512 h 350806"/>
                <a:gd name="connsiteX1" fmla="*/ 113219 w 380096"/>
                <a:gd name="connsiteY1" fmla="*/ 341470 h 350806"/>
                <a:gd name="connsiteX2" fmla="*/ 203883 w 380096"/>
                <a:gd name="connsiteY2" fmla="*/ 339026 h 350806"/>
                <a:gd name="connsiteX3" fmla="*/ 238218 w 380096"/>
                <a:gd name="connsiteY3" fmla="*/ 340614 h 350806"/>
                <a:gd name="connsiteX4" fmla="*/ 277197 w 380096"/>
                <a:gd name="connsiteY4" fmla="*/ 242862 h 350806"/>
                <a:gd name="connsiteX5" fmla="*/ 358698 w 380096"/>
                <a:gd name="connsiteY5" fmla="*/ 293449 h 350806"/>
                <a:gd name="connsiteX6" fmla="*/ 379348 w 380096"/>
                <a:gd name="connsiteY6" fmla="*/ 260335 h 350806"/>
                <a:gd name="connsiteX7" fmla="*/ 291860 w 380096"/>
                <a:gd name="connsiteY7" fmla="*/ 205961 h 350806"/>
                <a:gd name="connsiteX8" fmla="*/ 297114 w 380096"/>
                <a:gd name="connsiteY8" fmla="*/ 192765 h 350806"/>
                <a:gd name="connsiteX9" fmla="*/ 297114 w 380096"/>
                <a:gd name="connsiteY9" fmla="*/ 175169 h 350806"/>
                <a:gd name="connsiteX10" fmla="*/ 223800 w 380096"/>
                <a:gd name="connsiteY10" fmla="*/ 32452 h 350806"/>
                <a:gd name="connsiteX11" fmla="*/ 213781 w 380096"/>
                <a:gd name="connsiteY11" fmla="*/ 24998 h 350806"/>
                <a:gd name="connsiteX12" fmla="*/ 108698 w 380096"/>
                <a:gd name="connsiteY12" fmla="*/ 1171 h 350806"/>
                <a:gd name="connsiteX13" fmla="*/ 32940 w 380096"/>
                <a:gd name="connsiteY13" fmla="*/ -295 h 350806"/>
                <a:gd name="connsiteX14" fmla="*/ 20294 w 380096"/>
                <a:gd name="connsiteY14" fmla="*/ 12962 h 350806"/>
                <a:gd name="connsiteX15" fmla="*/ 20721 w 380096"/>
                <a:gd name="connsiteY15" fmla="*/ 15956 h 350806"/>
                <a:gd name="connsiteX16" fmla="*/ 34895 w 380096"/>
                <a:gd name="connsiteY16" fmla="*/ 33796 h 350806"/>
                <a:gd name="connsiteX17" fmla="*/ 38072 w 380096"/>
                <a:gd name="connsiteY17" fmla="*/ 47725 h 350806"/>
                <a:gd name="connsiteX18" fmla="*/ 38072 w 380096"/>
                <a:gd name="connsiteY18" fmla="*/ 47725 h 350806"/>
                <a:gd name="connsiteX19" fmla="*/ 23532 w 380096"/>
                <a:gd name="connsiteY19" fmla="*/ 50536 h 350806"/>
                <a:gd name="connsiteX20" fmla="*/ 193 w 380096"/>
                <a:gd name="connsiteY20" fmla="*/ 90736 h 350806"/>
                <a:gd name="connsiteX21" fmla="*/ 36850 w 380096"/>
                <a:gd name="connsiteY21" fmla="*/ 320086 h 350806"/>
                <a:gd name="connsiteX22" fmla="*/ 47480 w 380096"/>
                <a:gd name="connsiteY22" fmla="*/ 350512 h 350806"/>
                <a:gd name="connsiteX23" fmla="*/ 126048 w 380096"/>
                <a:gd name="connsiteY23" fmla="*/ 95990 h 350806"/>
                <a:gd name="connsiteX24" fmla="*/ 135946 w 380096"/>
                <a:gd name="connsiteY24" fmla="*/ 108209 h 350806"/>
                <a:gd name="connsiteX25" fmla="*/ 114685 w 380096"/>
                <a:gd name="connsiteY25" fmla="*/ 95013 h 350806"/>
                <a:gd name="connsiteX26" fmla="*/ 160995 w 380096"/>
                <a:gd name="connsiteY26" fmla="*/ 170159 h 350806"/>
                <a:gd name="connsiteX27" fmla="*/ 153663 w 380096"/>
                <a:gd name="connsiteY27" fmla="*/ 215003 h 350806"/>
                <a:gd name="connsiteX28" fmla="*/ 149753 w 380096"/>
                <a:gd name="connsiteY28" fmla="*/ 218913 h 350806"/>
                <a:gd name="connsiteX29" fmla="*/ 149753 w 380096"/>
                <a:gd name="connsiteY29" fmla="*/ 218913 h 350806"/>
                <a:gd name="connsiteX30" fmla="*/ 113096 w 380096"/>
                <a:gd name="connsiteY30" fmla="*/ 189099 h 350806"/>
                <a:gd name="connsiteX31" fmla="*/ 85604 w 380096"/>
                <a:gd name="connsiteY31" fmla="*/ 123361 h 350806"/>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 ang="0">
                  <a:pos x="connsiteX28" y="connsiteY28"/>
                </a:cxn>
                <a:cxn ang="0">
                  <a:pos x="connsiteX29" y="connsiteY29"/>
                </a:cxn>
                <a:cxn ang="0">
                  <a:pos x="connsiteX30" y="connsiteY30"/>
                </a:cxn>
                <a:cxn ang="0">
                  <a:pos x="connsiteX31" y="connsiteY31"/>
                </a:cxn>
              </a:cxnLst>
              <a:rect l="l" t="t" r="r" b="b"/>
              <a:pathLst>
                <a:path w="380096" h="350806">
                  <a:moveTo>
                    <a:pt x="47480" y="350512"/>
                  </a:moveTo>
                  <a:cubicBezTo>
                    <a:pt x="69474" y="348679"/>
                    <a:pt x="91469" y="343302"/>
                    <a:pt x="113219" y="341470"/>
                  </a:cubicBezTo>
                  <a:cubicBezTo>
                    <a:pt x="143375" y="338940"/>
                    <a:pt x="173642" y="338134"/>
                    <a:pt x="203883" y="339026"/>
                  </a:cubicBezTo>
                  <a:cubicBezTo>
                    <a:pt x="215369" y="339026"/>
                    <a:pt x="226733" y="339759"/>
                    <a:pt x="238218" y="340614"/>
                  </a:cubicBezTo>
                  <a:lnTo>
                    <a:pt x="277197" y="242862"/>
                  </a:lnTo>
                  <a:lnTo>
                    <a:pt x="358698" y="293449"/>
                  </a:lnTo>
                  <a:lnTo>
                    <a:pt x="379348" y="260335"/>
                  </a:lnTo>
                  <a:lnTo>
                    <a:pt x="291860" y="205961"/>
                  </a:lnTo>
                  <a:lnTo>
                    <a:pt x="297114" y="192765"/>
                  </a:lnTo>
                  <a:cubicBezTo>
                    <a:pt x="299815" y="187205"/>
                    <a:pt x="299815" y="180729"/>
                    <a:pt x="297114" y="175169"/>
                  </a:cubicBezTo>
                  <a:lnTo>
                    <a:pt x="223800" y="32452"/>
                  </a:lnTo>
                  <a:cubicBezTo>
                    <a:pt x="221748" y="28590"/>
                    <a:pt x="218070" y="25853"/>
                    <a:pt x="213781" y="24998"/>
                  </a:cubicBezTo>
                  <a:lnTo>
                    <a:pt x="108698" y="1171"/>
                  </a:lnTo>
                  <a:lnTo>
                    <a:pt x="32940" y="-295"/>
                  </a:lnTo>
                  <a:cubicBezTo>
                    <a:pt x="25792" y="-124"/>
                    <a:pt x="20122" y="5802"/>
                    <a:pt x="20294" y="12962"/>
                  </a:cubicBezTo>
                  <a:cubicBezTo>
                    <a:pt x="20318" y="13977"/>
                    <a:pt x="20464" y="14979"/>
                    <a:pt x="20721" y="15956"/>
                  </a:cubicBezTo>
                  <a:cubicBezTo>
                    <a:pt x="24008" y="22909"/>
                    <a:pt x="28859" y="29018"/>
                    <a:pt x="34895" y="33796"/>
                  </a:cubicBezTo>
                  <a:cubicBezTo>
                    <a:pt x="35420" y="38549"/>
                    <a:pt x="36496" y="43217"/>
                    <a:pt x="38072" y="47725"/>
                  </a:cubicBezTo>
                  <a:lnTo>
                    <a:pt x="38072" y="47725"/>
                  </a:lnTo>
                  <a:cubicBezTo>
                    <a:pt x="33062" y="47285"/>
                    <a:pt x="28015" y="48251"/>
                    <a:pt x="23532" y="50536"/>
                  </a:cubicBezTo>
                  <a:cubicBezTo>
                    <a:pt x="-5549" y="64588"/>
                    <a:pt x="-906" y="74974"/>
                    <a:pt x="193" y="90736"/>
                  </a:cubicBezTo>
                  <a:cubicBezTo>
                    <a:pt x="6058" y="168070"/>
                    <a:pt x="18326" y="244781"/>
                    <a:pt x="36850" y="320086"/>
                  </a:cubicBezTo>
                  <a:cubicBezTo>
                    <a:pt x="39660" y="329495"/>
                    <a:pt x="43815" y="339881"/>
                    <a:pt x="47480" y="350512"/>
                  </a:cubicBezTo>
                  <a:close/>
                  <a:moveTo>
                    <a:pt x="126048" y="95990"/>
                  </a:moveTo>
                  <a:lnTo>
                    <a:pt x="135946" y="108209"/>
                  </a:lnTo>
                  <a:lnTo>
                    <a:pt x="114685" y="95013"/>
                  </a:lnTo>
                  <a:close/>
                  <a:moveTo>
                    <a:pt x="160995" y="170159"/>
                  </a:moveTo>
                  <a:cubicBezTo>
                    <a:pt x="155924" y="184553"/>
                    <a:pt x="153443" y="199742"/>
                    <a:pt x="153663" y="215003"/>
                  </a:cubicBezTo>
                  <a:lnTo>
                    <a:pt x="149753" y="218913"/>
                  </a:lnTo>
                  <a:lnTo>
                    <a:pt x="149753" y="218913"/>
                  </a:lnTo>
                  <a:cubicBezTo>
                    <a:pt x="133673" y="215003"/>
                    <a:pt x="120208" y="204043"/>
                    <a:pt x="113096" y="189099"/>
                  </a:cubicBezTo>
                  <a:cubicBezTo>
                    <a:pt x="104543" y="170526"/>
                    <a:pt x="91713" y="141445"/>
                    <a:pt x="85604" y="123361"/>
                  </a:cubicBez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51" name="Freeform: Shape 269">
              <a:extLst>
                <a:ext uri="{FF2B5EF4-FFF2-40B4-BE49-F238E27FC236}">
                  <a16:creationId xmlns:a16="http://schemas.microsoft.com/office/drawing/2014/main" id="{00000000-0008-0000-0200-000033000000}"/>
                </a:ext>
              </a:extLst>
            </xdr:cNvPr>
            <xdr:cNvSpPr/>
          </xdr:nvSpPr>
          <xdr:spPr>
            <a:xfrm>
              <a:off x="11150994" y="2564103"/>
              <a:ext cx="196245" cy="233883"/>
            </a:xfrm>
            <a:custGeom>
              <a:avLst/>
              <a:gdLst>
                <a:gd name="connsiteX0" fmla="*/ -740 w 196245"/>
                <a:gd name="connsiteY0" fmla="*/ -295 h 233883"/>
                <a:gd name="connsiteX1" fmla="*/ 90780 w 196245"/>
                <a:gd name="connsiteY1" fmla="*/ 66787 h 233883"/>
                <a:gd name="connsiteX2" fmla="*/ 134402 w 196245"/>
                <a:gd name="connsiteY2" fmla="*/ 122383 h 233883"/>
                <a:gd name="connsiteX3" fmla="*/ 122183 w 196245"/>
                <a:gd name="connsiteY3" fmla="*/ 214637 h 233883"/>
                <a:gd name="connsiteX4" fmla="*/ 195497 w 196245"/>
                <a:gd name="connsiteY4" fmla="*/ 202418 h 233883"/>
                <a:gd name="connsiteX5" fmla="*/ 174236 w 196245"/>
                <a:gd name="connsiteY5" fmla="*/ 30863 h 233883"/>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96245" h="233883">
                  <a:moveTo>
                    <a:pt x="-740" y="-295"/>
                  </a:moveTo>
                  <a:cubicBezTo>
                    <a:pt x="-740" y="-295"/>
                    <a:pt x="-3550" y="64832"/>
                    <a:pt x="90780" y="66787"/>
                  </a:cubicBezTo>
                  <a:lnTo>
                    <a:pt x="134402" y="122383"/>
                  </a:lnTo>
                  <a:cubicBezTo>
                    <a:pt x="118640" y="150426"/>
                    <a:pt x="114265" y="183454"/>
                    <a:pt x="122183" y="214637"/>
                  </a:cubicBezTo>
                  <a:cubicBezTo>
                    <a:pt x="133547" y="263512"/>
                    <a:pt x="195497" y="202418"/>
                    <a:pt x="195497" y="202418"/>
                  </a:cubicBezTo>
                  <a:lnTo>
                    <a:pt x="174236" y="30863"/>
                  </a:ln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52" name="Freeform: Shape 270">
              <a:extLst>
                <a:ext uri="{FF2B5EF4-FFF2-40B4-BE49-F238E27FC236}">
                  <a16:creationId xmlns:a16="http://schemas.microsoft.com/office/drawing/2014/main" id="{00000000-0008-0000-0200-000034000000}"/>
                </a:ext>
              </a:extLst>
            </xdr:cNvPr>
            <xdr:cNvSpPr/>
          </xdr:nvSpPr>
          <xdr:spPr>
            <a:xfrm>
              <a:off x="11063637" y="2525369"/>
              <a:ext cx="126955" cy="138318"/>
            </a:xfrm>
            <a:custGeom>
              <a:avLst/>
              <a:gdLst>
                <a:gd name="connsiteX0" fmla="*/ 0 w 126955"/>
                <a:gd name="connsiteY0" fmla="*/ 0 h 138318"/>
                <a:gd name="connsiteX1" fmla="*/ 15885 w 126955"/>
                <a:gd name="connsiteY1" fmla="*/ 16984 h 138318"/>
                <a:gd name="connsiteX2" fmla="*/ 75880 w 126955"/>
                <a:gd name="connsiteY2" fmla="*/ 107649 h 138318"/>
                <a:gd name="connsiteX3" fmla="*/ 126955 w 126955"/>
                <a:gd name="connsiteY3" fmla="*/ 138319 h 138318"/>
                <a:gd name="connsiteX4" fmla="*/ 126955 w 126955"/>
                <a:gd name="connsiteY4" fmla="*/ 69404 h 138318"/>
                <a:gd name="connsiteX5" fmla="*/ 0 w 126955"/>
                <a:gd name="connsiteY5" fmla="*/ 0 h 13831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26955" h="138318">
                  <a:moveTo>
                    <a:pt x="0" y="0"/>
                  </a:moveTo>
                  <a:lnTo>
                    <a:pt x="15885" y="16984"/>
                  </a:lnTo>
                  <a:lnTo>
                    <a:pt x="75880" y="107649"/>
                  </a:lnTo>
                  <a:lnTo>
                    <a:pt x="126955" y="138319"/>
                  </a:lnTo>
                  <a:lnTo>
                    <a:pt x="126955" y="69404"/>
                  </a:lnTo>
                  <a:lnTo>
                    <a:pt x="0" y="0"/>
                  </a:ln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53" name="Freeform: Shape 271">
              <a:extLst>
                <a:ext uri="{FF2B5EF4-FFF2-40B4-BE49-F238E27FC236}">
                  <a16:creationId xmlns:a16="http://schemas.microsoft.com/office/drawing/2014/main" id="{00000000-0008-0000-0200-000035000000}"/>
                </a:ext>
              </a:extLst>
            </xdr:cNvPr>
            <xdr:cNvSpPr/>
          </xdr:nvSpPr>
          <xdr:spPr>
            <a:xfrm rot="18111602">
              <a:off x="11156823" y="2505265"/>
              <a:ext cx="39100" cy="180229"/>
            </a:xfrm>
            <a:custGeom>
              <a:avLst/>
              <a:gdLst>
                <a:gd name="connsiteX0" fmla="*/ -748 w 39100"/>
                <a:gd name="connsiteY0" fmla="*/ -295 h 180229"/>
                <a:gd name="connsiteX1" fmla="*/ 38353 w 39100"/>
                <a:gd name="connsiteY1" fmla="*/ -295 h 180229"/>
                <a:gd name="connsiteX2" fmla="*/ 38353 w 39100"/>
                <a:gd name="connsiteY2" fmla="*/ 179935 h 180229"/>
                <a:gd name="connsiteX3" fmla="*/ -748 w 39100"/>
                <a:gd name="connsiteY3" fmla="*/ 179935 h 180229"/>
              </a:gdLst>
              <a:ahLst/>
              <a:cxnLst>
                <a:cxn ang="0">
                  <a:pos x="connsiteX0" y="connsiteY0"/>
                </a:cxn>
                <a:cxn ang="0">
                  <a:pos x="connsiteX1" y="connsiteY1"/>
                </a:cxn>
                <a:cxn ang="0">
                  <a:pos x="connsiteX2" y="connsiteY2"/>
                </a:cxn>
                <a:cxn ang="0">
                  <a:pos x="connsiteX3" y="connsiteY3"/>
                </a:cxn>
              </a:cxnLst>
              <a:rect l="l" t="t" r="r" b="b"/>
              <a:pathLst>
                <a:path w="39100" h="180229">
                  <a:moveTo>
                    <a:pt x="-748" y="-295"/>
                  </a:moveTo>
                  <a:lnTo>
                    <a:pt x="38353" y="-295"/>
                  </a:lnTo>
                  <a:lnTo>
                    <a:pt x="38353" y="179935"/>
                  </a:lnTo>
                  <a:lnTo>
                    <a:pt x="-748" y="179935"/>
                  </a:ln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54" name="Freeform: Shape 272">
              <a:extLst>
                <a:ext uri="{FF2B5EF4-FFF2-40B4-BE49-F238E27FC236}">
                  <a16:creationId xmlns:a16="http://schemas.microsoft.com/office/drawing/2014/main" id="{00000000-0008-0000-0200-000036000000}"/>
                </a:ext>
              </a:extLst>
            </xdr:cNvPr>
            <xdr:cNvSpPr/>
          </xdr:nvSpPr>
          <xdr:spPr>
            <a:xfrm rot="18111602">
              <a:off x="11163949" y="2508098"/>
              <a:ext cx="14662" cy="168133"/>
            </a:xfrm>
            <a:custGeom>
              <a:avLst/>
              <a:gdLst>
                <a:gd name="connsiteX0" fmla="*/ -749 w 14662"/>
                <a:gd name="connsiteY0" fmla="*/ -295 h 168133"/>
                <a:gd name="connsiteX1" fmla="*/ 13914 w 14662"/>
                <a:gd name="connsiteY1" fmla="*/ -295 h 168133"/>
                <a:gd name="connsiteX2" fmla="*/ 13914 w 14662"/>
                <a:gd name="connsiteY2" fmla="*/ 167838 h 168133"/>
                <a:gd name="connsiteX3" fmla="*/ -749 w 14662"/>
                <a:gd name="connsiteY3" fmla="*/ 167838 h 168133"/>
              </a:gdLst>
              <a:ahLst/>
              <a:cxnLst>
                <a:cxn ang="0">
                  <a:pos x="connsiteX0" y="connsiteY0"/>
                </a:cxn>
                <a:cxn ang="0">
                  <a:pos x="connsiteX1" y="connsiteY1"/>
                </a:cxn>
                <a:cxn ang="0">
                  <a:pos x="connsiteX2" y="connsiteY2"/>
                </a:cxn>
                <a:cxn ang="0">
                  <a:pos x="connsiteX3" y="connsiteY3"/>
                </a:cxn>
              </a:cxnLst>
              <a:rect l="l" t="t" r="r" b="b"/>
              <a:pathLst>
                <a:path w="14662" h="168133">
                  <a:moveTo>
                    <a:pt x="-749" y="-295"/>
                  </a:moveTo>
                  <a:lnTo>
                    <a:pt x="13914" y="-295"/>
                  </a:lnTo>
                  <a:lnTo>
                    <a:pt x="13914" y="167838"/>
                  </a:lnTo>
                  <a:lnTo>
                    <a:pt x="-749" y="167838"/>
                  </a:ln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55" name="Freeform: Shape 273">
              <a:extLst>
                <a:ext uri="{FF2B5EF4-FFF2-40B4-BE49-F238E27FC236}">
                  <a16:creationId xmlns:a16="http://schemas.microsoft.com/office/drawing/2014/main" id="{00000000-0008-0000-0200-000037000000}"/>
                </a:ext>
              </a:extLst>
            </xdr:cNvPr>
            <xdr:cNvSpPr/>
          </xdr:nvSpPr>
          <xdr:spPr>
            <a:xfrm>
              <a:off x="11129131" y="2586929"/>
              <a:ext cx="73313" cy="48166"/>
            </a:xfrm>
            <a:custGeom>
              <a:avLst/>
              <a:gdLst>
                <a:gd name="connsiteX0" fmla="*/ -749 w 73313"/>
                <a:gd name="connsiteY0" fmla="*/ 2050 h 48166"/>
                <a:gd name="connsiteX1" fmla="*/ 72565 w 73313"/>
                <a:gd name="connsiteY1" fmla="*/ 47871 h 48166"/>
                <a:gd name="connsiteX2" fmla="*/ 44828 w 73313"/>
                <a:gd name="connsiteY2" fmla="*/ 11948 h 48166"/>
                <a:gd name="connsiteX3" fmla="*/ -749 w 73313"/>
                <a:gd name="connsiteY3" fmla="*/ 2050 h 48166"/>
              </a:gdLst>
              <a:ahLst/>
              <a:cxnLst>
                <a:cxn ang="0">
                  <a:pos x="connsiteX0" y="connsiteY0"/>
                </a:cxn>
                <a:cxn ang="0">
                  <a:pos x="connsiteX1" y="connsiteY1"/>
                </a:cxn>
                <a:cxn ang="0">
                  <a:pos x="connsiteX2" y="connsiteY2"/>
                </a:cxn>
                <a:cxn ang="0">
                  <a:pos x="connsiteX3" y="connsiteY3"/>
                </a:cxn>
              </a:cxnLst>
              <a:rect l="l" t="t" r="r" b="b"/>
              <a:pathLst>
                <a:path w="73313" h="48166">
                  <a:moveTo>
                    <a:pt x="-749" y="2050"/>
                  </a:moveTo>
                  <a:lnTo>
                    <a:pt x="72565" y="47871"/>
                  </a:lnTo>
                  <a:cubicBezTo>
                    <a:pt x="72565" y="37241"/>
                    <a:pt x="61568" y="22822"/>
                    <a:pt x="44828" y="11948"/>
                  </a:cubicBezTo>
                  <a:cubicBezTo>
                    <a:pt x="28088" y="1072"/>
                    <a:pt x="8416" y="-3449"/>
                    <a:pt x="-749" y="2050"/>
                  </a:cubicBez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56" name="Freeform: Shape 274">
              <a:extLst>
                <a:ext uri="{FF2B5EF4-FFF2-40B4-BE49-F238E27FC236}">
                  <a16:creationId xmlns:a16="http://schemas.microsoft.com/office/drawing/2014/main" id="{00000000-0008-0000-0200-000038000000}"/>
                </a:ext>
              </a:extLst>
            </xdr:cNvPr>
            <xdr:cNvSpPr/>
          </xdr:nvSpPr>
          <xdr:spPr>
            <a:xfrm>
              <a:off x="11136548" y="2549196"/>
              <a:ext cx="68584" cy="41481"/>
            </a:xfrm>
            <a:custGeom>
              <a:avLst/>
              <a:gdLst>
                <a:gd name="connsiteX0" fmla="*/ 1243 w 68584"/>
                <a:gd name="connsiteY0" fmla="*/ -295 h 41481"/>
                <a:gd name="connsiteX1" fmla="*/ -224 w 68584"/>
                <a:gd name="connsiteY1" fmla="*/ 2515 h 41481"/>
                <a:gd name="connsiteX2" fmla="*/ 36433 w 68584"/>
                <a:gd name="connsiteY2" fmla="*/ 37095 h 41481"/>
                <a:gd name="connsiteX3" fmla="*/ 67836 w 68584"/>
                <a:gd name="connsiteY3" fmla="*/ 40883 h 41481"/>
              </a:gdLst>
              <a:ahLst/>
              <a:cxnLst>
                <a:cxn ang="0">
                  <a:pos x="connsiteX0" y="connsiteY0"/>
                </a:cxn>
                <a:cxn ang="0">
                  <a:pos x="connsiteX1" y="connsiteY1"/>
                </a:cxn>
                <a:cxn ang="0">
                  <a:pos x="connsiteX2" y="connsiteY2"/>
                </a:cxn>
                <a:cxn ang="0">
                  <a:pos x="connsiteX3" y="connsiteY3"/>
                </a:cxn>
              </a:cxnLst>
              <a:rect l="l" t="t" r="r" b="b"/>
              <a:pathLst>
                <a:path w="68584" h="41481">
                  <a:moveTo>
                    <a:pt x="1243" y="-295"/>
                  </a:moveTo>
                  <a:cubicBezTo>
                    <a:pt x="583" y="548"/>
                    <a:pt x="94" y="1501"/>
                    <a:pt x="-224" y="2515"/>
                  </a:cubicBezTo>
                  <a:cubicBezTo>
                    <a:pt x="-3889" y="14734"/>
                    <a:pt x="11995" y="29519"/>
                    <a:pt x="36433" y="37095"/>
                  </a:cubicBezTo>
                  <a:cubicBezTo>
                    <a:pt x="46514" y="40540"/>
                    <a:pt x="57218" y="41836"/>
                    <a:pt x="67836" y="40883"/>
                  </a:cubicBez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57" name="Freeform: Shape 275">
              <a:extLst>
                <a:ext uri="{FF2B5EF4-FFF2-40B4-BE49-F238E27FC236}">
                  <a16:creationId xmlns:a16="http://schemas.microsoft.com/office/drawing/2014/main" id="{00000000-0008-0000-0200-000039000000}"/>
                </a:ext>
              </a:extLst>
            </xdr:cNvPr>
            <xdr:cNvSpPr/>
          </xdr:nvSpPr>
          <xdr:spPr>
            <a:xfrm>
              <a:off x="11120668" y="2535125"/>
              <a:ext cx="371855" cy="686236"/>
            </a:xfrm>
            <a:custGeom>
              <a:avLst/>
              <a:gdLst>
                <a:gd name="connsiteX0" fmla="*/ 291806 w 371855"/>
                <a:gd name="connsiteY0" fmla="*/ 174578 h 686236"/>
                <a:gd name="connsiteX1" fmla="*/ 218492 w 371855"/>
                <a:gd name="connsiteY1" fmla="*/ 31860 h 686236"/>
                <a:gd name="connsiteX2" fmla="*/ 208472 w 371855"/>
                <a:gd name="connsiteY2" fmla="*/ 24284 h 686236"/>
                <a:gd name="connsiteX3" fmla="*/ 103267 w 371855"/>
                <a:gd name="connsiteY3" fmla="*/ 1191 h 686236"/>
                <a:gd name="connsiteX4" fmla="*/ 27509 w 371855"/>
                <a:gd name="connsiteY4" fmla="*/ -275 h 686236"/>
                <a:gd name="connsiteX5" fmla="*/ 14618 w 371855"/>
                <a:gd name="connsiteY5" fmla="*/ 11235 h 686236"/>
                <a:gd name="connsiteX6" fmla="*/ 15290 w 371855"/>
                <a:gd name="connsiteY6" fmla="*/ 15976 h 686236"/>
                <a:gd name="connsiteX7" fmla="*/ 94224 w 371855"/>
                <a:gd name="connsiteY7" fmla="*/ 50677 h 686236"/>
                <a:gd name="connsiteX8" fmla="*/ 181102 w 371855"/>
                <a:gd name="connsiteY8" fmla="*/ 81347 h 686236"/>
                <a:gd name="connsiteX9" fmla="*/ 188921 w 371855"/>
                <a:gd name="connsiteY9" fmla="*/ 156860 h 686236"/>
                <a:gd name="connsiteX10" fmla="*/ 181468 w 371855"/>
                <a:gd name="connsiteY10" fmla="*/ 181298 h 686236"/>
                <a:gd name="connsiteX11" fmla="*/ 144811 w 371855"/>
                <a:gd name="connsiteY11" fmla="*/ 218933 h 686236"/>
                <a:gd name="connsiteX12" fmla="*/ 144811 w 371855"/>
                <a:gd name="connsiteY12" fmla="*/ 218933 h 686236"/>
                <a:gd name="connsiteX13" fmla="*/ 108154 w 371855"/>
                <a:gd name="connsiteY13" fmla="*/ 189119 h 686236"/>
                <a:gd name="connsiteX14" fmla="*/ 77851 w 371855"/>
                <a:gd name="connsiteY14" fmla="*/ 114094 h 686236"/>
                <a:gd name="connsiteX15" fmla="*/ 9425 w 371855"/>
                <a:gd name="connsiteY15" fmla="*/ 56909 h 686236"/>
                <a:gd name="connsiteX16" fmla="*/ 13335 w 371855"/>
                <a:gd name="connsiteY16" fmla="*/ 110306 h 686236"/>
                <a:gd name="connsiteX17" fmla="*/ 49992 w 371855"/>
                <a:gd name="connsiteY17" fmla="*/ 272574 h 686236"/>
                <a:gd name="connsiteX18" fmla="*/ 103755 w 371855"/>
                <a:gd name="connsiteY18" fmla="*/ 401606 h 686236"/>
                <a:gd name="connsiteX19" fmla="*/ 149332 w 371855"/>
                <a:gd name="connsiteY19" fmla="*/ 685942 h 686236"/>
                <a:gd name="connsiteX20" fmla="*/ 371107 w 371855"/>
                <a:gd name="connsiteY20" fmla="*/ 685942 h 686236"/>
                <a:gd name="connsiteX21" fmla="*/ 224479 w 371855"/>
                <a:gd name="connsiteY21" fmla="*/ 360673 h 686236"/>
                <a:gd name="connsiteX22" fmla="*/ 291195 w 371855"/>
                <a:gd name="connsiteY22" fmla="*/ 192784 h 686236"/>
                <a:gd name="connsiteX23" fmla="*/ 291806 w 371855"/>
                <a:gd name="connsiteY23" fmla="*/ 174578 h 686236"/>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Lst>
              <a:rect l="l" t="t" r="r" b="b"/>
              <a:pathLst>
                <a:path w="371855" h="686236">
                  <a:moveTo>
                    <a:pt x="291806" y="174578"/>
                  </a:moveTo>
                  <a:lnTo>
                    <a:pt x="218492" y="31860"/>
                  </a:lnTo>
                  <a:cubicBezTo>
                    <a:pt x="216512" y="27913"/>
                    <a:pt x="212810" y="25115"/>
                    <a:pt x="208472" y="24284"/>
                  </a:cubicBezTo>
                  <a:lnTo>
                    <a:pt x="103267" y="1191"/>
                  </a:lnTo>
                  <a:lnTo>
                    <a:pt x="27509" y="-275"/>
                  </a:lnTo>
                  <a:cubicBezTo>
                    <a:pt x="20776" y="-654"/>
                    <a:pt x="14997" y="4490"/>
                    <a:pt x="14618" y="11235"/>
                  </a:cubicBezTo>
                  <a:cubicBezTo>
                    <a:pt x="14532" y="12847"/>
                    <a:pt x="14752" y="14448"/>
                    <a:pt x="15290" y="15976"/>
                  </a:cubicBezTo>
                  <a:cubicBezTo>
                    <a:pt x="22988" y="32593"/>
                    <a:pt x="43149" y="51655"/>
                    <a:pt x="94224" y="50677"/>
                  </a:cubicBezTo>
                  <a:lnTo>
                    <a:pt x="181102" y="81347"/>
                  </a:lnTo>
                  <a:cubicBezTo>
                    <a:pt x="180809" y="106738"/>
                    <a:pt x="183423" y="132068"/>
                    <a:pt x="188921" y="156860"/>
                  </a:cubicBezTo>
                  <a:cubicBezTo>
                    <a:pt x="190607" y="165731"/>
                    <a:pt x="187822" y="174871"/>
                    <a:pt x="181468" y="181298"/>
                  </a:cubicBezTo>
                  <a:lnTo>
                    <a:pt x="144811" y="218933"/>
                  </a:lnTo>
                  <a:lnTo>
                    <a:pt x="144811" y="218933"/>
                  </a:lnTo>
                  <a:cubicBezTo>
                    <a:pt x="128731" y="215023"/>
                    <a:pt x="115266" y="204062"/>
                    <a:pt x="108154" y="189119"/>
                  </a:cubicBezTo>
                  <a:cubicBezTo>
                    <a:pt x="95850" y="165059"/>
                    <a:pt x="85708" y="139949"/>
                    <a:pt x="77851" y="114094"/>
                  </a:cubicBezTo>
                  <a:cubicBezTo>
                    <a:pt x="73696" y="85990"/>
                    <a:pt x="44371" y="46401"/>
                    <a:pt x="9425" y="56909"/>
                  </a:cubicBezTo>
                  <a:cubicBezTo>
                    <a:pt x="-13180" y="63752"/>
                    <a:pt x="8203" y="95155"/>
                    <a:pt x="13335" y="110306"/>
                  </a:cubicBezTo>
                  <a:cubicBezTo>
                    <a:pt x="22988" y="138654"/>
                    <a:pt x="35940" y="224309"/>
                    <a:pt x="49992" y="272574"/>
                  </a:cubicBezTo>
                  <a:cubicBezTo>
                    <a:pt x="65400" y="316587"/>
                    <a:pt x="83350" y="359671"/>
                    <a:pt x="103755" y="401606"/>
                  </a:cubicBezTo>
                  <a:lnTo>
                    <a:pt x="149332" y="685942"/>
                  </a:lnTo>
                  <a:lnTo>
                    <a:pt x="371107" y="685942"/>
                  </a:lnTo>
                  <a:lnTo>
                    <a:pt x="224479" y="360673"/>
                  </a:lnTo>
                  <a:lnTo>
                    <a:pt x="291195" y="192784"/>
                  </a:lnTo>
                  <a:cubicBezTo>
                    <a:pt x="294249" y="187151"/>
                    <a:pt x="294469" y="180406"/>
                    <a:pt x="291806" y="174578"/>
                  </a:cubicBez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solidFill>
                  <a:schemeClr val="bg1">
                    <a:lumMod val="85000"/>
                  </a:schemeClr>
                </a:solidFill>
              </a:endParaRPr>
            </a:p>
          </xdr:txBody>
        </xdr:sp>
        <xdr:sp macro="" textlink="">
          <xdr:nvSpPr>
            <xdr:cNvPr id="58" name="Freeform: Shape 276">
              <a:extLst>
                <a:ext uri="{FF2B5EF4-FFF2-40B4-BE49-F238E27FC236}">
                  <a16:creationId xmlns:a16="http://schemas.microsoft.com/office/drawing/2014/main" id="{00000000-0008-0000-0200-00003A000000}"/>
                </a:ext>
              </a:extLst>
            </xdr:cNvPr>
            <xdr:cNvSpPr/>
          </xdr:nvSpPr>
          <xdr:spPr>
            <a:xfrm>
              <a:off x="11301540" y="2684827"/>
              <a:ext cx="108382" cy="105938"/>
            </a:xfrm>
            <a:custGeom>
              <a:avLst/>
              <a:gdLst>
                <a:gd name="connsiteX0" fmla="*/ 8660 w 108382"/>
                <a:gd name="connsiteY0" fmla="*/ -295 h 105938"/>
                <a:gd name="connsiteX1" fmla="*/ 9393 w 108382"/>
                <a:gd name="connsiteY1" fmla="*/ 3981 h 105938"/>
                <a:gd name="connsiteX2" fmla="*/ 2062 w 108382"/>
                <a:gd name="connsiteY2" fmla="*/ 28419 h 105938"/>
                <a:gd name="connsiteX3" fmla="*/ -749 w 108382"/>
                <a:gd name="connsiteY3" fmla="*/ 31596 h 105938"/>
                <a:gd name="connsiteX4" fmla="*/ 86251 w 108382"/>
                <a:gd name="connsiteY4" fmla="*/ 105643 h 105938"/>
                <a:gd name="connsiteX5" fmla="*/ 107634 w 108382"/>
                <a:gd name="connsiteY5" fmla="*/ 52124 h 10593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08382" h="105938">
                  <a:moveTo>
                    <a:pt x="8660" y="-295"/>
                  </a:moveTo>
                  <a:lnTo>
                    <a:pt x="9393" y="3981"/>
                  </a:lnTo>
                  <a:cubicBezTo>
                    <a:pt x="11080" y="12840"/>
                    <a:pt x="8343" y="21955"/>
                    <a:pt x="2062" y="28419"/>
                  </a:cubicBezTo>
                  <a:lnTo>
                    <a:pt x="-749" y="31596"/>
                  </a:lnTo>
                  <a:lnTo>
                    <a:pt x="86251" y="105643"/>
                  </a:lnTo>
                  <a:lnTo>
                    <a:pt x="107634" y="52124"/>
                  </a:ln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59" name="Freeform: Shape 277">
              <a:extLst>
                <a:ext uri="{FF2B5EF4-FFF2-40B4-BE49-F238E27FC236}">
                  <a16:creationId xmlns:a16="http://schemas.microsoft.com/office/drawing/2014/main" id="{00000000-0008-0000-0200-00003B000000}"/>
                </a:ext>
              </a:extLst>
            </xdr:cNvPr>
            <xdr:cNvSpPr/>
          </xdr:nvSpPr>
          <xdr:spPr>
            <a:xfrm rot="18092998">
              <a:off x="11372811" y="2564282"/>
              <a:ext cx="39100" cy="327835"/>
            </a:xfrm>
            <a:custGeom>
              <a:avLst/>
              <a:gdLst>
                <a:gd name="connsiteX0" fmla="*/ -749 w 39100"/>
                <a:gd name="connsiteY0" fmla="*/ -295 h 327835"/>
                <a:gd name="connsiteX1" fmla="*/ 38352 w 39100"/>
                <a:gd name="connsiteY1" fmla="*/ -295 h 327835"/>
                <a:gd name="connsiteX2" fmla="*/ 38352 w 39100"/>
                <a:gd name="connsiteY2" fmla="*/ 327540 h 327835"/>
                <a:gd name="connsiteX3" fmla="*/ -749 w 39100"/>
                <a:gd name="connsiteY3" fmla="*/ 327540 h 327835"/>
              </a:gdLst>
              <a:ahLst/>
              <a:cxnLst>
                <a:cxn ang="0">
                  <a:pos x="connsiteX0" y="connsiteY0"/>
                </a:cxn>
                <a:cxn ang="0">
                  <a:pos x="connsiteX1" y="connsiteY1"/>
                </a:cxn>
                <a:cxn ang="0">
                  <a:pos x="connsiteX2" y="connsiteY2"/>
                </a:cxn>
                <a:cxn ang="0">
                  <a:pos x="connsiteX3" y="connsiteY3"/>
                </a:cxn>
              </a:cxnLst>
              <a:rect l="l" t="t" r="r" b="b"/>
              <a:pathLst>
                <a:path w="39100" h="327835">
                  <a:moveTo>
                    <a:pt x="-749" y="-295"/>
                  </a:moveTo>
                  <a:lnTo>
                    <a:pt x="38352" y="-295"/>
                  </a:lnTo>
                  <a:lnTo>
                    <a:pt x="38352" y="327540"/>
                  </a:lnTo>
                  <a:lnTo>
                    <a:pt x="-749" y="327540"/>
                  </a:ln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0" name="Freeform: Shape 278">
              <a:extLst>
                <a:ext uri="{FF2B5EF4-FFF2-40B4-BE49-F238E27FC236}">
                  <a16:creationId xmlns:a16="http://schemas.microsoft.com/office/drawing/2014/main" id="{00000000-0008-0000-0200-00003C000000}"/>
                </a:ext>
              </a:extLst>
            </xdr:cNvPr>
            <xdr:cNvSpPr/>
          </xdr:nvSpPr>
          <xdr:spPr>
            <a:xfrm rot="18093599">
              <a:off x="11379656" y="2554915"/>
              <a:ext cx="14662" cy="339931"/>
            </a:xfrm>
            <a:custGeom>
              <a:avLst/>
              <a:gdLst>
                <a:gd name="connsiteX0" fmla="*/ -749 w 14662"/>
                <a:gd name="connsiteY0" fmla="*/ -295 h 339931"/>
                <a:gd name="connsiteX1" fmla="*/ 13914 w 14662"/>
                <a:gd name="connsiteY1" fmla="*/ -295 h 339931"/>
                <a:gd name="connsiteX2" fmla="*/ 13914 w 14662"/>
                <a:gd name="connsiteY2" fmla="*/ 339637 h 339931"/>
                <a:gd name="connsiteX3" fmla="*/ -749 w 14662"/>
                <a:gd name="connsiteY3" fmla="*/ 339637 h 339931"/>
              </a:gdLst>
              <a:ahLst/>
              <a:cxnLst>
                <a:cxn ang="0">
                  <a:pos x="connsiteX0" y="connsiteY0"/>
                </a:cxn>
                <a:cxn ang="0">
                  <a:pos x="connsiteX1" y="connsiteY1"/>
                </a:cxn>
                <a:cxn ang="0">
                  <a:pos x="connsiteX2" y="connsiteY2"/>
                </a:cxn>
                <a:cxn ang="0">
                  <a:pos x="connsiteX3" y="connsiteY3"/>
                </a:cxn>
              </a:cxnLst>
              <a:rect l="l" t="t" r="r" b="b"/>
              <a:pathLst>
                <a:path w="14662" h="339931">
                  <a:moveTo>
                    <a:pt x="-749" y="-295"/>
                  </a:moveTo>
                  <a:lnTo>
                    <a:pt x="13914" y="-295"/>
                  </a:lnTo>
                  <a:lnTo>
                    <a:pt x="13914" y="339637"/>
                  </a:lnTo>
                  <a:lnTo>
                    <a:pt x="-749" y="339637"/>
                  </a:ln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1" name="Freeform: Shape 279">
              <a:extLst>
                <a:ext uri="{FF2B5EF4-FFF2-40B4-BE49-F238E27FC236}">
                  <a16:creationId xmlns:a16="http://schemas.microsoft.com/office/drawing/2014/main" id="{00000000-0008-0000-0200-00003D000000}"/>
                </a:ext>
              </a:extLst>
            </xdr:cNvPr>
            <xdr:cNvSpPr/>
          </xdr:nvSpPr>
          <xdr:spPr>
            <a:xfrm>
              <a:off x="11063637" y="2525369"/>
              <a:ext cx="46432" cy="39222"/>
            </a:xfrm>
            <a:custGeom>
              <a:avLst/>
              <a:gdLst>
                <a:gd name="connsiteX0" fmla="*/ 46432 w 46432"/>
                <a:gd name="connsiteY0" fmla="*/ 5743 h 39222"/>
                <a:gd name="connsiteX1" fmla="*/ 25660 w 46432"/>
                <a:gd name="connsiteY1" fmla="*/ 39223 h 39222"/>
                <a:gd name="connsiteX2" fmla="*/ 0 w 46432"/>
                <a:gd name="connsiteY2" fmla="*/ 0 h 39222"/>
                <a:gd name="connsiteX3" fmla="*/ 46432 w 46432"/>
                <a:gd name="connsiteY3" fmla="*/ 5743 h 39222"/>
              </a:gdLst>
              <a:ahLst/>
              <a:cxnLst>
                <a:cxn ang="0">
                  <a:pos x="connsiteX0" y="connsiteY0"/>
                </a:cxn>
                <a:cxn ang="0">
                  <a:pos x="connsiteX1" y="connsiteY1"/>
                </a:cxn>
                <a:cxn ang="0">
                  <a:pos x="connsiteX2" y="connsiteY2"/>
                </a:cxn>
                <a:cxn ang="0">
                  <a:pos x="connsiteX3" y="connsiteY3"/>
                </a:cxn>
              </a:cxnLst>
              <a:rect l="l" t="t" r="r" b="b"/>
              <a:pathLst>
                <a:path w="46432" h="39222">
                  <a:moveTo>
                    <a:pt x="46432" y="5743"/>
                  </a:moveTo>
                  <a:lnTo>
                    <a:pt x="25660" y="39223"/>
                  </a:lnTo>
                  <a:lnTo>
                    <a:pt x="0" y="0"/>
                  </a:lnTo>
                  <a:lnTo>
                    <a:pt x="46432" y="5743"/>
                  </a:ln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2" name="Freeform: Shape 280">
              <a:extLst>
                <a:ext uri="{FF2B5EF4-FFF2-40B4-BE49-F238E27FC236}">
                  <a16:creationId xmlns:a16="http://schemas.microsoft.com/office/drawing/2014/main" id="{00000000-0008-0000-0200-00003E000000}"/>
                </a:ext>
              </a:extLst>
            </xdr:cNvPr>
            <xdr:cNvSpPr/>
          </xdr:nvSpPr>
          <xdr:spPr>
            <a:xfrm>
              <a:off x="11063637" y="2525369"/>
              <a:ext cx="14051" cy="11852"/>
            </a:xfrm>
            <a:custGeom>
              <a:avLst/>
              <a:gdLst>
                <a:gd name="connsiteX0" fmla="*/ 14052 w 14051"/>
                <a:gd name="connsiteY0" fmla="*/ 1711 h 11852"/>
                <a:gd name="connsiteX1" fmla="*/ 0 w 14051"/>
                <a:gd name="connsiteY1" fmla="*/ 0 h 11852"/>
                <a:gd name="connsiteX2" fmla="*/ 7820 w 14051"/>
                <a:gd name="connsiteY2" fmla="*/ 11852 h 11852"/>
                <a:gd name="connsiteX3" fmla="*/ 14052 w 14051"/>
                <a:gd name="connsiteY3" fmla="*/ 1711 h 11852"/>
              </a:gdLst>
              <a:ahLst/>
              <a:cxnLst>
                <a:cxn ang="0">
                  <a:pos x="connsiteX0" y="connsiteY0"/>
                </a:cxn>
                <a:cxn ang="0">
                  <a:pos x="connsiteX1" y="connsiteY1"/>
                </a:cxn>
                <a:cxn ang="0">
                  <a:pos x="connsiteX2" y="connsiteY2"/>
                </a:cxn>
                <a:cxn ang="0">
                  <a:pos x="connsiteX3" y="connsiteY3"/>
                </a:cxn>
              </a:cxnLst>
              <a:rect l="l" t="t" r="r" b="b"/>
              <a:pathLst>
                <a:path w="14051" h="11852">
                  <a:moveTo>
                    <a:pt x="14052" y="1711"/>
                  </a:moveTo>
                  <a:lnTo>
                    <a:pt x="0" y="0"/>
                  </a:lnTo>
                  <a:lnTo>
                    <a:pt x="7820" y="11852"/>
                  </a:lnTo>
                  <a:lnTo>
                    <a:pt x="14052" y="1711"/>
                  </a:ln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 name="Freeform: Shape 281">
              <a:extLst>
                <a:ext uri="{FF2B5EF4-FFF2-40B4-BE49-F238E27FC236}">
                  <a16:creationId xmlns:a16="http://schemas.microsoft.com/office/drawing/2014/main" id="{00000000-0008-0000-0200-00003F000000}"/>
                </a:ext>
              </a:extLst>
            </xdr:cNvPr>
            <xdr:cNvSpPr/>
          </xdr:nvSpPr>
          <xdr:spPr>
            <a:xfrm>
              <a:off x="10538099" y="2603106"/>
              <a:ext cx="348105" cy="362518"/>
            </a:xfrm>
            <a:custGeom>
              <a:avLst/>
              <a:gdLst>
                <a:gd name="connsiteX0" fmla="*/ 324276 w 348105"/>
                <a:gd name="connsiteY0" fmla="*/ 193108 h 362518"/>
                <a:gd name="connsiteX1" fmla="*/ 281998 w 348105"/>
                <a:gd name="connsiteY1" fmla="*/ 263856 h 362518"/>
                <a:gd name="connsiteX2" fmla="*/ 243142 w 348105"/>
                <a:gd name="connsiteY2" fmla="*/ 298802 h 362518"/>
                <a:gd name="connsiteX3" fmla="*/ 236409 w 348105"/>
                <a:gd name="connsiteY3" fmla="*/ 293658 h 362518"/>
                <a:gd name="connsiteX4" fmla="*/ 236666 w 348105"/>
                <a:gd name="connsiteY4" fmla="*/ 290982 h 362518"/>
                <a:gd name="connsiteX5" fmla="*/ 250717 w 348105"/>
                <a:gd name="connsiteY5" fmla="*/ 238196 h 362518"/>
                <a:gd name="connsiteX6" fmla="*/ 329408 w 348105"/>
                <a:gd name="connsiteY6" fmla="*/ 122360 h 362518"/>
                <a:gd name="connsiteX7" fmla="*/ 310346 w 348105"/>
                <a:gd name="connsiteY7" fmla="*/ 67130 h 362518"/>
                <a:gd name="connsiteX8" fmla="*/ 205996 w 348105"/>
                <a:gd name="connsiteY8" fmla="*/ 187487 h 362518"/>
                <a:gd name="connsiteX9" fmla="*/ 196832 w 348105"/>
                <a:gd name="connsiteY9" fmla="*/ 183333 h 362518"/>
                <a:gd name="connsiteX10" fmla="*/ 282365 w 348105"/>
                <a:gd name="connsiteY10" fmla="*/ 76050 h 362518"/>
                <a:gd name="connsiteX11" fmla="*/ 266724 w 348105"/>
                <a:gd name="connsiteY11" fmla="*/ 22653 h 362518"/>
                <a:gd name="connsiteX12" fmla="*/ 245830 w 348105"/>
                <a:gd name="connsiteY12" fmla="*/ 39760 h 362518"/>
                <a:gd name="connsiteX13" fmla="*/ 247907 w 348105"/>
                <a:gd name="connsiteY13" fmla="*/ 33161 h 362518"/>
                <a:gd name="connsiteX14" fmla="*/ 247907 w 348105"/>
                <a:gd name="connsiteY14" fmla="*/ 30717 h 362518"/>
                <a:gd name="connsiteX15" fmla="*/ 247907 w 348105"/>
                <a:gd name="connsiteY15" fmla="*/ 28029 h 362518"/>
                <a:gd name="connsiteX16" fmla="*/ 247907 w 348105"/>
                <a:gd name="connsiteY16" fmla="*/ 27418 h 362518"/>
                <a:gd name="connsiteX17" fmla="*/ 247907 w 348105"/>
                <a:gd name="connsiteY17" fmla="*/ 24364 h 362518"/>
                <a:gd name="connsiteX18" fmla="*/ 247907 w 348105"/>
                <a:gd name="connsiteY18" fmla="*/ 24364 h 362518"/>
                <a:gd name="connsiteX19" fmla="*/ 209051 w 348105"/>
                <a:gd name="connsiteY19" fmla="*/ 5791 h 362518"/>
                <a:gd name="connsiteX20" fmla="*/ 162497 w 348105"/>
                <a:gd name="connsiteY20" fmla="*/ 49901 h 362518"/>
                <a:gd name="connsiteX21" fmla="*/ 160420 w 348105"/>
                <a:gd name="connsiteY21" fmla="*/ 43303 h 362518"/>
                <a:gd name="connsiteX22" fmla="*/ 128772 w 348105"/>
                <a:gd name="connsiteY22" fmla="*/ 31084 h 362518"/>
                <a:gd name="connsiteX23" fmla="*/ 27966 w 348105"/>
                <a:gd name="connsiteY23" fmla="*/ 264344 h 362518"/>
                <a:gd name="connsiteX24" fmla="*/ -749 w 348105"/>
                <a:gd name="connsiteY24" fmla="*/ 354398 h 362518"/>
                <a:gd name="connsiteX25" fmla="*/ 145146 w 348105"/>
                <a:gd name="connsiteY25" fmla="*/ 360630 h 362518"/>
                <a:gd name="connsiteX26" fmla="*/ 245830 w 348105"/>
                <a:gd name="connsiteY26" fmla="*/ 336192 h 362518"/>
                <a:gd name="connsiteX27" fmla="*/ 320488 w 348105"/>
                <a:gd name="connsiteY27" fmla="*/ 309188 h 362518"/>
                <a:gd name="connsiteX28" fmla="*/ 347003 w 348105"/>
                <a:gd name="connsiteY28" fmla="*/ 210581 h 362518"/>
                <a:gd name="connsiteX29" fmla="*/ 334772 w 348105"/>
                <a:gd name="connsiteY29" fmla="*/ 191739 h 362518"/>
                <a:gd name="connsiteX30" fmla="*/ 324276 w 348105"/>
                <a:gd name="connsiteY30" fmla="*/ 193108 h 36251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 ang="0">
                  <a:pos x="connsiteX28" y="connsiteY28"/>
                </a:cxn>
                <a:cxn ang="0">
                  <a:pos x="connsiteX29" y="connsiteY29"/>
                </a:cxn>
                <a:cxn ang="0">
                  <a:pos x="connsiteX30" y="connsiteY30"/>
                </a:cxn>
              </a:cxnLst>
              <a:rect l="l" t="t" r="r" b="b"/>
              <a:pathLst>
                <a:path w="348105" h="362518">
                  <a:moveTo>
                    <a:pt x="324276" y="193108"/>
                  </a:moveTo>
                  <a:cubicBezTo>
                    <a:pt x="301476" y="210251"/>
                    <a:pt x="286300" y="235654"/>
                    <a:pt x="281998" y="263856"/>
                  </a:cubicBezTo>
                  <a:cubicBezTo>
                    <a:pt x="278736" y="283125"/>
                    <a:pt x="262643" y="297604"/>
                    <a:pt x="243142" y="298802"/>
                  </a:cubicBezTo>
                  <a:cubicBezTo>
                    <a:pt x="239867" y="299242"/>
                    <a:pt x="236850" y="296932"/>
                    <a:pt x="236409" y="293658"/>
                  </a:cubicBezTo>
                  <a:cubicBezTo>
                    <a:pt x="236299" y="292766"/>
                    <a:pt x="236385" y="291849"/>
                    <a:pt x="236666" y="290982"/>
                  </a:cubicBezTo>
                  <a:cubicBezTo>
                    <a:pt x="242653" y="273753"/>
                    <a:pt x="247345" y="256109"/>
                    <a:pt x="250717" y="238196"/>
                  </a:cubicBezTo>
                  <a:cubicBezTo>
                    <a:pt x="276378" y="195673"/>
                    <a:pt x="295928" y="155229"/>
                    <a:pt x="329408" y="122360"/>
                  </a:cubicBezTo>
                  <a:cubicBezTo>
                    <a:pt x="354579" y="97922"/>
                    <a:pt x="337716" y="45136"/>
                    <a:pt x="310346" y="67130"/>
                  </a:cubicBezTo>
                  <a:cubicBezTo>
                    <a:pt x="269168" y="101221"/>
                    <a:pt x="233904" y="141886"/>
                    <a:pt x="205996" y="187487"/>
                  </a:cubicBezTo>
                  <a:cubicBezTo>
                    <a:pt x="202942" y="186265"/>
                    <a:pt x="200009" y="184799"/>
                    <a:pt x="196832" y="183333"/>
                  </a:cubicBezTo>
                  <a:cubicBezTo>
                    <a:pt x="221099" y="144378"/>
                    <a:pt x="249802" y="108381"/>
                    <a:pt x="282365" y="76050"/>
                  </a:cubicBezTo>
                  <a:cubicBezTo>
                    <a:pt x="306803" y="51612"/>
                    <a:pt x="294584" y="1270"/>
                    <a:pt x="266724" y="22653"/>
                  </a:cubicBezTo>
                  <a:cubicBezTo>
                    <a:pt x="259515" y="28151"/>
                    <a:pt x="252673" y="33772"/>
                    <a:pt x="245830" y="39760"/>
                  </a:cubicBezTo>
                  <a:cubicBezTo>
                    <a:pt x="246820" y="37658"/>
                    <a:pt x="247516" y="35446"/>
                    <a:pt x="247907" y="33161"/>
                  </a:cubicBezTo>
                  <a:cubicBezTo>
                    <a:pt x="247968" y="32342"/>
                    <a:pt x="247968" y="31536"/>
                    <a:pt x="247907" y="30717"/>
                  </a:cubicBezTo>
                  <a:cubicBezTo>
                    <a:pt x="247968" y="29825"/>
                    <a:pt x="247968" y="28921"/>
                    <a:pt x="247907" y="28029"/>
                  </a:cubicBezTo>
                  <a:lnTo>
                    <a:pt x="247907" y="27418"/>
                  </a:lnTo>
                  <a:cubicBezTo>
                    <a:pt x="247968" y="26404"/>
                    <a:pt x="247968" y="25378"/>
                    <a:pt x="247907" y="24364"/>
                  </a:cubicBezTo>
                  <a:lnTo>
                    <a:pt x="247907" y="24364"/>
                  </a:lnTo>
                  <a:cubicBezTo>
                    <a:pt x="245708" y="5791"/>
                    <a:pt x="227380" y="-9116"/>
                    <a:pt x="209051" y="5791"/>
                  </a:cubicBezTo>
                  <a:cubicBezTo>
                    <a:pt x="192384" y="19231"/>
                    <a:pt x="176817" y="33980"/>
                    <a:pt x="162497" y="49901"/>
                  </a:cubicBezTo>
                  <a:cubicBezTo>
                    <a:pt x="162130" y="47616"/>
                    <a:pt x="161434" y="45393"/>
                    <a:pt x="160420" y="43303"/>
                  </a:cubicBezTo>
                  <a:cubicBezTo>
                    <a:pt x="155654" y="27418"/>
                    <a:pt x="141847" y="16910"/>
                    <a:pt x="128772" y="31084"/>
                  </a:cubicBezTo>
                  <a:cubicBezTo>
                    <a:pt x="69754" y="94012"/>
                    <a:pt x="50204" y="178567"/>
                    <a:pt x="27966" y="264344"/>
                  </a:cubicBezTo>
                  <a:cubicBezTo>
                    <a:pt x="20145" y="294647"/>
                    <a:pt x="4749" y="323484"/>
                    <a:pt x="-749" y="354398"/>
                  </a:cubicBezTo>
                  <a:cubicBezTo>
                    <a:pt x="47492" y="361962"/>
                    <a:pt x="96441" y="364051"/>
                    <a:pt x="145146" y="360630"/>
                  </a:cubicBezTo>
                  <a:cubicBezTo>
                    <a:pt x="179249" y="354936"/>
                    <a:pt x="212900" y="346761"/>
                    <a:pt x="245830" y="336192"/>
                  </a:cubicBezTo>
                  <a:cubicBezTo>
                    <a:pt x="268924" y="330204"/>
                    <a:pt x="303137" y="328249"/>
                    <a:pt x="320488" y="309188"/>
                  </a:cubicBezTo>
                  <a:lnTo>
                    <a:pt x="347003" y="210581"/>
                  </a:lnTo>
                  <a:cubicBezTo>
                    <a:pt x="348836" y="202003"/>
                    <a:pt x="343362" y="193560"/>
                    <a:pt x="334772" y="191739"/>
                  </a:cubicBezTo>
                  <a:cubicBezTo>
                    <a:pt x="331216" y="190981"/>
                    <a:pt x="327514" y="191458"/>
                    <a:pt x="324276" y="193108"/>
                  </a:cubicBez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4" name="Freeform: Shape 282">
              <a:extLst>
                <a:ext uri="{FF2B5EF4-FFF2-40B4-BE49-F238E27FC236}">
                  <a16:creationId xmlns:a16="http://schemas.microsoft.com/office/drawing/2014/main" id="{00000000-0008-0000-0200-000040000000}"/>
                </a:ext>
              </a:extLst>
            </xdr:cNvPr>
            <xdr:cNvSpPr/>
          </xdr:nvSpPr>
          <xdr:spPr>
            <a:xfrm>
              <a:off x="10528619" y="2615059"/>
              <a:ext cx="168061" cy="400863"/>
            </a:xfrm>
            <a:custGeom>
              <a:avLst/>
              <a:gdLst>
                <a:gd name="connsiteX0" fmla="*/ 48076 w 168061"/>
                <a:gd name="connsiteY0" fmla="*/ 380690 h 400863"/>
                <a:gd name="connsiteX1" fmla="*/ 69949 w 168061"/>
                <a:gd name="connsiteY1" fmla="*/ 253857 h 400863"/>
                <a:gd name="connsiteX2" fmla="*/ 159758 w 168061"/>
                <a:gd name="connsiteY2" fmla="*/ 52244 h 400863"/>
                <a:gd name="connsiteX3" fmla="*/ 133976 w 168061"/>
                <a:gd name="connsiteY3" fmla="*/ 6178 h 400863"/>
                <a:gd name="connsiteX4" fmla="*/ 24005 w 168061"/>
                <a:gd name="connsiteY4" fmla="*/ 236995 h 400863"/>
                <a:gd name="connsiteX5" fmla="*/ -433 w 168061"/>
                <a:gd name="connsiteY5" fmla="*/ 371404 h 400863"/>
                <a:gd name="connsiteX6" fmla="*/ 19362 w 168061"/>
                <a:gd name="connsiteY6" fmla="*/ 400118 h 400863"/>
                <a:gd name="connsiteX7" fmla="*/ 47991 w 168061"/>
                <a:gd name="connsiteY7" fmla="*/ 380763 h 400863"/>
                <a:gd name="connsiteX8" fmla="*/ 48076 w 168061"/>
                <a:gd name="connsiteY8" fmla="*/ 380323 h 400863"/>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168061" h="400863">
                  <a:moveTo>
                    <a:pt x="48076" y="380690"/>
                  </a:moveTo>
                  <a:cubicBezTo>
                    <a:pt x="51986" y="337899"/>
                    <a:pt x="59306" y="295487"/>
                    <a:pt x="69949" y="253857"/>
                  </a:cubicBezTo>
                  <a:cubicBezTo>
                    <a:pt x="88766" y="177000"/>
                    <a:pt x="105872" y="117860"/>
                    <a:pt x="159758" y="52244"/>
                  </a:cubicBezTo>
                  <a:cubicBezTo>
                    <a:pt x="179919" y="27806"/>
                    <a:pt x="155725" y="-17038"/>
                    <a:pt x="133976" y="6178"/>
                  </a:cubicBezTo>
                  <a:cubicBezTo>
                    <a:pt x="74958" y="69106"/>
                    <a:pt x="45632" y="151217"/>
                    <a:pt x="24005" y="236995"/>
                  </a:cubicBezTo>
                  <a:cubicBezTo>
                    <a:pt x="11969" y="281008"/>
                    <a:pt x="3795" y="325973"/>
                    <a:pt x="-433" y="371404"/>
                  </a:cubicBezTo>
                  <a:cubicBezTo>
                    <a:pt x="-2547" y="384722"/>
                    <a:pt x="6165" y="397357"/>
                    <a:pt x="19362" y="400118"/>
                  </a:cubicBezTo>
                  <a:cubicBezTo>
                    <a:pt x="32607" y="402684"/>
                    <a:pt x="45437" y="394021"/>
                    <a:pt x="47991" y="380763"/>
                  </a:cubicBezTo>
                  <a:cubicBezTo>
                    <a:pt x="48028" y="380617"/>
                    <a:pt x="48052" y="380470"/>
                    <a:pt x="48076" y="380323"/>
                  </a:cubicBez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5" name="Freeform: Shape 283">
              <a:extLst>
                <a:ext uri="{FF2B5EF4-FFF2-40B4-BE49-F238E27FC236}">
                  <a16:creationId xmlns:a16="http://schemas.microsoft.com/office/drawing/2014/main" id="{00000000-0008-0000-0200-000041000000}"/>
                </a:ext>
              </a:extLst>
            </xdr:cNvPr>
            <xdr:cNvSpPr/>
          </xdr:nvSpPr>
          <xdr:spPr>
            <a:xfrm>
              <a:off x="10541885" y="2633996"/>
              <a:ext cx="155669" cy="391823"/>
            </a:xfrm>
            <a:custGeom>
              <a:avLst/>
              <a:gdLst>
                <a:gd name="connsiteX0" fmla="*/ 142704 w 155669"/>
                <a:gd name="connsiteY0" fmla="*/ 50414 h 391823"/>
                <a:gd name="connsiteX1" fmla="*/ 152357 w 155669"/>
                <a:gd name="connsiteY1" fmla="*/ -295 h 391823"/>
                <a:gd name="connsiteX2" fmla="*/ 36399 w 155669"/>
                <a:gd name="connsiteY2" fmla="*/ 220746 h 391823"/>
                <a:gd name="connsiteX3" fmla="*/ -258 w 155669"/>
                <a:gd name="connsiteY3" fmla="*/ 367374 h 391823"/>
                <a:gd name="connsiteX4" fmla="*/ 4019 w 155669"/>
                <a:gd name="connsiteY4" fmla="*/ 389857 h 391823"/>
                <a:gd name="connsiteX5" fmla="*/ 8540 w 155669"/>
                <a:gd name="connsiteY5" fmla="*/ 391079 h 391823"/>
                <a:gd name="connsiteX6" fmla="*/ 37169 w 155669"/>
                <a:gd name="connsiteY6" fmla="*/ 371724 h 391823"/>
                <a:gd name="connsiteX7" fmla="*/ 37255 w 155669"/>
                <a:gd name="connsiteY7" fmla="*/ 371284 h 391823"/>
                <a:gd name="connsiteX8" fmla="*/ 59126 w 155669"/>
                <a:gd name="connsiteY8" fmla="*/ 244451 h 391823"/>
                <a:gd name="connsiteX9" fmla="*/ 142704 w 155669"/>
                <a:gd name="connsiteY9" fmla="*/ 50414 h 391823"/>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Lst>
              <a:rect l="l" t="t" r="r" b="b"/>
              <a:pathLst>
                <a:path w="155669" h="391823">
                  <a:moveTo>
                    <a:pt x="142704" y="50414"/>
                  </a:moveTo>
                  <a:cubicBezTo>
                    <a:pt x="152724" y="38195"/>
                    <a:pt x="158589" y="11068"/>
                    <a:pt x="152357" y="-295"/>
                  </a:cubicBezTo>
                  <a:cubicBezTo>
                    <a:pt x="84787" y="71797"/>
                    <a:pt x="61204" y="145233"/>
                    <a:pt x="36399" y="220746"/>
                  </a:cubicBezTo>
                  <a:cubicBezTo>
                    <a:pt x="20160" y="268534"/>
                    <a:pt x="7905" y="317569"/>
                    <a:pt x="-258" y="367374"/>
                  </a:cubicBezTo>
                  <a:cubicBezTo>
                    <a:pt x="-1626" y="375145"/>
                    <a:pt x="-111" y="383136"/>
                    <a:pt x="4019" y="389857"/>
                  </a:cubicBezTo>
                  <a:cubicBezTo>
                    <a:pt x="5485" y="390394"/>
                    <a:pt x="7000" y="390797"/>
                    <a:pt x="8540" y="391079"/>
                  </a:cubicBezTo>
                  <a:cubicBezTo>
                    <a:pt x="21785" y="393644"/>
                    <a:pt x="34615" y="384981"/>
                    <a:pt x="37169" y="371724"/>
                  </a:cubicBezTo>
                  <a:cubicBezTo>
                    <a:pt x="37205" y="371577"/>
                    <a:pt x="37230" y="371430"/>
                    <a:pt x="37255" y="371284"/>
                  </a:cubicBezTo>
                  <a:cubicBezTo>
                    <a:pt x="41165" y="328493"/>
                    <a:pt x="48484" y="286081"/>
                    <a:pt x="59126" y="244451"/>
                  </a:cubicBezTo>
                  <a:cubicBezTo>
                    <a:pt x="77822" y="167960"/>
                    <a:pt x="88818" y="116029"/>
                    <a:pt x="142704" y="50414"/>
                  </a:cubicBez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6" name="Freeform: Shape 284">
              <a:extLst>
                <a:ext uri="{FF2B5EF4-FFF2-40B4-BE49-F238E27FC236}">
                  <a16:creationId xmlns:a16="http://schemas.microsoft.com/office/drawing/2014/main" id="{00000000-0008-0000-0200-000042000000}"/>
                </a:ext>
              </a:extLst>
            </xdr:cNvPr>
            <xdr:cNvSpPr/>
          </xdr:nvSpPr>
          <xdr:spPr>
            <a:xfrm>
              <a:off x="10541240" y="2590430"/>
              <a:ext cx="241507" cy="432168"/>
            </a:xfrm>
            <a:custGeom>
              <a:avLst/>
              <a:gdLst>
                <a:gd name="connsiteX0" fmla="*/ 52685 w 241507"/>
                <a:gd name="connsiteY0" fmla="*/ 412528 h 432168"/>
                <a:gd name="connsiteX1" fmla="*/ 92029 w 241507"/>
                <a:gd name="connsiteY1" fmla="*/ 275798 h 432168"/>
                <a:gd name="connsiteX2" fmla="*/ 230226 w 241507"/>
                <a:gd name="connsiteY2" fmla="*/ 50968 h 432168"/>
                <a:gd name="connsiteX3" fmla="*/ 201634 w 241507"/>
                <a:gd name="connsiteY3" fmla="*/ 5758 h 432168"/>
                <a:gd name="connsiteX4" fmla="*/ 42787 w 241507"/>
                <a:gd name="connsiteY4" fmla="*/ 251726 h 432168"/>
                <a:gd name="connsiteX5" fmla="*/ 265 w 241507"/>
                <a:gd name="connsiteY5" fmla="*/ 396888 h 432168"/>
                <a:gd name="connsiteX6" fmla="*/ 18593 w 241507"/>
                <a:gd name="connsiteY6" fmla="*/ 430734 h 432168"/>
                <a:gd name="connsiteX7" fmla="*/ 52440 w 241507"/>
                <a:gd name="connsiteY7" fmla="*/ 412528 h 43216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241507" h="432168">
                  <a:moveTo>
                    <a:pt x="52685" y="412528"/>
                  </a:moveTo>
                  <a:cubicBezTo>
                    <a:pt x="62105" y="365961"/>
                    <a:pt x="75253" y="320238"/>
                    <a:pt x="92029" y="275798"/>
                  </a:cubicBezTo>
                  <a:cubicBezTo>
                    <a:pt x="122088" y="193808"/>
                    <a:pt x="163999" y="110597"/>
                    <a:pt x="230226" y="50968"/>
                  </a:cubicBezTo>
                  <a:cubicBezTo>
                    <a:pt x="256375" y="27508"/>
                    <a:pt x="228882" y="-16358"/>
                    <a:pt x="201634" y="5758"/>
                  </a:cubicBezTo>
                  <a:cubicBezTo>
                    <a:pt x="114513" y="76384"/>
                    <a:pt x="75412" y="164605"/>
                    <a:pt x="42787" y="251726"/>
                  </a:cubicBezTo>
                  <a:cubicBezTo>
                    <a:pt x="24605" y="298855"/>
                    <a:pt x="10382" y="347401"/>
                    <a:pt x="265" y="396888"/>
                  </a:cubicBezTo>
                  <a:cubicBezTo>
                    <a:pt x="-3719" y="411257"/>
                    <a:pt x="4383" y="426213"/>
                    <a:pt x="18593" y="430734"/>
                  </a:cubicBezTo>
                  <a:cubicBezTo>
                    <a:pt x="32963" y="435011"/>
                    <a:pt x="48090" y="426873"/>
                    <a:pt x="52440" y="412528"/>
                  </a:cubicBez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7" name="Freeform: Shape 285">
              <a:extLst>
                <a:ext uri="{FF2B5EF4-FFF2-40B4-BE49-F238E27FC236}">
                  <a16:creationId xmlns:a16="http://schemas.microsoft.com/office/drawing/2014/main" id="{00000000-0008-0000-0200-000043000000}"/>
                </a:ext>
              </a:extLst>
            </xdr:cNvPr>
            <xdr:cNvSpPr/>
          </xdr:nvSpPr>
          <xdr:spPr>
            <a:xfrm>
              <a:off x="10578355" y="2615056"/>
              <a:ext cx="204385" cy="400904"/>
            </a:xfrm>
            <a:custGeom>
              <a:avLst/>
              <a:gdLst>
                <a:gd name="connsiteX0" fmla="*/ 193233 w 204385"/>
                <a:gd name="connsiteY0" fmla="*/ 26587 h 400904"/>
                <a:gd name="connsiteX1" fmla="*/ 203375 w 204385"/>
                <a:gd name="connsiteY1" fmla="*/ -295 h 400904"/>
                <a:gd name="connsiteX2" fmla="*/ 49293 w 204385"/>
                <a:gd name="connsiteY2" fmla="*/ 228689 h 400904"/>
                <a:gd name="connsiteX3" fmla="*/ 418 w 204385"/>
                <a:gd name="connsiteY3" fmla="*/ 372017 h 400904"/>
                <a:gd name="connsiteX4" fmla="*/ 7382 w 204385"/>
                <a:gd name="connsiteY4" fmla="*/ 400609 h 400904"/>
                <a:gd name="connsiteX5" fmla="*/ 15203 w 204385"/>
                <a:gd name="connsiteY5" fmla="*/ 388390 h 400904"/>
                <a:gd name="connsiteX6" fmla="*/ 54670 w 204385"/>
                <a:gd name="connsiteY6" fmla="*/ 251782 h 400904"/>
                <a:gd name="connsiteX7" fmla="*/ 193233 w 204385"/>
                <a:gd name="connsiteY7" fmla="*/ 26587 h 40090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204385" h="400904">
                  <a:moveTo>
                    <a:pt x="193233" y="26587"/>
                  </a:moveTo>
                  <a:cubicBezTo>
                    <a:pt x="200895" y="19891"/>
                    <a:pt x="204707" y="9798"/>
                    <a:pt x="203375" y="-295"/>
                  </a:cubicBezTo>
                  <a:cubicBezTo>
                    <a:pt x="132872" y="60067"/>
                    <a:pt x="85462" y="144377"/>
                    <a:pt x="49293" y="228689"/>
                  </a:cubicBezTo>
                  <a:cubicBezTo>
                    <a:pt x="28925" y="274974"/>
                    <a:pt x="12576" y="322933"/>
                    <a:pt x="418" y="372017"/>
                  </a:cubicBezTo>
                  <a:cubicBezTo>
                    <a:pt x="-2502" y="382110"/>
                    <a:pt x="149" y="392997"/>
                    <a:pt x="7382" y="400609"/>
                  </a:cubicBezTo>
                  <a:cubicBezTo>
                    <a:pt x="11329" y="397567"/>
                    <a:pt x="14104" y="393254"/>
                    <a:pt x="15203" y="388390"/>
                  </a:cubicBezTo>
                  <a:cubicBezTo>
                    <a:pt x="24673" y="341873"/>
                    <a:pt x="37869" y="296186"/>
                    <a:pt x="54670" y="251782"/>
                  </a:cubicBezTo>
                  <a:cubicBezTo>
                    <a:pt x="84973" y="169427"/>
                    <a:pt x="127007" y="86093"/>
                    <a:pt x="193233" y="26587"/>
                  </a:cubicBez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8" name="Freeform: Shape 286">
              <a:extLst>
                <a:ext uri="{FF2B5EF4-FFF2-40B4-BE49-F238E27FC236}">
                  <a16:creationId xmlns:a16="http://schemas.microsoft.com/office/drawing/2014/main" id="{00000000-0008-0000-0200-000044000000}"/>
                </a:ext>
              </a:extLst>
            </xdr:cNvPr>
            <xdr:cNvSpPr/>
          </xdr:nvSpPr>
          <xdr:spPr>
            <a:xfrm>
              <a:off x="10618005" y="2652824"/>
              <a:ext cx="258189" cy="415453"/>
            </a:xfrm>
            <a:custGeom>
              <a:avLst/>
              <a:gdLst>
                <a:gd name="connsiteX0" fmla="*/ 39336 w 258189"/>
                <a:gd name="connsiteY0" fmla="*/ 397421 h 415453"/>
                <a:gd name="connsiteX1" fmla="*/ 110694 w 258189"/>
                <a:gd name="connsiteY1" fmla="*/ 263013 h 415453"/>
                <a:gd name="connsiteX2" fmla="*/ 245103 w 258189"/>
                <a:gd name="connsiteY2" fmla="*/ 60177 h 415453"/>
                <a:gd name="connsiteX3" fmla="*/ 226041 w 258189"/>
                <a:gd name="connsiteY3" fmla="*/ 4948 h 415453"/>
                <a:gd name="connsiteX4" fmla="*/ 63529 w 258189"/>
                <a:gd name="connsiteY4" fmla="*/ 236131 h 415453"/>
                <a:gd name="connsiteX5" fmla="*/ 12943 w 258189"/>
                <a:gd name="connsiteY5" fmla="*/ 378726 h 415453"/>
                <a:gd name="connsiteX6" fmla="*/ 4878 w 258189"/>
                <a:gd name="connsiteY6" fmla="*/ 413550 h 415453"/>
                <a:gd name="connsiteX7" fmla="*/ 39702 w 258189"/>
                <a:gd name="connsiteY7" fmla="*/ 397177 h 415453"/>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258189" h="415453">
                  <a:moveTo>
                    <a:pt x="39336" y="397421"/>
                  </a:moveTo>
                  <a:cubicBezTo>
                    <a:pt x="50700" y="351600"/>
                    <a:pt x="92121" y="306634"/>
                    <a:pt x="110694" y="263013"/>
                  </a:cubicBezTo>
                  <a:cubicBezTo>
                    <a:pt x="141816" y="187267"/>
                    <a:pt x="187478" y="118352"/>
                    <a:pt x="245103" y="60177"/>
                  </a:cubicBezTo>
                  <a:cubicBezTo>
                    <a:pt x="270274" y="35740"/>
                    <a:pt x="253412" y="-17047"/>
                    <a:pt x="226041" y="4948"/>
                  </a:cubicBezTo>
                  <a:cubicBezTo>
                    <a:pt x="151750" y="64576"/>
                    <a:pt x="101652" y="150231"/>
                    <a:pt x="63529" y="236131"/>
                  </a:cubicBezTo>
                  <a:cubicBezTo>
                    <a:pt x="42550" y="282098"/>
                    <a:pt x="25626" y="329813"/>
                    <a:pt x="12943" y="378726"/>
                  </a:cubicBezTo>
                  <a:cubicBezTo>
                    <a:pt x="9277" y="393145"/>
                    <a:pt x="-10151" y="408174"/>
                    <a:pt x="4878" y="413550"/>
                  </a:cubicBezTo>
                  <a:cubicBezTo>
                    <a:pt x="19015" y="418621"/>
                    <a:pt x="34595" y="411302"/>
                    <a:pt x="39702" y="397177"/>
                  </a:cubicBez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9" name="Freeform: Shape 287">
              <a:extLst>
                <a:ext uri="{FF2B5EF4-FFF2-40B4-BE49-F238E27FC236}">
                  <a16:creationId xmlns:a16="http://schemas.microsoft.com/office/drawing/2014/main" id="{00000000-0008-0000-0200-000045000000}"/>
                </a:ext>
              </a:extLst>
            </xdr:cNvPr>
            <xdr:cNvSpPr/>
          </xdr:nvSpPr>
          <xdr:spPr>
            <a:xfrm>
              <a:off x="10577948" y="2609279"/>
              <a:ext cx="251879" cy="411080"/>
            </a:xfrm>
            <a:custGeom>
              <a:avLst/>
              <a:gdLst>
                <a:gd name="connsiteX0" fmla="*/ 51655 w 251879"/>
                <a:gd name="connsiteY0" fmla="*/ 392824 h 411080"/>
                <a:gd name="connsiteX1" fmla="*/ 101630 w 251879"/>
                <a:gd name="connsiteY1" fmla="*/ 259638 h 411080"/>
                <a:gd name="connsiteX2" fmla="*/ 237995 w 251879"/>
                <a:gd name="connsiteY2" fmla="*/ 58269 h 411080"/>
                <a:gd name="connsiteX3" fmla="*/ 222354 w 251879"/>
                <a:gd name="connsiteY3" fmla="*/ 4872 h 411080"/>
                <a:gd name="connsiteX4" fmla="*/ 54710 w 251879"/>
                <a:gd name="connsiteY4" fmla="*/ 232389 h 411080"/>
                <a:gd name="connsiteX5" fmla="*/ 946 w 251879"/>
                <a:gd name="connsiteY5" fmla="*/ 373763 h 411080"/>
                <a:gd name="connsiteX6" fmla="*/ 16464 w 251879"/>
                <a:gd name="connsiteY6" fmla="*/ 408953 h 411080"/>
                <a:gd name="connsiteX7" fmla="*/ 51655 w 251879"/>
                <a:gd name="connsiteY7" fmla="*/ 393435 h 41108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251879" h="411080">
                  <a:moveTo>
                    <a:pt x="51655" y="392824"/>
                  </a:moveTo>
                  <a:cubicBezTo>
                    <a:pt x="64742" y="347174"/>
                    <a:pt x="81457" y="302636"/>
                    <a:pt x="101630" y="259638"/>
                  </a:cubicBezTo>
                  <a:cubicBezTo>
                    <a:pt x="134158" y="184613"/>
                    <a:pt x="180406" y="116321"/>
                    <a:pt x="237995" y="58269"/>
                  </a:cubicBezTo>
                  <a:cubicBezTo>
                    <a:pt x="262432" y="33831"/>
                    <a:pt x="250214" y="-16511"/>
                    <a:pt x="222354" y="4872"/>
                  </a:cubicBezTo>
                  <a:cubicBezTo>
                    <a:pt x="146718" y="62790"/>
                    <a:pt x="94788" y="147345"/>
                    <a:pt x="54710" y="232389"/>
                  </a:cubicBezTo>
                  <a:cubicBezTo>
                    <a:pt x="32716" y="277868"/>
                    <a:pt x="14729" y="325168"/>
                    <a:pt x="946" y="373763"/>
                  </a:cubicBezTo>
                  <a:cubicBezTo>
                    <a:pt x="-4174" y="387753"/>
                    <a:pt x="2682" y="403296"/>
                    <a:pt x="16464" y="408953"/>
                  </a:cubicBezTo>
                  <a:cubicBezTo>
                    <a:pt x="30467" y="414354"/>
                    <a:pt x="46206" y="407414"/>
                    <a:pt x="51655" y="393435"/>
                  </a:cubicBez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70" name="Freeform: Shape 288">
              <a:extLst>
                <a:ext uri="{FF2B5EF4-FFF2-40B4-BE49-F238E27FC236}">
                  <a16:creationId xmlns:a16="http://schemas.microsoft.com/office/drawing/2014/main" id="{00000000-0008-0000-0200-000046000000}"/>
                </a:ext>
              </a:extLst>
            </xdr:cNvPr>
            <xdr:cNvSpPr/>
          </xdr:nvSpPr>
          <xdr:spPr>
            <a:xfrm>
              <a:off x="10426051" y="2741558"/>
              <a:ext cx="450497" cy="475160"/>
            </a:xfrm>
            <a:custGeom>
              <a:avLst/>
              <a:gdLst>
                <a:gd name="connsiteX0" fmla="*/ 426672 w 450497"/>
                <a:gd name="connsiteY0" fmla="*/ 49767 h 475160"/>
                <a:gd name="connsiteX1" fmla="*/ 379506 w 450497"/>
                <a:gd name="connsiteY1" fmla="*/ 110862 h 475160"/>
                <a:gd name="connsiteX2" fmla="*/ 340650 w 450497"/>
                <a:gd name="connsiteY2" fmla="*/ 145808 h 475160"/>
                <a:gd name="connsiteX3" fmla="*/ 333917 w 450497"/>
                <a:gd name="connsiteY3" fmla="*/ 140664 h 475160"/>
                <a:gd name="connsiteX4" fmla="*/ 334174 w 450497"/>
                <a:gd name="connsiteY4" fmla="*/ 137988 h 475160"/>
                <a:gd name="connsiteX5" fmla="*/ 351647 w 450497"/>
                <a:gd name="connsiteY5" fmla="*/ 43658 h 475160"/>
                <a:gd name="connsiteX6" fmla="*/ 162741 w 450497"/>
                <a:gd name="connsiteY6" fmla="*/ 2602 h 475160"/>
                <a:gd name="connsiteX7" fmla="*/ 104090 w 450497"/>
                <a:gd name="connsiteY7" fmla="*/ 224865 h 475160"/>
                <a:gd name="connsiteX8" fmla="*/ -749 w 450497"/>
                <a:gd name="connsiteY8" fmla="*/ 474866 h 475160"/>
                <a:gd name="connsiteX9" fmla="*/ 182536 w 450497"/>
                <a:gd name="connsiteY9" fmla="*/ 474866 h 475160"/>
                <a:gd name="connsiteX10" fmla="*/ 270147 w 450497"/>
                <a:gd name="connsiteY10" fmla="*/ 274719 h 475160"/>
                <a:gd name="connsiteX11" fmla="*/ 283343 w 450497"/>
                <a:gd name="connsiteY11" fmla="*/ 272275 h 475160"/>
                <a:gd name="connsiteX12" fmla="*/ 317067 w 450497"/>
                <a:gd name="connsiteY12" fmla="*/ 255902 h 475160"/>
                <a:gd name="connsiteX13" fmla="*/ 399912 w 450497"/>
                <a:gd name="connsiteY13" fmla="*/ 182588 h 475160"/>
                <a:gd name="connsiteX14" fmla="*/ 417996 w 450497"/>
                <a:gd name="connsiteY14" fmla="*/ 155950 h 475160"/>
                <a:gd name="connsiteX15" fmla="*/ 449521 w 450497"/>
                <a:gd name="connsiteY15" fmla="*/ 66385 h 475160"/>
                <a:gd name="connsiteX16" fmla="*/ 436642 w 450497"/>
                <a:gd name="connsiteY16" fmla="*/ 48191 h 475160"/>
                <a:gd name="connsiteX17" fmla="*/ 426672 w 450497"/>
                <a:gd name="connsiteY17" fmla="*/ 49767 h 47516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Lst>
              <a:rect l="l" t="t" r="r" b="b"/>
              <a:pathLst>
                <a:path w="450497" h="475160">
                  <a:moveTo>
                    <a:pt x="426672" y="49767"/>
                  </a:moveTo>
                  <a:cubicBezTo>
                    <a:pt x="402209" y="61571"/>
                    <a:pt x="384736" y="84213"/>
                    <a:pt x="379506" y="110862"/>
                  </a:cubicBezTo>
                  <a:cubicBezTo>
                    <a:pt x="376244" y="130132"/>
                    <a:pt x="360151" y="144611"/>
                    <a:pt x="340650" y="145808"/>
                  </a:cubicBezTo>
                  <a:cubicBezTo>
                    <a:pt x="337375" y="146248"/>
                    <a:pt x="334357" y="143939"/>
                    <a:pt x="333917" y="140664"/>
                  </a:cubicBezTo>
                  <a:cubicBezTo>
                    <a:pt x="333807" y="139772"/>
                    <a:pt x="333893" y="138856"/>
                    <a:pt x="334174" y="137988"/>
                  </a:cubicBezTo>
                  <a:cubicBezTo>
                    <a:pt x="345526" y="107820"/>
                    <a:pt x="351439" y="75892"/>
                    <a:pt x="351647" y="43658"/>
                  </a:cubicBezTo>
                  <a:cubicBezTo>
                    <a:pt x="302771" y="51844"/>
                    <a:pt x="266114" y="-14749"/>
                    <a:pt x="162741" y="2602"/>
                  </a:cubicBezTo>
                  <a:lnTo>
                    <a:pt x="104090" y="224865"/>
                  </a:lnTo>
                  <a:lnTo>
                    <a:pt x="-749" y="474866"/>
                  </a:lnTo>
                  <a:lnTo>
                    <a:pt x="182536" y="474866"/>
                  </a:lnTo>
                  <a:lnTo>
                    <a:pt x="270147" y="274719"/>
                  </a:lnTo>
                  <a:lnTo>
                    <a:pt x="283343" y="272275"/>
                  </a:lnTo>
                  <a:cubicBezTo>
                    <a:pt x="295855" y="269966"/>
                    <a:pt x="307512" y="264308"/>
                    <a:pt x="317067" y="255902"/>
                  </a:cubicBezTo>
                  <a:lnTo>
                    <a:pt x="399912" y="182588"/>
                  </a:lnTo>
                  <a:cubicBezTo>
                    <a:pt x="408099" y="175379"/>
                    <a:pt x="414318" y="166214"/>
                    <a:pt x="417996" y="155950"/>
                  </a:cubicBezTo>
                  <a:lnTo>
                    <a:pt x="449521" y="66385"/>
                  </a:lnTo>
                  <a:cubicBezTo>
                    <a:pt x="450987" y="57807"/>
                    <a:pt x="445220" y="49657"/>
                    <a:pt x="436642" y="48191"/>
                  </a:cubicBezTo>
                  <a:cubicBezTo>
                    <a:pt x="433233" y="47617"/>
                    <a:pt x="429726" y="48167"/>
                    <a:pt x="426672" y="49767"/>
                  </a:cubicBez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grpSp>
    </xdr:grpSp>
    <xdr:clientData/>
  </xdr:twoCellAnchor>
  <xdr:twoCellAnchor>
    <xdr:from>
      <xdr:col>7</xdr:col>
      <xdr:colOff>398200</xdr:colOff>
      <xdr:row>0</xdr:row>
      <xdr:rowOff>291781</xdr:rowOff>
    </xdr:from>
    <xdr:to>
      <xdr:col>10</xdr:col>
      <xdr:colOff>415819</xdr:colOff>
      <xdr:row>2</xdr:row>
      <xdr:rowOff>161448</xdr:rowOff>
    </xdr:to>
    <xdr:grpSp>
      <xdr:nvGrpSpPr>
        <xdr:cNvPr id="73" name="Group 291">
          <a:hlinkClick xmlns:r="http://schemas.openxmlformats.org/officeDocument/2006/relationships" r:id="rId5"/>
          <a:extLst>
            <a:ext uri="{FF2B5EF4-FFF2-40B4-BE49-F238E27FC236}">
              <a16:creationId xmlns:a16="http://schemas.microsoft.com/office/drawing/2014/main" id="{00000000-0008-0000-0200-000049000000}"/>
            </a:ext>
          </a:extLst>
        </xdr:cNvPr>
        <xdr:cNvGrpSpPr/>
      </xdr:nvGrpSpPr>
      <xdr:grpSpPr>
        <a:xfrm>
          <a:off x="13396831" y="287971"/>
          <a:ext cx="1850774" cy="909525"/>
          <a:chOff x="8811260" y="251459"/>
          <a:chExt cx="1813560" cy="852171"/>
        </a:xfrm>
      </xdr:grpSpPr>
      <xdr:grpSp>
        <xdr:nvGrpSpPr>
          <xdr:cNvPr id="74" name="Agrupar 10">
            <a:extLst>
              <a:ext uri="{FF2B5EF4-FFF2-40B4-BE49-F238E27FC236}">
                <a16:creationId xmlns:a16="http://schemas.microsoft.com/office/drawing/2014/main" id="{00000000-0008-0000-0200-00004A000000}"/>
              </a:ext>
            </a:extLst>
          </xdr:cNvPr>
          <xdr:cNvGrpSpPr/>
        </xdr:nvGrpSpPr>
        <xdr:grpSpPr>
          <a:xfrm>
            <a:off x="8811260" y="251459"/>
            <a:ext cx="1813560" cy="852171"/>
            <a:chOff x="5210175" y="147637"/>
            <a:chExt cx="2365883" cy="1038225"/>
          </a:xfrm>
          <a:solidFill>
            <a:schemeClr val="bg1">
              <a:lumMod val="50000"/>
            </a:schemeClr>
          </a:solidFill>
        </xdr:grpSpPr>
        <xdr:sp macro="" textlink="">
          <xdr:nvSpPr>
            <xdr:cNvPr id="97" name="Retângulo: Cantos Arredondados 12">
              <a:extLst>
                <a:ext uri="{FF2B5EF4-FFF2-40B4-BE49-F238E27FC236}">
                  <a16:creationId xmlns:a16="http://schemas.microsoft.com/office/drawing/2014/main" id="{00000000-0008-0000-0200-000061000000}"/>
                </a:ext>
              </a:extLst>
            </xdr:cNvPr>
            <xdr:cNvSpPr/>
          </xdr:nvSpPr>
          <xdr:spPr>
            <a:xfrm>
              <a:off x="5210175" y="147637"/>
              <a:ext cx="2365883" cy="1038225"/>
            </a:xfrm>
            <a:prstGeom prst="roundRect">
              <a:avLst>
                <a:gd name="adj" fmla="val 9328"/>
              </a:avLst>
            </a:prstGeom>
            <a:solidFill>
              <a:srgbClr val="002060"/>
            </a:solidFill>
            <a:ln>
              <a:noFill/>
            </a:ln>
            <a:effectLst>
              <a:outerShdw blurRad="50800" dist="38100" dir="5400000" algn="t"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solidFill>
                  <a:schemeClr val="bg1">
                    <a:lumMod val="85000"/>
                  </a:schemeClr>
                </a:solidFill>
              </a:endParaRPr>
            </a:p>
          </xdr:txBody>
        </xdr:sp>
        <xdr:sp macro="" textlink="">
          <xdr:nvSpPr>
            <xdr:cNvPr id="98" name="Retângulo: Cantos Arredondados 13">
              <a:extLst>
                <a:ext uri="{FF2B5EF4-FFF2-40B4-BE49-F238E27FC236}">
                  <a16:creationId xmlns:a16="http://schemas.microsoft.com/office/drawing/2014/main" id="{00000000-0008-0000-0200-000062000000}"/>
                </a:ext>
              </a:extLst>
            </xdr:cNvPr>
            <xdr:cNvSpPr/>
          </xdr:nvSpPr>
          <xdr:spPr>
            <a:xfrm>
              <a:off x="5857875" y="419100"/>
              <a:ext cx="1677567" cy="485776"/>
            </a:xfrm>
            <a:prstGeom prst="roundRect">
              <a:avLst/>
            </a:prstGeom>
            <a:noFill/>
            <a:ln>
              <a:no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400" b="1">
                  <a:solidFill>
                    <a:schemeClr val="bg1"/>
                  </a:solidFill>
                  <a:latin typeface="+mn-lt"/>
                </a:rPr>
                <a:t>Diagnóstico</a:t>
              </a:r>
            </a:p>
          </xdr:txBody>
        </xdr:sp>
      </xdr:grpSp>
      <xdr:grpSp>
        <xdr:nvGrpSpPr>
          <xdr:cNvPr id="75" name="Group 293">
            <a:extLst>
              <a:ext uri="{FF2B5EF4-FFF2-40B4-BE49-F238E27FC236}">
                <a16:creationId xmlns:a16="http://schemas.microsoft.com/office/drawing/2014/main" id="{00000000-0008-0000-0200-00004B000000}"/>
              </a:ext>
            </a:extLst>
          </xdr:cNvPr>
          <xdr:cNvGrpSpPr/>
        </xdr:nvGrpSpPr>
        <xdr:grpSpPr>
          <a:xfrm>
            <a:off x="8890001" y="488130"/>
            <a:ext cx="581077" cy="489770"/>
            <a:chOff x="6943724" y="1902932"/>
            <a:chExt cx="2763297" cy="2251371"/>
          </a:xfrm>
        </xdr:grpSpPr>
        <xdr:sp macro="" textlink="">
          <xdr:nvSpPr>
            <xdr:cNvPr id="76" name="Freeform: Shape 294">
              <a:extLst>
                <a:ext uri="{FF2B5EF4-FFF2-40B4-BE49-F238E27FC236}">
                  <a16:creationId xmlns:a16="http://schemas.microsoft.com/office/drawing/2014/main" id="{00000000-0008-0000-0200-00004C000000}"/>
                </a:ext>
              </a:extLst>
            </xdr:cNvPr>
            <xdr:cNvSpPr/>
          </xdr:nvSpPr>
          <xdr:spPr>
            <a:xfrm>
              <a:off x="9189377" y="2343015"/>
              <a:ext cx="517644" cy="906376"/>
            </a:xfrm>
            <a:custGeom>
              <a:avLst/>
              <a:gdLst>
                <a:gd name="connsiteX0" fmla="*/ 119222 w 517644"/>
                <a:gd name="connsiteY0" fmla="*/ -170 h 906376"/>
                <a:gd name="connsiteX1" fmla="*/ -511 w 517644"/>
                <a:gd name="connsiteY1" fmla="*/ 114907 h 906376"/>
                <a:gd name="connsiteX2" fmla="*/ 350838 w 517644"/>
                <a:gd name="connsiteY2" fmla="*/ 906207 h 906376"/>
                <a:gd name="connsiteX3" fmla="*/ 517134 w 517644"/>
                <a:gd name="connsiteY3" fmla="*/ 906207 h 906376"/>
                <a:gd name="connsiteX4" fmla="*/ 119222 w 517644"/>
                <a:gd name="connsiteY4" fmla="*/ -170 h 906376"/>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517644" h="906376">
                  <a:moveTo>
                    <a:pt x="119222" y="-170"/>
                  </a:moveTo>
                  <a:lnTo>
                    <a:pt x="-511" y="114907"/>
                  </a:lnTo>
                  <a:cubicBezTo>
                    <a:pt x="209992" y="326448"/>
                    <a:pt x="335100" y="608192"/>
                    <a:pt x="350838" y="906207"/>
                  </a:cubicBezTo>
                  <a:lnTo>
                    <a:pt x="517134" y="906207"/>
                  </a:lnTo>
                  <a:cubicBezTo>
                    <a:pt x="501302" y="565235"/>
                    <a:pt x="359512" y="242263"/>
                    <a:pt x="119222" y="-170"/>
                  </a:cubicBezTo>
                  <a:close/>
                </a:path>
              </a:pathLst>
            </a:custGeom>
            <a:solidFill>
              <a:srgbClr val="78AD5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77" name="Freeform: Shape 295">
              <a:extLst>
                <a:ext uri="{FF2B5EF4-FFF2-40B4-BE49-F238E27FC236}">
                  <a16:creationId xmlns:a16="http://schemas.microsoft.com/office/drawing/2014/main" id="{00000000-0008-0000-0200-00004D000000}"/>
                </a:ext>
              </a:extLst>
            </xdr:cNvPr>
            <xdr:cNvSpPr/>
          </xdr:nvSpPr>
          <xdr:spPr>
            <a:xfrm>
              <a:off x="6944124" y="3270145"/>
              <a:ext cx="1309609" cy="46429"/>
            </a:xfrm>
            <a:custGeom>
              <a:avLst/>
              <a:gdLst>
                <a:gd name="connsiteX0" fmla="*/ 1309609 w 1309609"/>
                <a:gd name="connsiteY0" fmla="*/ 46430 h 46429"/>
                <a:gd name="connsiteX1" fmla="*/ 0 w 1309609"/>
                <a:gd name="connsiteY1" fmla="*/ 46430 h 46429"/>
                <a:gd name="connsiteX2" fmla="*/ 0 w 1309609"/>
                <a:gd name="connsiteY2" fmla="*/ 0 h 46429"/>
                <a:gd name="connsiteX3" fmla="*/ 1309609 w 1309609"/>
                <a:gd name="connsiteY3" fmla="*/ 0 h 46429"/>
                <a:gd name="connsiteX4" fmla="*/ 1309609 w 1309609"/>
                <a:gd name="connsiteY4" fmla="*/ 46430 h 46429"/>
                <a:gd name="connsiteX5" fmla="*/ 0 w 1309609"/>
                <a:gd name="connsiteY5" fmla="*/ 46430 h 4642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309609" h="46429">
                  <a:moveTo>
                    <a:pt x="1309609" y="46430"/>
                  </a:moveTo>
                  <a:lnTo>
                    <a:pt x="0" y="46430"/>
                  </a:lnTo>
                  <a:lnTo>
                    <a:pt x="0" y="0"/>
                  </a:lnTo>
                  <a:lnTo>
                    <a:pt x="1309609" y="0"/>
                  </a:lnTo>
                  <a:lnTo>
                    <a:pt x="1309609" y="46430"/>
                  </a:lnTo>
                  <a:lnTo>
                    <a:pt x="0" y="4643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78" name="Freeform: Shape 296">
              <a:extLst>
                <a:ext uri="{FF2B5EF4-FFF2-40B4-BE49-F238E27FC236}">
                  <a16:creationId xmlns:a16="http://schemas.microsoft.com/office/drawing/2014/main" id="{00000000-0008-0000-0200-00004E000000}"/>
                </a:ext>
              </a:extLst>
            </xdr:cNvPr>
            <xdr:cNvSpPr/>
          </xdr:nvSpPr>
          <xdr:spPr>
            <a:xfrm>
              <a:off x="8397279" y="3270145"/>
              <a:ext cx="1309609" cy="46429"/>
            </a:xfrm>
            <a:custGeom>
              <a:avLst/>
              <a:gdLst>
                <a:gd name="connsiteX0" fmla="*/ 1309609 w 1309609"/>
                <a:gd name="connsiteY0" fmla="*/ 46430 h 46429"/>
                <a:gd name="connsiteX1" fmla="*/ 0 w 1309609"/>
                <a:gd name="connsiteY1" fmla="*/ 46430 h 46429"/>
                <a:gd name="connsiteX2" fmla="*/ 0 w 1309609"/>
                <a:gd name="connsiteY2" fmla="*/ 0 h 46429"/>
                <a:gd name="connsiteX3" fmla="*/ 1309609 w 1309609"/>
                <a:gd name="connsiteY3" fmla="*/ 0 h 46429"/>
                <a:gd name="connsiteX4" fmla="*/ 1309609 w 1309609"/>
                <a:gd name="connsiteY4" fmla="*/ 46430 h 46429"/>
                <a:gd name="connsiteX5" fmla="*/ 0 w 1309609"/>
                <a:gd name="connsiteY5" fmla="*/ 46430 h 4642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309609" h="46429">
                  <a:moveTo>
                    <a:pt x="1309609" y="46430"/>
                  </a:moveTo>
                  <a:lnTo>
                    <a:pt x="0" y="46430"/>
                  </a:lnTo>
                  <a:lnTo>
                    <a:pt x="0" y="0"/>
                  </a:lnTo>
                  <a:lnTo>
                    <a:pt x="1309609" y="0"/>
                  </a:lnTo>
                  <a:lnTo>
                    <a:pt x="1309609" y="46430"/>
                  </a:lnTo>
                  <a:lnTo>
                    <a:pt x="0" y="4643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79" name="Freeform: Shape 297">
              <a:extLst>
                <a:ext uri="{FF2B5EF4-FFF2-40B4-BE49-F238E27FC236}">
                  <a16:creationId xmlns:a16="http://schemas.microsoft.com/office/drawing/2014/main" id="{00000000-0008-0000-0200-00004F000000}"/>
                </a:ext>
              </a:extLst>
            </xdr:cNvPr>
            <xdr:cNvSpPr/>
          </xdr:nvSpPr>
          <xdr:spPr>
            <a:xfrm>
              <a:off x="8339940" y="2301641"/>
              <a:ext cx="977284" cy="940034"/>
            </a:xfrm>
            <a:custGeom>
              <a:avLst/>
              <a:gdLst>
                <a:gd name="connsiteX0" fmla="*/ 32195 w 977284"/>
                <a:gd name="connsiteY0" fmla="*/ 940034 h 940034"/>
                <a:gd name="connsiteX1" fmla="*/ 977285 w 977284"/>
                <a:gd name="connsiteY1" fmla="*/ 33525 h 940034"/>
                <a:gd name="connsiteX2" fmla="*/ 945223 w 977284"/>
                <a:gd name="connsiteY2" fmla="*/ 0 h 940034"/>
                <a:gd name="connsiteX3" fmla="*/ 0 w 977284"/>
                <a:gd name="connsiteY3" fmla="*/ 906509 h 940034"/>
                <a:gd name="connsiteX4" fmla="*/ 32195 w 977284"/>
                <a:gd name="connsiteY4" fmla="*/ 940034 h 940034"/>
                <a:gd name="connsiteX5" fmla="*/ 977285 w 977284"/>
                <a:gd name="connsiteY5" fmla="*/ 33525 h 94003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977284" h="940034">
                  <a:moveTo>
                    <a:pt x="32195" y="940034"/>
                  </a:moveTo>
                  <a:lnTo>
                    <a:pt x="977285" y="33525"/>
                  </a:lnTo>
                  <a:lnTo>
                    <a:pt x="945223" y="0"/>
                  </a:lnTo>
                  <a:lnTo>
                    <a:pt x="0" y="906509"/>
                  </a:lnTo>
                  <a:lnTo>
                    <a:pt x="32195" y="940034"/>
                  </a:lnTo>
                  <a:lnTo>
                    <a:pt x="977285" y="33525"/>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0" name="Freeform: Shape 298">
              <a:extLst>
                <a:ext uri="{FF2B5EF4-FFF2-40B4-BE49-F238E27FC236}">
                  <a16:creationId xmlns:a16="http://schemas.microsoft.com/office/drawing/2014/main" id="{00000000-0008-0000-0200-000050000000}"/>
                </a:ext>
              </a:extLst>
            </xdr:cNvPr>
            <xdr:cNvSpPr/>
          </xdr:nvSpPr>
          <xdr:spPr>
            <a:xfrm>
              <a:off x="8351914" y="1932333"/>
              <a:ext cx="923670" cy="493431"/>
            </a:xfrm>
            <a:custGeom>
              <a:avLst/>
              <a:gdLst>
                <a:gd name="connsiteX0" fmla="*/ -511 w 923670"/>
                <a:gd name="connsiteY0" fmla="*/ -170 h 493431"/>
                <a:gd name="connsiteX1" fmla="*/ -511 w 923670"/>
                <a:gd name="connsiteY1" fmla="*/ 165993 h 493431"/>
                <a:gd name="connsiteX2" fmla="*/ 803427 w 923670"/>
                <a:gd name="connsiteY2" fmla="*/ 493262 h 493431"/>
                <a:gd name="connsiteX3" fmla="*/ 923160 w 923670"/>
                <a:gd name="connsiteY3" fmla="*/ 378052 h 493431"/>
                <a:gd name="connsiteX4" fmla="*/ -511 w 923670"/>
                <a:gd name="connsiteY4" fmla="*/ -170 h 493431"/>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923670" h="493431">
                  <a:moveTo>
                    <a:pt x="-511" y="-170"/>
                  </a:moveTo>
                  <a:lnTo>
                    <a:pt x="-511" y="165993"/>
                  </a:lnTo>
                  <a:cubicBezTo>
                    <a:pt x="298674" y="172126"/>
                    <a:pt x="585022" y="288692"/>
                    <a:pt x="803427" y="493262"/>
                  </a:cubicBezTo>
                  <a:lnTo>
                    <a:pt x="923160" y="378052"/>
                  </a:lnTo>
                  <a:cubicBezTo>
                    <a:pt x="673331" y="141009"/>
                    <a:pt x="343813" y="6083"/>
                    <a:pt x="-511" y="-170"/>
                  </a:cubicBezTo>
                  <a:close/>
                </a:path>
              </a:pathLst>
            </a:custGeom>
            <a:solidFill>
              <a:srgbClr val="B4DC7B"/>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1" name="Freeform: Shape 299">
              <a:extLst>
                <a:ext uri="{FF2B5EF4-FFF2-40B4-BE49-F238E27FC236}">
                  <a16:creationId xmlns:a16="http://schemas.microsoft.com/office/drawing/2014/main" id="{00000000-0008-0000-0200-000051000000}"/>
                </a:ext>
              </a:extLst>
            </xdr:cNvPr>
            <xdr:cNvSpPr/>
          </xdr:nvSpPr>
          <xdr:spPr>
            <a:xfrm>
              <a:off x="8305484" y="1902932"/>
              <a:ext cx="46296" cy="1309609"/>
            </a:xfrm>
            <a:custGeom>
              <a:avLst/>
              <a:gdLst>
                <a:gd name="connsiteX0" fmla="*/ 0 w 46296"/>
                <a:gd name="connsiteY0" fmla="*/ 1309609 h 1309609"/>
                <a:gd name="connsiteX1" fmla="*/ 0 w 46296"/>
                <a:gd name="connsiteY1" fmla="*/ 0 h 1309609"/>
                <a:gd name="connsiteX2" fmla="*/ 46297 w 46296"/>
                <a:gd name="connsiteY2" fmla="*/ 0 h 1309609"/>
                <a:gd name="connsiteX3" fmla="*/ 46297 w 46296"/>
                <a:gd name="connsiteY3" fmla="*/ 1309609 h 1309609"/>
                <a:gd name="connsiteX4" fmla="*/ 0 w 46296"/>
                <a:gd name="connsiteY4" fmla="*/ 1309609 h 1309609"/>
                <a:gd name="connsiteX5" fmla="*/ 0 w 46296"/>
                <a:gd name="connsiteY5" fmla="*/ 0 h 130960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46296" h="1309609">
                  <a:moveTo>
                    <a:pt x="0" y="1309609"/>
                  </a:moveTo>
                  <a:lnTo>
                    <a:pt x="0" y="0"/>
                  </a:lnTo>
                  <a:lnTo>
                    <a:pt x="46297" y="0"/>
                  </a:lnTo>
                  <a:lnTo>
                    <a:pt x="46297" y="1309609"/>
                  </a:lnTo>
                  <a:lnTo>
                    <a:pt x="0" y="1309609"/>
                  </a:lnTo>
                  <a:lnTo>
                    <a:pt x="0" y="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2" name="Freeform: Shape 300">
              <a:extLst>
                <a:ext uri="{FF2B5EF4-FFF2-40B4-BE49-F238E27FC236}">
                  <a16:creationId xmlns:a16="http://schemas.microsoft.com/office/drawing/2014/main" id="{00000000-0008-0000-0200-000052000000}"/>
                </a:ext>
              </a:extLst>
            </xdr:cNvPr>
            <xdr:cNvSpPr/>
          </xdr:nvSpPr>
          <xdr:spPr>
            <a:xfrm>
              <a:off x="7367578" y="1932333"/>
              <a:ext cx="937905" cy="496358"/>
            </a:xfrm>
            <a:custGeom>
              <a:avLst/>
              <a:gdLst>
                <a:gd name="connsiteX0" fmla="*/ 123612 w 937905"/>
                <a:gd name="connsiteY0" fmla="*/ 496189 h 496358"/>
                <a:gd name="connsiteX1" fmla="*/ 937395 w 937905"/>
                <a:gd name="connsiteY1" fmla="*/ 165860 h 496358"/>
                <a:gd name="connsiteX2" fmla="*/ 937395 w 937905"/>
                <a:gd name="connsiteY2" fmla="*/ -170 h 496358"/>
                <a:gd name="connsiteX3" fmla="*/ -511 w 937905"/>
                <a:gd name="connsiteY3" fmla="*/ 384970 h 496358"/>
              </a:gdLst>
              <a:ahLst/>
              <a:cxnLst>
                <a:cxn ang="0">
                  <a:pos x="connsiteX0" y="connsiteY0"/>
                </a:cxn>
                <a:cxn ang="0">
                  <a:pos x="connsiteX1" y="connsiteY1"/>
                </a:cxn>
                <a:cxn ang="0">
                  <a:pos x="connsiteX2" y="connsiteY2"/>
                </a:cxn>
                <a:cxn ang="0">
                  <a:pos x="connsiteX3" y="connsiteY3"/>
                </a:cxn>
              </a:cxnLst>
              <a:rect l="l" t="t" r="r" b="b"/>
              <a:pathLst>
                <a:path w="937905" h="496358">
                  <a:moveTo>
                    <a:pt x="123612" y="496189"/>
                  </a:moveTo>
                  <a:cubicBezTo>
                    <a:pt x="344080" y="288280"/>
                    <a:pt x="634391" y="170436"/>
                    <a:pt x="937395" y="165860"/>
                  </a:cubicBezTo>
                  <a:lnTo>
                    <a:pt x="937395" y="-170"/>
                  </a:lnTo>
                  <a:cubicBezTo>
                    <a:pt x="587164" y="4327"/>
                    <a:pt x="251806" y="142033"/>
                    <a:pt x="-511" y="384970"/>
                  </a:cubicBezTo>
                  <a:close/>
                </a:path>
              </a:pathLst>
            </a:custGeom>
            <a:solidFill>
              <a:srgbClr val="FBD06A"/>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3" name="Freeform: Shape 301">
              <a:extLst>
                <a:ext uri="{FF2B5EF4-FFF2-40B4-BE49-F238E27FC236}">
                  <a16:creationId xmlns:a16="http://schemas.microsoft.com/office/drawing/2014/main" id="{00000000-0008-0000-0200-000053000000}"/>
                </a:ext>
              </a:extLst>
            </xdr:cNvPr>
            <xdr:cNvSpPr/>
          </xdr:nvSpPr>
          <xdr:spPr>
            <a:xfrm>
              <a:off x="6943724" y="2350199"/>
              <a:ext cx="514717" cy="899192"/>
            </a:xfrm>
            <a:custGeom>
              <a:avLst/>
              <a:gdLst>
                <a:gd name="connsiteX0" fmla="*/ 514206 w 514717"/>
                <a:gd name="connsiteY0" fmla="*/ 110783 h 899192"/>
                <a:gd name="connsiteX1" fmla="*/ 390350 w 514717"/>
                <a:gd name="connsiteY1" fmla="*/ -170 h 899192"/>
                <a:gd name="connsiteX2" fmla="*/ -511 w 514717"/>
                <a:gd name="connsiteY2" fmla="*/ 899023 h 899192"/>
                <a:gd name="connsiteX3" fmla="*/ 165784 w 514717"/>
                <a:gd name="connsiteY3" fmla="*/ 899023 h 899192"/>
                <a:gd name="connsiteX4" fmla="*/ 514206 w 514717"/>
                <a:gd name="connsiteY4" fmla="*/ 110783 h 899192"/>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514717" h="899192">
                  <a:moveTo>
                    <a:pt x="514206" y="110783"/>
                  </a:moveTo>
                  <a:lnTo>
                    <a:pt x="390350" y="-170"/>
                  </a:lnTo>
                  <a:cubicBezTo>
                    <a:pt x="154223" y="241504"/>
                    <a:pt x="15121" y="561510"/>
                    <a:pt x="-511" y="899023"/>
                  </a:cubicBezTo>
                  <a:lnTo>
                    <a:pt x="165784" y="899023"/>
                  </a:lnTo>
                  <a:cubicBezTo>
                    <a:pt x="181483" y="602471"/>
                    <a:pt x="305460" y="321991"/>
                    <a:pt x="514206" y="110783"/>
                  </a:cubicBezTo>
                  <a:close/>
                </a:path>
              </a:pathLst>
            </a:custGeom>
            <a:solidFill>
              <a:srgbClr val="FE6F74"/>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4" name="Freeform: Shape 302">
              <a:extLst>
                <a:ext uri="{FF2B5EF4-FFF2-40B4-BE49-F238E27FC236}">
                  <a16:creationId xmlns:a16="http://schemas.microsoft.com/office/drawing/2014/main" id="{00000000-0008-0000-0200-000054000000}"/>
                </a:ext>
              </a:extLst>
            </xdr:cNvPr>
            <xdr:cNvSpPr/>
          </xdr:nvSpPr>
          <xdr:spPr>
            <a:xfrm>
              <a:off x="7326603" y="2308426"/>
              <a:ext cx="1015731" cy="917418"/>
            </a:xfrm>
            <a:custGeom>
              <a:avLst/>
              <a:gdLst>
                <a:gd name="connsiteX0" fmla="*/ 984735 w 1015731"/>
                <a:gd name="connsiteY0" fmla="*/ 917418 h 917418"/>
                <a:gd name="connsiteX1" fmla="*/ 0 w 1015731"/>
                <a:gd name="connsiteY1" fmla="*/ 34589 h 917418"/>
                <a:gd name="connsiteX2" fmla="*/ 30864 w 1015731"/>
                <a:gd name="connsiteY2" fmla="*/ 0 h 917418"/>
                <a:gd name="connsiteX3" fmla="*/ 1015732 w 1015731"/>
                <a:gd name="connsiteY3" fmla="*/ 882829 h 917418"/>
                <a:gd name="connsiteX4" fmla="*/ 984735 w 1015731"/>
                <a:gd name="connsiteY4" fmla="*/ 917418 h 917418"/>
                <a:gd name="connsiteX5" fmla="*/ 9179 w 1015731"/>
                <a:gd name="connsiteY5" fmla="*/ 43769 h 91741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015731" h="917418">
                  <a:moveTo>
                    <a:pt x="984735" y="917418"/>
                  </a:moveTo>
                  <a:lnTo>
                    <a:pt x="0" y="34589"/>
                  </a:lnTo>
                  <a:lnTo>
                    <a:pt x="30864" y="0"/>
                  </a:lnTo>
                  <a:lnTo>
                    <a:pt x="1015732" y="882829"/>
                  </a:lnTo>
                  <a:lnTo>
                    <a:pt x="984735" y="917418"/>
                  </a:lnTo>
                  <a:lnTo>
                    <a:pt x="9179" y="43769"/>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5" name="TextBox 37">
              <a:extLst>
                <a:ext uri="{FF2B5EF4-FFF2-40B4-BE49-F238E27FC236}">
                  <a16:creationId xmlns:a16="http://schemas.microsoft.com/office/drawing/2014/main" id="{00000000-0008-0000-0200-000055000000}"/>
                </a:ext>
              </a:extLst>
            </xdr:cNvPr>
            <xdr:cNvSpPr txBox="1"/>
          </xdr:nvSpPr>
          <xdr:spPr>
            <a:xfrm rot="3710998">
              <a:off x="9386408" y="2602721"/>
              <a:ext cx="222790" cy="270063"/>
            </a:xfrm>
            <a:prstGeom prst="rect">
              <a:avLst/>
            </a:prstGeom>
            <a:noFill/>
          </xdr:spPr>
          <xdr:txBody>
            <a:bodyPr rot="0" spcFirstLastPara="0" vert="horz" wrap="square" lIns="0" tIns="0" rIns="0" bIns="0" numCol="1" spcCol="0" rtlCol="0" fromWordArt="0" anchor="t" anchorCtr="0" forceAA="0" compatLnSpc="1">
              <a:prstTxWarp prst="textNoShape">
                <a:avLst/>
              </a:prstTxWarp>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l">
                <a:spcAft>
                  <a:spcPts val="600"/>
                </a:spcAft>
              </a:pPr>
              <a:endParaRPr lang="pt-BR" sz="1048" b="1" spc="0" baseline="0">
                <a:solidFill>
                  <a:srgbClr val="FFFFFF"/>
                </a:solidFill>
                <a:latin typeface="Arial"/>
                <a:cs typeface="Arial"/>
                <a:sym typeface="Arial"/>
                <a:rtl val="0"/>
              </a:endParaRPr>
            </a:p>
          </xdr:txBody>
        </xdr:sp>
        <xdr:sp macro="" textlink="">
          <xdr:nvSpPr>
            <xdr:cNvPr id="86" name="TextBox 38">
              <a:extLst>
                <a:ext uri="{FF2B5EF4-FFF2-40B4-BE49-F238E27FC236}">
                  <a16:creationId xmlns:a16="http://schemas.microsoft.com/office/drawing/2014/main" id="{00000000-0008-0000-0200-000056000000}"/>
                </a:ext>
              </a:extLst>
            </xdr:cNvPr>
            <xdr:cNvSpPr txBox="1"/>
          </xdr:nvSpPr>
          <xdr:spPr>
            <a:xfrm rot="3847199">
              <a:off x="9388867" y="2646889"/>
              <a:ext cx="262701" cy="270063"/>
            </a:xfrm>
            <a:prstGeom prst="rect">
              <a:avLst/>
            </a:prstGeom>
            <a:noFill/>
          </xdr:spPr>
          <xdr:txBody>
            <a:bodyPr rot="0" spcFirstLastPara="0" vert="horz" wrap="square" lIns="0" tIns="0" rIns="0" bIns="0" numCol="1" spcCol="0" rtlCol="0" fromWordArt="0" anchor="t" anchorCtr="0" forceAA="0" compatLnSpc="1">
              <a:prstTxWarp prst="textNoShape">
                <a:avLst/>
              </a:prstTxWarp>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l">
                <a:spcAft>
                  <a:spcPts val="600"/>
                </a:spcAft>
              </a:pPr>
              <a:endParaRPr lang="pt-BR" sz="1048" b="1" spc="0" baseline="0">
                <a:solidFill>
                  <a:srgbClr val="FFFFFF"/>
                </a:solidFill>
                <a:latin typeface="Arial"/>
                <a:cs typeface="Arial"/>
                <a:sym typeface="Arial"/>
                <a:rtl val="0"/>
              </a:endParaRPr>
            </a:p>
          </xdr:txBody>
        </xdr:sp>
        <xdr:sp macro="" textlink="">
          <xdr:nvSpPr>
            <xdr:cNvPr id="87" name="Freeform: Shape 305">
              <a:extLst>
                <a:ext uri="{FF2B5EF4-FFF2-40B4-BE49-F238E27FC236}">
                  <a16:creationId xmlns:a16="http://schemas.microsoft.com/office/drawing/2014/main" id="{00000000-0008-0000-0200-000057000000}"/>
                </a:ext>
              </a:extLst>
            </xdr:cNvPr>
            <xdr:cNvSpPr/>
          </xdr:nvSpPr>
          <xdr:spPr>
            <a:xfrm>
              <a:off x="8197325" y="3158794"/>
              <a:ext cx="268999" cy="268999"/>
            </a:xfrm>
            <a:custGeom>
              <a:avLst/>
              <a:gdLst>
                <a:gd name="connsiteX0" fmla="*/ 268999 w 268999"/>
                <a:gd name="connsiteY0" fmla="*/ 134500 h 268999"/>
                <a:gd name="connsiteX1" fmla="*/ 134500 w 268999"/>
                <a:gd name="connsiteY1" fmla="*/ 268999 h 268999"/>
                <a:gd name="connsiteX2" fmla="*/ 0 w 268999"/>
                <a:gd name="connsiteY2" fmla="*/ 134500 h 268999"/>
                <a:gd name="connsiteX3" fmla="*/ 134500 w 268999"/>
                <a:gd name="connsiteY3" fmla="*/ 0 h 268999"/>
                <a:gd name="connsiteX4" fmla="*/ 268999 w 268999"/>
                <a:gd name="connsiteY4" fmla="*/ 134500 h 268999"/>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268999" h="268999">
                  <a:moveTo>
                    <a:pt x="268999" y="134500"/>
                  </a:moveTo>
                  <a:cubicBezTo>
                    <a:pt x="268999" y="208782"/>
                    <a:pt x="208782" y="268999"/>
                    <a:pt x="134500" y="268999"/>
                  </a:cubicBezTo>
                  <a:cubicBezTo>
                    <a:pt x="60218" y="268999"/>
                    <a:pt x="0" y="208782"/>
                    <a:pt x="0" y="134500"/>
                  </a:cubicBezTo>
                  <a:cubicBezTo>
                    <a:pt x="0" y="60218"/>
                    <a:pt x="60217" y="0"/>
                    <a:pt x="134500" y="0"/>
                  </a:cubicBezTo>
                  <a:cubicBezTo>
                    <a:pt x="208782" y="0"/>
                    <a:pt x="268999" y="60218"/>
                    <a:pt x="268999" y="134500"/>
                  </a:cubicBezTo>
                  <a:close/>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8" name="Freeform: Shape 306">
              <a:extLst>
                <a:ext uri="{FF2B5EF4-FFF2-40B4-BE49-F238E27FC236}">
                  <a16:creationId xmlns:a16="http://schemas.microsoft.com/office/drawing/2014/main" id="{00000000-0008-0000-0200-000058000000}"/>
                </a:ext>
              </a:extLst>
            </xdr:cNvPr>
            <xdr:cNvSpPr/>
          </xdr:nvSpPr>
          <xdr:spPr>
            <a:xfrm>
              <a:off x="8305484" y="3058751"/>
              <a:ext cx="1113513" cy="307579"/>
            </a:xfrm>
            <a:custGeom>
              <a:avLst/>
              <a:gdLst>
                <a:gd name="connsiteX0" fmla="*/ 66917 w 1113513"/>
                <a:gd name="connsiteY0" fmla="*/ 160176 h 307579"/>
                <a:gd name="connsiteX1" fmla="*/ 1113514 w 1113513"/>
                <a:gd name="connsiteY1" fmla="*/ 0 h 307579"/>
                <a:gd name="connsiteX2" fmla="*/ 139156 w 1113513"/>
                <a:gd name="connsiteY2" fmla="*/ 307580 h 307579"/>
                <a:gd name="connsiteX3" fmla="*/ 0 w 1113513"/>
                <a:gd name="connsiteY3" fmla="*/ 251705 h 307579"/>
                <a:gd name="connsiteX4" fmla="*/ 66917 w 1113513"/>
                <a:gd name="connsiteY4" fmla="*/ 160176 h 307579"/>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113513" h="307579">
                  <a:moveTo>
                    <a:pt x="66917" y="160176"/>
                  </a:moveTo>
                  <a:lnTo>
                    <a:pt x="1113514" y="0"/>
                  </a:lnTo>
                  <a:lnTo>
                    <a:pt x="139156" y="307580"/>
                  </a:lnTo>
                  <a:lnTo>
                    <a:pt x="0" y="251705"/>
                  </a:lnTo>
                  <a:lnTo>
                    <a:pt x="66917" y="160176"/>
                  </a:lnTo>
                  <a:close/>
                </a:path>
              </a:pathLst>
            </a:custGeom>
            <a:solidFill>
              <a:srgbClr val="AD87B3"/>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9" name="Freeform: Shape 307">
              <a:extLst>
                <a:ext uri="{FF2B5EF4-FFF2-40B4-BE49-F238E27FC236}">
                  <a16:creationId xmlns:a16="http://schemas.microsoft.com/office/drawing/2014/main" id="{00000000-0008-0000-0200-000059000000}"/>
                </a:ext>
              </a:extLst>
            </xdr:cNvPr>
            <xdr:cNvSpPr/>
          </xdr:nvSpPr>
          <xdr:spPr>
            <a:xfrm>
              <a:off x="7300899" y="3809138"/>
              <a:ext cx="1411118" cy="345165"/>
            </a:xfrm>
            <a:custGeom>
              <a:avLst/>
              <a:gdLst>
                <a:gd name="connsiteX0" fmla="*/ 1288772 w 1411118"/>
                <a:gd name="connsiteY0" fmla="*/ -100 h 345165"/>
                <a:gd name="connsiteX1" fmla="*/ 113397 w 1411118"/>
                <a:gd name="connsiteY1" fmla="*/ -100 h 345165"/>
                <a:gd name="connsiteX2" fmla="*/ -443 w 1411118"/>
                <a:gd name="connsiteY2" fmla="*/ 121668 h 345165"/>
                <a:gd name="connsiteX3" fmla="*/ 113397 w 1411118"/>
                <a:gd name="connsiteY3" fmla="*/ 235508 h 345165"/>
                <a:gd name="connsiteX4" fmla="*/ 1105049 w 1411118"/>
                <a:gd name="connsiteY4" fmla="*/ 235508 h 345165"/>
                <a:gd name="connsiteX5" fmla="*/ 1284381 w 1411118"/>
                <a:gd name="connsiteY5" fmla="*/ 344996 h 345165"/>
                <a:gd name="connsiteX6" fmla="*/ 1259105 w 1411118"/>
                <a:gd name="connsiteY6" fmla="*/ 235508 h 345165"/>
                <a:gd name="connsiteX7" fmla="*/ 1288772 w 1411118"/>
                <a:gd name="connsiteY7" fmla="*/ 235508 h 345165"/>
                <a:gd name="connsiteX8" fmla="*/ 1410540 w 1411118"/>
                <a:gd name="connsiteY8" fmla="*/ 121668 h 345165"/>
                <a:gd name="connsiteX9" fmla="*/ 1296687 w 1411118"/>
                <a:gd name="connsiteY9" fmla="*/ -100 h 345165"/>
                <a:gd name="connsiteX10" fmla="*/ 1288772 w 1411118"/>
                <a:gd name="connsiteY10" fmla="*/ -100 h 34516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Lst>
              <a:rect l="l" t="t" r="r" b="b"/>
              <a:pathLst>
                <a:path w="1411118" h="345165">
                  <a:moveTo>
                    <a:pt x="1288772" y="-100"/>
                  </a:moveTo>
                  <a:lnTo>
                    <a:pt x="113397" y="-100"/>
                  </a:lnTo>
                  <a:cubicBezTo>
                    <a:pt x="48342" y="2082"/>
                    <a:pt x="-2638" y="56601"/>
                    <a:pt x="-443" y="121668"/>
                  </a:cubicBezTo>
                  <a:cubicBezTo>
                    <a:pt x="1633" y="183650"/>
                    <a:pt x="51401" y="233419"/>
                    <a:pt x="113397" y="235508"/>
                  </a:cubicBezTo>
                  <a:lnTo>
                    <a:pt x="1105049" y="235508"/>
                  </a:lnTo>
                  <a:lnTo>
                    <a:pt x="1284381" y="344996"/>
                  </a:lnTo>
                  <a:lnTo>
                    <a:pt x="1259105" y="235508"/>
                  </a:lnTo>
                  <a:lnTo>
                    <a:pt x="1288772" y="235508"/>
                  </a:lnTo>
                  <a:cubicBezTo>
                    <a:pt x="1353840" y="237690"/>
                    <a:pt x="1408345" y="186723"/>
                    <a:pt x="1410540" y="121668"/>
                  </a:cubicBezTo>
                  <a:cubicBezTo>
                    <a:pt x="1412722" y="56601"/>
                    <a:pt x="1361756" y="2082"/>
                    <a:pt x="1296687" y="-100"/>
                  </a:cubicBezTo>
                  <a:cubicBezTo>
                    <a:pt x="1294053" y="-193"/>
                    <a:pt x="1291406" y="-193"/>
                    <a:pt x="1288772" y="-100"/>
                  </a:cubicBezTo>
                  <a:close/>
                </a:path>
              </a:pathLst>
            </a:custGeom>
            <a:solidFill>
              <a:srgbClr val="FFFFFF"/>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0" name="Freeform: Shape 308">
              <a:extLst>
                <a:ext uri="{FF2B5EF4-FFF2-40B4-BE49-F238E27FC236}">
                  <a16:creationId xmlns:a16="http://schemas.microsoft.com/office/drawing/2014/main" id="{00000000-0008-0000-0200-00005A000000}"/>
                </a:ext>
              </a:extLst>
            </xdr:cNvPr>
            <xdr:cNvSpPr/>
          </xdr:nvSpPr>
          <xdr:spPr>
            <a:xfrm>
              <a:off x="737210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1" name="Freeform: Shape 309">
              <a:extLst>
                <a:ext uri="{FF2B5EF4-FFF2-40B4-BE49-F238E27FC236}">
                  <a16:creationId xmlns:a16="http://schemas.microsoft.com/office/drawing/2014/main" id="{00000000-0008-0000-0200-00005B000000}"/>
                </a:ext>
              </a:extLst>
            </xdr:cNvPr>
            <xdr:cNvSpPr/>
          </xdr:nvSpPr>
          <xdr:spPr>
            <a:xfrm>
              <a:off x="756314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2" name="Freeform: Shape 310">
              <a:extLst>
                <a:ext uri="{FF2B5EF4-FFF2-40B4-BE49-F238E27FC236}">
                  <a16:creationId xmlns:a16="http://schemas.microsoft.com/office/drawing/2014/main" id="{00000000-0008-0000-0200-00005C000000}"/>
                </a:ext>
              </a:extLst>
            </xdr:cNvPr>
            <xdr:cNvSpPr/>
          </xdr:nvSpPr>
          <xdr:spPr>
            <a:xfrm>
              <a:off x="775418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3" name="Freeform: Shape 311">
              <a:extLst>
                <a:ext uri="{FF2B5EF4-FFF2-40B4-BE49-F238E27FC236}">
                  <a16:creationId xmlns:a16="http://schemas.microsoft.com/office/drawing/2014/main" id="{00000000-0008-0000-0200-00005D000000}"/>
                </a:ext>
              </a:extLst>
            </xdr:cNvPr>
            <xdr:cNvSpPr/>
          </xdr:nvSpPr>
          <xdr:spPr>
            <a:xfrm>
              <a:off x="794522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4" name="Freeform: Shape 312">
              <a:extLst>
                <a:ext uri="{FF2B5EF4-FFF2-40B4-BE49-F238E27FC236}">
                  <a16:creationId xmlns:a16="http://schemas.microsoft.com/office/drawing/2014/main" id="{00000000-0008-0000-0200-00005E000000}"/>
                </a:ext>
              </a:extLst>
            </xdr:cNvPr>
            <xdr:cNvSpPr/>
          </xdr:nvSpPr>
          <xdr:spPr>
            <a:xfrm>
              <a:off x="813626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5" name="Freeform: Shape 313">
              <a:extLst>
                <a:ext uri="{FF2B5EF4-FFF2-40B4-BE49-F238E27FC236}">
                  <a16:creationId xmlns:a16="http://schemas.microsoft.com/office/drawing/2014/main" id="{00000000-0008-0000-0200-00005F000000}"/>
                </a:ext>
              </a:extLst>
            </xdr:cNvPr>
            <xdr:cNvSpPr/>
          </xdr:nvSpPr>
          <xdr:spPr>
            <a:xfrm>
              <a:off x="832730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6" name="Freeform: Shape 314">
              <a:extLst>
                <a:ext uri="{FF2B5EF4-FFF2-40B4-BE49-F238E27FC236}">
                  <a16:creationId xmlns:a16="http://schemas.microsoft.com/office/drawing/2014/main" id="{00000000-0008-0000-0200-000060000000}"/>
                </a:ext>
              </a:extLst>
            </xdr:cNvPr>
            <xdr:cNvSpPr/>
          </xdr:nvSpPr>
          <xdr:spPr>
            <a:xfrm>
              <a:off x="8518209"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grpSp>
    </xdr:grpSp>
    <xdr:clientData/>
  </xdr:twoCellAnchor>
  <xdr:twoCellAnchor>
    <xdr:from>
      <xdr:col>10</xdr:col>
      <xdr:colOff>531379</xdr:colOff>
      <xdr:row>0</xdr:row>
      <xdr:rowOff>291781</xdr:rowOff>
    </xdr:from>
    <xdr:to>
      <xdr:col>13</xdr:col>
      <xdr:colOff>548997</xdr:colOff>
      <xdr:row>2</xdr:row>
      <xdr:rowOff>161448</xdr:rowOff>
    </xdr:to>
    <xdr:grpSp>
      <xdr:nvGrpSpPr>
        <xdr:cNvPr id="99" name="Group 317">
          <a:hlinkClick xmlns:r="http://schemas.openxmlformats.org/officeDocument/2006/relationships" r:id="rId6"/>
          <a:extLst>
            <a:ext uri="{FF2B5EF4-FFF2-40B4-BE49-F238E27FC236}">
              <a16:creationId xmlns:a16="http://schemas.microsoft.com/office/drawing/2014/main" id="{00000000-0008-0000-0200-000063000000}"/>
            </a:ext>
          </a:extLst>
        </xdr:cNvPr>
        <xdr:cNvGrpSpPr/>
      </xdr:nvGrpSpPr>
      <xdr:grpSpPr>
        <a:xfrm>
          <a:off x="15363165" y="287971"/>
          <a:ext cx="1858392" cy="909525"/>
          <a:chOff x="10716260" y="251459"/>
          <a:chExt cx="1813560" cy="852171"/>
        </a:xfrm>
        <a:solidFill>
          <a:schemeClr val="bg1">
            <a:lumMod val="95000"/>
          </a:schemeClr>
        </a:solidFill>
      </xdr:grpSpPr>
      <xdr:grpSp>
        <xdr:nvGrpSpPr>
          <xdr:cNvPr id="100" name="Agrupar 15">
            <a:extLst>
              <a:ext uri="{FF2B5EF4-FFF2-40B4-BE49-F238E27FC236}">
                <a16:creationId xmlns:a16="http://schemas.microsoft.com/office/drawing/2014/main" id="{00000000-0008-0000-0200-000064000000}"/>
              </a:ext>
            </a:extLst>
          </xdr:cNvPr>
          <xdr:cNvGrpSpPr/>
        </xdr:nvGrpSpPr>
        <xdr:grpSpPr>
          <a:xfrm>
            <a:off x="10716260" y="251459"/>
            <a:ext cx="1813560" cy="852171"/>
            <a:chOff x="5210175" y="147637"/>
            <a:chExt cx="2365883" cy="1038225"/>
          </a:xfrm>
          <a:grpFill/>
        </xdr:grpSpPr>
        <xdr:sp macro="" textlink="">
          <xdr:nvSpPr>
            <xdr:cNvPr id="117" name="Retângulo: Cantos Arredondados 16">
              <a:extLst>
                <a:ext uri="{FF2B5EF4-FFF2-40B4-BE49-F238E27FC236}">
                  <a16:creationId xmlns:a16="http://schemas.microsoft.com/office/drawing/2014/main" id="{00000000-0008-0000-0200-000075000000}"/>
                </a:ext>
              </a:extLst>
            </xdr:cNvPr>
            <xdr:cNvSpPr/>
          </xdr:nvSpPr>
          <xdr:spPr>
            <a:xfrm>
              <a:off x="5210175" y="147637"/>
              <a:ext cx="2365883" cy="1038225"/>
            </a:xfrm>
            <a:prstGeom prst="roundRect">
              <a:avLst>
                <a:gd name="adj" fmla="val 9328"/>
              </a:avLst>
            </a:prstGeom>
            <a:grpFill/>
            <a:ln>
              <a:noFill/>
            </a:ln>
            <a:effectLst>
              <a:outerShdw blurRad="50800" dist="38100" dir="5400000" algn="t"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solidFill>
                  <a:schemeClr val="bg1">
                    <a:lumMod val="85000"/>
                  </a:schemeClr>
                </a:solidFill>
              </a:endParaRPr>
            </a:p>
          </xdr:txBody>
        </xdr:sp>
        <xdr:sp macro="" textlink="">
          <xdr:nvSpPr>
            <xdr:cNvPr id="118" name="Retângulo: Cantos Arredondados 17">
              <a:extLst>
                <a:ext uri="{FF2B5EF4-FFF2-40B4-BE49-F238E27FC236}">
                  <a16:creationId xmlns:a16="http://schemas.microsoft.com/office/drawing/2014/main" id="{00000000-0008-0000-0200-000076000000}"/>
                </a:ext>
              </a:extLst>
            </xdr:cNvPr>
            <xdr:cNvSpPr/>
          </xdr:nvSpPr>
          <xdr:spPr>
            <a:xfrm>
              <a:off x="5799887" y="426837"/>
              <a:ext cx="1583984" cy="485776"/>
            </a:xfrm>
            <a:prstGeom prst="roundRect">
              <a:avLst/>
            </a:prstGeom>
            <a:grpFill/>
            <a:ln>
              <a:no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400" b="1">
                  <a:solidFill>
                    <a:schemeClr val="bg1">
                      <a:lumMod val="85000"/>
                    </a:schemeClr>
                  </a:solidFill>
                  <a:latin typeface="+mn-lt"/>
                </a:rPr>
                <a:t>Relatórios</a:t>
              </a:r>
            </a:p>
          </xdr:txBody>
        </xdr:sp>
      </xdr:grpSp>
      <xdr:grpSp>
        <xdr:nvGrpSpPr>
          <xdr:cNvPr id="101" name="Graphic 2">
            <a:extLst>
              <a:ext uri="{FF2B5EF4-FFF2-40B4-BE49-F238E27FC236}">
                <a16:creationId xmlns:a16="http://schemas.microsoft.com/office/drawing/2014/main" id="{00000000-0008-0000-0200-000065000000}"/>
              </a:ext>
            </a:extLst>
          </xdr:cNvPr>
          <xdr:cNvGrpSpPr/>
        </xdr:nvGrpSpPr>
        <xdr:grpSpPr>
          <a:xfrm>
            <a:off x="10902950" y="457201"/>
            <a:ext cx="419100" cy="452156"/>
            <a:chOff x="7845579" y="1500588"/>
            <a:chExt cx="604404" cy="843863"/>
          </a:xfrm>
          <a:grpFill/>
        </xdr:grpSpPr>
        <xdr:sp macro="" textlink="">
          <xdr:nvSpPr>
            <xdr:cNvPr id="102" name="Freeform: Shape 320">
              <a:extLst>
                <a:ext uri="{FF2B5EF4-FFF2-40B4-BE49-F238E27FC236}">
                  <a16:creationId xmlns:a16="http://schemas.microsoft.com/office/drawing/2014/main" id="{00000000-0008-0000-0200-000066000000}"/>
                </a:ext>
              </a:extLst>
            </xdr:cNvPr>
            <xdr:cNvSpPr/>
          </xdr:nvSpPr>
          <xdr:spPr>
            <a:xfrm>
              <a:off x="7845579" y="1646590"/>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solidFill>
              <a:schemeClr val="bg1">
                <a:lumMod val="75000"/>
              </a:schemeClr>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solidFill>
                  <a:schemeClr val="bg1">
                    <a:lumMod val="85000"/>
                  </a:schemeClr>
                </a:solidFill>
              </a:endParaRPr>
            </a:p>
          </xdr:txBody>
        </xdr:sp>
        <xdr:sp macro="" textlink="">
          <xdr:nvSpPr>
            <xdr:cNvPr id="103" name="Freeform: Shape 321">
              <a:extLst>
                <a:ext uri="{FF2B5EF4-FFF2-40B4-BE49-F238E27FC236}">
                  <a16:creationId xmlns:a16="http://schemas.microsoft.com/office/drawing/2014/main" id="{00000000-0008-0000-0200-000067000000}"/>
                </a:ext>
              </a:extLst>
            </xdr:cNvPr>
            <xdr:cNvSpPr/>
          </xdr:nvSpPr>
          <xdr:spPr>
            <a:xfrm>
              <a:off x="7901002" y="1701639"/>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grp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solidFill>
                  <a:schemeClr val="bg1">
                    <a:lumMod val="85000"/>
                  </a:schemeClr>
                </a:solidFill>
              </a:endParaRPr>
            </a:p>
          </xdr:txBody>
        </xdr:sp>
        <xdr:sp macro="" textlink="">
          <xdr:nvSpPr>
            <xdr:cNvPr id="104" name="Freeform: Shape 322">
              <a:extLst>
                <a:ext uri="{FF2B5EF4-FFF2-40B4-BE49-F238E27FC236}">
                  <a16:creationId xmlns:a16="http://schemas.microsoft.com/office/drawing/2014/main" id="{00000000-0008-0000-0200-000068000000}"/>
                </a:ext>
              </a:extLst>
            </xdr:cNvPr>
            <xdr:cNvSpPr/>
          </xdr:nvSpPr>
          <xdr:spPr>
            <a:xfrm>
              <a:off x="7893746" y="1694632"/>
              <a:ext cx="441761" cy="547729"/>
            </a:xfrm>
            <a:custGeom>
              <a:avLst/>
              <a:gdLst>
                <a:gd name="connsiteX0" fmla="*/ 441267 w 441761"/>
                <a:gd name="connsiteY0" fmla="*/ 547609 h 547729"/>
                <a:gd name="connsiteX1" fmla="*/ -495 w 441761"/>
                <a:gd name="connsiteY1" fmla="*/ 547609 h 547729"/>
                <a:gd name="connsiteX2" fmla="*/ -495 w 441761"/>
                <a:gd name="connsiteY2" fmla="*/ -121 h 547729"/>
                <a:gd name="connsiteX3" fmla="*/ 441267 w 441761"/>
                <a:gd name="connsiteY3" fmla="*/ -121 h 547729"/>
                <a:gd name="connsiteX4" fmla="*/ 13767 w 441761"/>
                <a:gd name="connsiteY4" fmla="*/ 533347 h 547729"/>
                <a:gd name="connsiteX5" fmla="*/ 426629 w 441761"/>
                <a:gd name="connsiteY5" fmla="*/ 533347 h 547729"/>
                <a:gd name="connsiteX6" fmla="*/ 426629 w 441761"/>
                <a:gd name="connsiteY6" fmla="*/ 14142 h 547729"/>
                <a:gd name="connsiteX7" fmla="*/ 13767 w 441761"/>
                <a:gd name="connsiteY7" fmla="*/ 14142 h 54772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441761" h="547729">
                  <a:moveTo>
                    <a:pt x="441267" y="547609"/>
                  </a:moveTo>
                  <a:lnTo>
                    <a:pt x="-495" y="547609"/>
                  </a:lnTo>
                  <a:lnTo>
                    <a:pt x="-495" y="-121"/>
                  </a:lnTo>
                  <a:lnTo>
                    <a:pt x="441267" y="-121"/>
                  </a:lnTo>
                  <a:close/>
                  <a:moveTo>
                    <a:pt x="13767" y="533347"/>
                  </a:moveTo>
                  <a:lnTo>
                    <a:pt x="426629" y="533347"/>
                  </a:lnTo>
                  <a:lnTo>
                    <a:pt x="426629" y="14142"/>
                  </a:lnTo>
                  <a:lnTo>
                    <a:pt x="13767" y="14142"/>
                  </a:lnTo>
                  <a:close/>
                </a:path>
              </a:pathLst>
            </a:custGeom>
            <a:solidFill>
              <a:schemeClr val="bg1">
                <a:lumMod val="75000"/>
              </a:schemeClr>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solidFill>
                  <a:schemeClr val="bg1">
                    <a:lumMod val="85000"/>
                  </a:schemeClr>
                </a:solidFill>
              </a:endParaRPr>
            </a:p>
          </xdr:txBody>
        </xdr:sp>
        <xdr:sp macro="" textlink="">
          <xdr:nvSpPr>
            <xdr:cNvPr id="105" name="Freeform: Shape 323">
              <a:extLst>
                <a:ext uri="{FF2B5EF4-FFF2-40B4-BE49-F238E27FC236}">
                  <a16:creationId xmlns:a16="http://schemas.microsoft.com/office/drawing/2014/main" id="{00000000-0008-0000-0200-000069000000}"/>
                </a:ext>
              </a:extLst>
            </xdr:cNvPr>
            <xdr:cNvSpPr/>
          </xdr:nvSpPr>
          <xdr:spPr>
            <a:xfrm>
              <a:off x="7954299" y="1500588"/>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solidFill>
              <a:schemeClr val="bg1">
                <a:lumMod val="75000"/>
              </a:schemeClr>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solidFill>
                  <a:schemeClr val="bg1">
                    <a:lumMod val="85000"/>
                  </a:schemeClr>
                </a:solidFill>
              </a:endParaRPr>
            </a:p>
          </xdr:txBody>
        </xdr:sp>
        <xdr:sp macro="" textlink="">
          <xdr:nvSpPr>
            <xdr:cNvPr id="106" name="Freeform: Shape 324">
              <a:extLst>
                <a:ext uri="{FF2B5EF4-FFF2-40B4-BE49-F238E27FC236}">
                  <a16:creationId xmlns:a16="http://schemas.microsoft.com/office/drawing/2014/main" id="{00000000-0008-0000-0200-00006A000000}"/>
                </a:ext>
              </a:extLst>
            </xdr:cNvPr>
            <xdr:cNvSpPr/>
          </xdr:nvSpPr>
          <xdr:spPr>
            <a:xfrm>
              <a:off x="8108434" y="1570524"/>
              <a:ext cx="221068" cy="34655"/>
            </a:xfrm>
            <a:custGeom>
              <a:avLst/>
              <a:gdLst>
                <a:gd name="connsiteX0" fmla="*/ 0 w 221068"/>
                <a:gd name="connsiteY0" fmla="*/ 0 h 34655"/>
                <a:gd name="connsiteX1" fmla="*/ 221069 w 221068"/>
                <a:gd name="connsiteY1" fmla="*/ 0 h 34655"/>
                <a:gd name="connsiteX2" fmla="*/ 221069 w 221068"/>
                <a:gd name="connsiteY2" fmla="*/ 34655 h 34655"/>
                <a:gd name="connsiteX3" fmla="*/ 0 w 221068"/>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21068" h="34655">
                  <a:moveTo>
                    <a:pt x="0" y="0"/>
                  </a:moveTo>
                  <a:lnTo>
                    <a:pt x="221069" y="0"/>
                  </a:lnTo>
                  <a:lnTo>
                    <a:pt x="221069" y="34655"/>
                  </a:lnTo>
                  <a:lnTo>
                    <a:pt x="0" y="34655"/>
                  </a:lnTo>
                  <a:close/>
                </a:path>
              </a:pathLst>
            </a:custGeom>
            <a:grp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solidFill>
                  <a:schemeClr val="bg1">
                    <a:lumMod val="85000"/>
                  </a:schemeClr>
                </a:solidFill>
              </a:endParaRPr>
            </a:p>
          </xdr:txBody>
        </xdr:sp>
        <xdr:sp macro="" textlink="">
          <xdr:nvSpPr>
            <xdr:cNvPr id="107" name="Freeform: Shape 325">
              <a:extLst>
                <a:ext uri="{FF2B5EF4-FFF2-40B4-BE49-F238E27FC236}">
                  <a16:creationId xmlns:a16="http://schemas.microsoft.com/office/drawing/2014/main" id="{00000000-0008-0000-0200-00006B000000}"/>
                </a:ext>
              </a:extLst>
            </xdr:cNvPr>
            <xdr:cNvSpPr/>
          </xdr:nvSpPr>
          <xdr:spPr>
            <a:xfrm>
              <a:off x="8043002" y="1651970"/>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grp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solidFill>
                  <a:schemeClr val="bg1">
                    <a:lumMod val="85000"/>
                  </a:schemeClr>
                </a:solidFill>
              </a:endParaRPr>
            </a:p>
          </xdr:txBody>
        </xdr:sp>
        <xdr:sp macro="" textlink="">
          <xdr:nvSpPr>
            <xdr:cNvPr id="108" name="Freeform: Shape 326">
              <a:extLst>
                <a:ext uri="{FF2B5EF4-FFF2-40B4-BE49-F238E27FC236}">
                  <a16:creationId xmlns:a16="http://schemas.microsoft.com/office/drawing/2014/main" id="{00000000-0008-0000-0200-00006C000000}"/>
                </a:ext>
              </a:extLst>
            </xdr:cNvPr>
            <xdr:cNvSpPr/>
          </xdr:nvSpPr>
          <xdr:spPr>
            <a:xfrm>
              <a:off x="8043002" y="1733542"/>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grp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solidFill>
                  <a:schemeClr val="bg1">
                    <a:lumMod val="85000"/>
                  </a:schemeClr>
                </a:solidFill>
              </a:endParaRPr>
            </a:p>
          </xdr:txBody>
        </xdr:sp>
        <xdr:sp macro="" textlink="">
          <xdr:nvSpPr>
            <xdr:cNvPr id="109" name="Freeform: Shape 327">
              <a:extLst>
                <a:ext uri="{FF2B5EF4-FFF2-40B4-BE49-F238E27FC236}">
                  <a16:creationId xmlns:a16="http://schemas.microsoft.com/office/drawing/2014/main" id="{00000000-0008-0000-0200-00006D000000}"/>
                </a:ext>
              </a:extLst>
            </xdr:cNvPr>
            <xdr:cNvSpPr/>
          </xdr:nvSpPr>
          <xdr:spPr>
            <a:xfrm>
              <a:off x="8043002" y="1815113"/>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grp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solidFill>
                  <a:schemeClr val="bg1">
                    <a:lumMod val="85000"/>
                  </a:schemeClr>
                </a:solidFill>
              </a:endParaRPr>
            </a:p>
          </xdr:txBody>
        </xdr:sp>
        <xdr:sp macro="" textlink="">
          <xdr:nvSpPr>
            <xdr:cNvPr id="110" name="Freeform: Shape 328">
              <a:extLst>
                <a:ext uri="{FF2B5EF4-FFF2-40B4-BE49-F238E27FC236}">
                  <a16:creationId xmlns:a16="http://schemas.microsoft.com/office/drawing/2014/main" id="{00000000-0008-0000-0200-00006E000000}"/>
                </a:ext>
              </a:extLst>
            </xdr:cNvPr>
            <xdr:cNvSpPr/>
          </xdr:nvSpPr>
          <xdr:spPr>
            <a:xfrm>
              <a:off x="8043002" y="1896559"/>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grp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solidFill>
                  <a:schemeClr val="bg1">
                    <a:lumMod val="85000"/>
                  </a:schemeClr>
                </a:solidFill>
              </a:endParaRPr>
            </a:p>
          </xdr:txBody>
        </xdr:sp>
        <xdr:sp macro="" textlink="">
          <xdr:nvSpPr>
            <xdr:cNvPr id="111" name="Freeform: Shape 329">
              <a:extLst>
                <a:ext uri="{FF2B5EF4-FFF2-40B4-BE49-F238E27FC236}">
                  <a16:creationId xmlns:a16="http://schemas.microsoft.com/office/drawing/2014/main" id="{00000000-0008-0000-0200-00006F000000}"/>
                </a:ext>
              </a:extLst>
            </xdr:cNvPr>
            <xdr:cNvSpPr/>
          </xdr:nvSpPr>
          <xdr:spPr>
            <a:xfrm>
              <a:off x="8022609" y="1810859"/>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solidFill>
              <a:schemeClr val="bg1">
                <a:lumMod val="75000"/>
              </a:schemeClr>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solidFill>
                  <a:schemeClr val="bg1">
                    <a:lumMod val="85000"/>
                  </a:schemeClr>
                </a:solidFill>
              </a:endParaRPr>
            </a:p>
          </xdr:txBody>
        </xdr:sp>
        <xdr:sp macro="" textlink="">
          <xdr:nvSpPr>
            <xdr:cNvPr id="112" name="Freeform: Shape 330">
              <a:extLst>
                <a:ext uri="{FF2B5EF4-FFF2-40B4-BE49-F238E27FC236}">
                  <a16:creationId xmlns:a16="http://schemas.microsoft.com/office/drawing/2014/main" id="{00000000-0008-0000-0200-000070000000}"/>
                </a:ext>
              </a:extLst>
            </xdr:cNvPr>
            <xdr:cNvSpPr/>
          </xdr:nvSpPr>
          <xdr:spPr>
            <a:xfrm>
              <a:off x="8162481" y="1898436"/>
              <a:ext cx="221068" cy="34655"/>
            </a:xfrm>
            <a:custGeom>
              <a:avLst/>
              <a:gdLst>
                <a:gd name="connsiteX0" fmla="*/ 0 w 221068"/>
                <a:gd name="connsiteY0" fmla="*/ 0 h 34655"/>
                <a:gd name="connsiteX1" fmla="*/ 221068 w 221068"/>
                <a:gd name="connsiteY1" fmla="*/ 0 h 34655"/>
                <a:gd name="connsiteX2" fmla="*/ 221068 w 221068"/>
                <a:gd name="connsiteY2" fmla="*/ 34655 h 34655"/>
                <a:gd name="connsiteX3" fmla="*/ 0 w 221068"/>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21068" h="34655">
                  <a:moveTo>
                    <a:pt x="0" y="0"/>
                  </a:moveTo>
                  <a:lnTo>
                    <a:pt x="221068" y="0"/>
                  </a:lnTo>
                  <a:lnTo>
                    <a:pt x="221068" y="34655"/>
                  </a:lnTo>
                  <a:lnTo>
                    <a:pt x="0" y="34655"/>
                  </a:lnTo>
                  <a:close/>
                </a:path>
              </a:pathLst>
            </a:custGeom>
            <a:grp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solidFill>
                  <a:schemeClr val="bg1">
                    <a:lumMod val="85000"/>
                  </a:schemeClr>
                </a:solidFill>
              </a:endParaRPr>
            </a:p>
          </xdr:txBody>
        </xdr:sp>
        <xdr:sp macro="" textlink="">
          <xdr:nvSpPr>
            <xdr:cNvPr id="113" name="Freeform: Shape 331">
              <a:extLst>
                <a:ext uri="{FF2B5EF4-FFF2-40B4-BE49-F238E27FC236}">
                  <a16:creationId xmlns:a16="http://schemas.microsoft.com/office/drawing/2014/main" id="{00000000-0008-0000-0200-000071000000}"/>
                </a:ext>
              </a:extLst>
            </xdr:cNvPr>
            <xdr:cNvSpPr/>
          </xdr:nvSpPr>
          <xdr:spPr>
            <a:xfrm>
              <a:off x="8097049" y="1980007"/>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grp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solidFill>
                  <a:schemeClr val="bg1">
                    <a:lumMod val="85000"/>
                  </a:schemeClr>
                </a:solidFill>
              </a:endParaRPr>
            </a:p>
          </xdr:txBody>
        </xdr:sp>
        <xdr:sp macro="" textlink="">
          <xdr:nvSpPr>
            <xdr:cNvPr id="114" name="Freeform: Shape 332">
              <a:extLst>
                <a:ext uri="{FF2B5EF4-FFF2-40B4-BE49-F238E27FC236}">
                  <a16:creationId xmlns:a16="http://schemas.microsoft.com/office/drawing/2014/main" id="{00000000-0008-0000-0200-000072000000}"/>
                </a:ext>
              </a:extLst>
            </xdr:cNvPr>
            <xdr:cNvSpPr/>
          </xdr:nvSpPr>
          <xdr:spPr>
            <a:xfrm>
              <a:off x="8097049" y="2061579"/>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grp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solidFill>
                  <a:schemeClr val="bg1">
                    <a:lumMod val="85000"/>
                  </a:schemeClr>
                </a:solidFill>
              </a:endParaRPr>
            </a:p>
          </xdr:txBody>
        </xdr:sp>
        <xdr:sp macro="" textlink="">
          <xdr:nvSpPr>
            <xdr:cNvPr id="115" name="Freeform: Shape 333">
              <a:extLst>
                <a:ext uri="{FF2B5EF4-FFF2-40B4-BE49-F238E27FC236}">
                  <a16:creationId xmlns:a16="http://schemas.microsoft.com/office/drawing/2014/main" id="{00000000-0008-0000-0200-000073000000}"/>
                </a:ext>
              </a:extLst>
            </xdr:cNvPr>
            <xdr:cNvSpPr/>
          </xdr:nvSpPr>
          <xdr:spPr>
            <a:xfrm>
              <a:off x="8097049" y="2143025"/>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grp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solidFill>
                  <a:schemeClr val="bg1">
                    <a:lumMod val="85000"/>
                  </a:schemeClr>
                </a:solidFill>
              </a:endParaRPr>
            </a:p>
          </xdr:txBody>
        </xdr:sp>
        <xdr:sp macro="" textlink="">
          <xdr:nvSpPr>
            <xdr:cNvPr id="116" name="Freeform: Shape 334">
              <a:extLst>
                <a:ext uri="{FF2B5EF4-FFF2-40B4-BE49-F238E27FC236}">
                  <a16:creationId xmlns:a16="http://schemas.microsoft.com/office/drawing/2014/main" id="{00000000-0008-0000-0200-000074000000}"/>
                </a:ext>
              </a:extLst>
            </xdr:cNvPr>
            <xdr:cNvSpPr/>
          </xdr:nvSpPr>
          <xdr:spPr>
            <a:xfrm>
              <a:off x="8097049" y="2224597"/>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grp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solidFill>
                  <a:schemeClr val="bg1">
                    <a:lumMod val="85000"/>
                  </a:schemeClr>
                </a:solidFill>
              </a:endParaRPr>
            </a:p>
          </xdr:txBody>
        </xdr:sp>
      </xdr:grpSp>
    </xdr:grpSp>
    <xdr:clientData/>
  </xdr:twoCellAnchor>
  <xdr:twoCellAnchor>
    <xdr:from>
      <xdr:col>4</xdr:col>
      <xdr:colOff>2924402</xdr:colOff>
      <xdr:row>0</xdr:row>
      <xdr:rowOff>258961</xdr:rowOff>
    </xdr:from>
    <xdr:to>
      <xdr:col>5</xdr:col>
      <xdr:colOff>369661</xdr:colOff>
      <xdr:row>0</xdr:row>
      <xdr:rowOff>688245</xdr:rowOff>
    </xdr:to>
    <xdr:sp macro="" textlink="FORM1!E5">
      <xdr:nvSpPr>
        <xdr:cNvPr id="119" name="CaixaDeTexto 20">
          <a:extLst>
            <a:ext uri="{FF2B5EF4-FFF2-40B4-BE49-F238E27FC236}">
              <a16:creationId xmlns:a16="http://schemas.microsoft.com/office/drawing/2014/main" id="{00000000-0008-0000-0200-000077000000}"/>
            </a:ext>
          </a:extLst>
        </xdr:cNvPr>
        <xdr:cNvSpPr txBox="1"/>
      </xdr:nvSpPr>
      <xdr:spPr>
        <a:xfrm>
          <a:off x="9351872" y="257056"/>
          <a:ext cx="1426709" cy="43118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fld id="{06D8506A-9340-4666-8531-B266852C99B6}" type="TxLink">
            <a:rPr lang="en-US" sz="1800" b="1" i="0" u="none" strike="noStrike">
              <a:solidFill>
                <a:schemeClr val="bg1"/>
              </a:solidFill>
              <a:latin typeface="Calibri"/>
              <a:cs typeface="Calibri"/>
            </a:rPr>
            <a:pPr/>
            <a:t>MENU: </a:t>
          </a:fld>
          <a:endParaRPr lang="en-US" sz="1800" b="1">
            <a:solidFill>
              <a:schemeClr val="bg1"/>
            </a:solidFill>
          </a:endParaRPr>
        </a:p>
      </xdr:txBody>
    </xdr:sp>
    <xdr:clientData/>
  </xdr:twoCellAnchor>
  <xdr:twoCellAnchor>
    <xdr:from>
      <xdr:col>1</xdr:col>
      <xdr:colOff>973773</xdr:colOff>
      <xdr:row>7</xdr:row>
      <xdr:rowOff>463868</xdr:rowOff>
    </xdr:from>
    <xdr:to>
      <xdr:col>1</xdr:col>
      <xdr:colOff>1239024</xdr:colOff>
      <xdr:row>7</xdr:row>
      <xdr:rowOff>702310</xdr:rowOff>
    </xdr:to>
    <xdr:grpSp>
      <xdr:nvGrpSpPr>
        <xdr:cNvPr id="123" name="Graphic 28">
          <a:extLst>
            <a:ext uri="{FF2B5EF4-FFF2-40B4-BE49-F238E27FC236}">
              <a16:creationId xmlns:a16="http://schemas.microsoft.com/office/drawing/2014/main" id="{00000000-0008-0000-0200-00007B000000}"/>
            </a:ext>
          </a:extLst>
        </xdr:cNvPr>
        <xdr:cNvGrpSpPr/>
      </xdr:nvGrpSpPr>
      <xdr:grpSpPr>
        <a:xfrm rot="10800000">
          <a:off x="1214892" y="2928666"/>
          <a:ext cx="265251" cy="240347"/>
          <a:chOff x="2778406" y="3470802"/>
          <a:chExt cx="360403" cy="322271"/>
        </a:xfrm>
        <a:solidFill>
          <a:srgbClr val="00B050"/>
        </a:solidFill>
      </xdr:grpSpPr>
      <xdr:sp macro="" textlink="">
        <xdr:nvSpPr>
          <xdr:cNvPr id="124" name="Freeform: Shape 125">
            <a:extLst>
              <a:ext uri="{FF2B5EF4-FFF2-40B4-BE49-F238E27FC236}">
                <a16:creationId xmlns:a16="http://schemas.microsoft.com/office/drawing/2014/main" id="{00000000-0008-0000-0200-00007C000000}"/>
              </a:ext>
            </a:extLst>
          </xdr:cNvPr>
          <xdr:cNvSpPr/>
        </xdr:nvSpPr>
        <xdr:spPr>
          <a:xfrm>
            <a:off x="2856118" y="3470802"/>
            <a:ext cx="282691" cy="322271"/>
          </a:xfrm>
          <a:custGeom>
            <a:avLst/>
            <a:gdLst>
              <a:gd name="connsiteX0" fmla="*/ 242394 w 282691"/>
              <a:gd name="connsiteY0" fmla="*/ 321670 h 322271"/>
              <a:gd name="connsiteX1" fmla="*/ 238334 w 282691"/>
              <a:gd name="connsiteY1" fmla="*/ 310117 h 322271"/>
              <a:gd name="connsiteX2" fmla="*/ 238334 w 282691"/>
              <a:gd name="connsiteY2" fmla="*/ 259223 h 322271"/>
              <a:gd name="connsiteX3" fmla="*/ 221630 w 282691"/>
              <a:gd name="connsiteY3" fmla="*/ 207860 h 322271"/>
              <a:gd name="connsiteX4" fmla="*/ 181352 w 282691"/>
              <a:gd name="connsiteY4" fmla="*/ 178666 h 322271"/>
              <a:gd name="connsiteX5" fmla="*/ 129833 w 282691"/>
              <a:gd name="connsiteY5" fmla="*/ 168363 h 322271"/>
              <a:gd name="connsiteX6" fmla="*/ 128428 w 282691"/>
              <a:gd name="connsiteY6" fmla="*/ 168363 h 322271"/>
              <a:gd name="connsiteX7" fmla="*/ 128428 w 282691"/>
              <a:gd name="connsiteY7" fmla="*/ 216759 h 322271"/>
              <a:gd name="connsiteX8" fmla="*/ 117656 w 282691"/>
              <a:gd name="connsiteY8" fmla="*/ 231121 h 322271"/>
              <a:gd name="connsiteX9" fmla="*/ 107821 w 282691"/>
              <a:gd name="connsiteY9" fmla="*/ 228780 h 322271"/>
              <a:gd name="connsiteX10" fmla="*/ 105010 w 282691"/>
              <a:gd name="connsiteY10" fmla="*/ 226126 h 322271"/>
              <a:gd name="connsiteX11" fmla="*/ 4939 w 282691"/>
              <a:gd name="connsiteY11" fmla="*/ 126211 h 322271"/>
              <a:gd name="connsiteX12" fmla="*/ -212 w 282691"/>
              <a:gd name="connsiteY12" fmla="*/ 117000 h 322271"/>
              <a:gd name="connsiteX13" fmla="*/ 5095 w 282691"/>
              <a:gd name="connsiteY13" fmla="*/ 104979 h 322271"/>
              <a:gd name="connsiteX14" fmla="*/ 103293 w 282691"/>
              <a:gd name="connsiteY14" fmla="*/ 6781 h 322271"/>
              <a:gd name="connsiteX15" fmla="*/ 107040 w 282691"/>
              <a:gd name="connsiteY15" fmla="*/ 3035 h 322271"/>
              <a:gd name="connsiteX16" fmla="*/ 124697 w 282691"/>
              <a:gd name="connsiteY16" fmla="*/ 3722 h 322271"/>
              <a:gd name="connsiteX17" fmla="*/ 125774 w 282691"/>
              <a:gd name="connsiteY17" fmla="*/ 5064 h 322271"/>
              <a:gd name="connsiteX18" fmla="*/ 128272 w 282691"/>
              <a:gd name="connsiteY18" fmla="*/ 14900 h 322271"/>
              <a:gd name="connsiteX19" fmla="*/ 128272 w 282691"/>
              <a:gd name="connsiteY19" fmla="*/ 61735 h 322271"/>
              <a:gd name="connsiteX20" fmla="*/ 131862 w 282691"/>
              <a:gd name="connsiteY20" fmla="*/ 65638 h 322271"/>
              <a:gd name="connsiteX21" fmla="*/ 212263 w 282691"/>
              <a:gd name="connsiteY21" fmla="*/ 84528 h 322271"/>
              <a:gd name="connsiteX22" fmla="*/ 268621 w 282691"/>
              <a:gd name="connsiteY22" fmla="*/ 139012 h 322271"/>
              <a:gd name="connsiteX23" fmla="*/ 281110 w 282691"/>
              <a:gd name="connsiteY23" fmla="*/ 186940 h 322271"/>
              <a:gd name="connsiteX24" fmla="*/ 282360 w 282691"/>
              <a:gd name="connsiteY24" fmla="*/ 202552 h 322271"/>
              <a:gd name="connsiteX25" fmla="*/ 272992 w 282691"/>
              <a:gd name="connsiteY25" fmla="*/ 261721 h 322271"/>
              <a:gd name="connsiteX26" fmla="*/ 250199 w 282691"/>
              <a:gd name="connsiteY26" fmla="*/ 317142 h 322271"/>
              <a:gd name="connsiteX27" fmla="*/ 245984 w 282691"/>
              <a:gd name="connsiteY27" fmla="*/ 321982 h 322271"/>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Lst>
            <a:rect l="l" t="t" r="r" b="b"/>
            <a:pathLst>
              <a:path w="282691" h="322271">
                <a:moveTo>
                  <a:pt x="242394" y="321670"/>
                </a:moveTo>
                <a:cubicBezTo>
                  <a:pt x="237710" y="319015"/>
                  <a:pt x="237866" y="314644"/>
                  <a:pt x="238334" y="310117"/>
                </a:cubicBezTo>
                <a:cubicBezTo>
                  <a:pt x="240052" y="293194"/>
                  <a:pt x="240052" y="276146"/>
                  <a:pt x="238334" y="259223"/>
                </a:cubicBezTo>
                <a:cubicBezTo>
                  <a:pt x="237289" y="240942"/>
                  <a:pt x="231543" y="223253"/>
                  <a:pt x="221630" y="207860"/>
                </a:cubicBezTo>
                <a:cubicBezTo>
                  <a:pt x="211670" y="194075"/>
                  <a:pt x="197557" y="183849"/>
                  <a:pt x="181352" y="178666"/>
                </a:cubicBezTo>
                <a:cubicBezTo>
                  <a:pt x="164694" y="173046"/>
                  <a:pt x="147381" y="169580"/>
                  <a:pt x="129833" y="168363"/>
                </a:cubicBezTo>
                <a:lnTo>
                  <a:pt x="128428" y="168363"/>
                </a:lnTo>
                <a:lnTo>
                  <a:pt x="128428" y="216759"/>
                </a:lnTo>
                <a:cubicBezTo>
                  <a:pt x="129271" y="223659"/>
                  <a:pt x="124525" y="229997"/>
                  <a:pt x="117656" y="231121"/>
                </a:cubicBezTo>
                <a:cubicBezTo>
                  <a:pt x="114190" y="231840"/>
                  <a:pt x="110584" y="230981"/>
                  <a:pt x="107821" y="228780"/>
                </a:cubicBezTo>
                <a:cubicBezTo>
                  <a:pt x="106806" y="227984"/>
                  <a:pt x="105869" y="227094"/>
                  <a:pt x="105010" y="226126"/>
                </a:cubicBezTo>
                <a:lnTo>
                  <a:pt x="4939" y="126211"/>
                </a:lnTo>
                <a:cubicBezTo>
                  <a:pt x="2207" y="123838"/>
                  <a:pt x="381" y="120575"/>
                  <a:pt x="-212" y="117000"/>
                </a:cubicBezTo>
                <a:cubicBezTo>
                  <a:pt x="-540" y="112363"/>
                  <a:pt x="1442" y="107867"/>
                  <a:pt x="5095" y="104979"/>
                </a:cubicBezTo>
                <a:cubicBezTo>
                  <a:pt x="37771" y="72194"/>
                  <a:pt x="70509" y="39457"/>
                  <a:pt x="103293" y="6781"/>
                </a:cubicBezTo>
                <a:cubicBezTo>
                  <a:pt x="104542" y="5533"/>
                  <a:pt x="105635" y="4283"/>
                  <a:pt x="107040" y="3035"/>
                </a:cubicBezTo>
                <a:cubicBezTo>
                  <a:pt x="112098" y="-1649"/>
                  <a:pt x="119998" y="-1352"/>
                  <a:pt x="124697" y="3722"/>
                </a:cubicBezTo>
                <a:cubicBezTo>
                  <a:pt x="125087" y="4143"/>
                  <a:pt x="125446" y="4596"/>
                  <a:pt x="125774" y="5064"/>
                </a:cubicBezTo>
                <a:cubicBezTo>
                  <a:pt x="127476" y="8061"/>
                  <a:pt x="128335" y="11449"/>
                  <a:pt x="128272" y="14900"/>
                </a:cubicBezTo>
                <a:cubicBezTo>
                  <a:pt x="128272" y="30511"/>
                  <a:pt x="128272" y="46123"/>
                  <a:pt x="128272" y="61735"/>
                </a:cubicBezTo>
                <a:cubicBezTo>
                  <a:pt x="128272" y="64545"/>
                  <a:pt x="128272" y="65481"/>
                  <a:pt x="131862" y="65638"/>
                </a:cubicBezTo>
                <a:cubicBezTo>
                  <a:pt x="159574" y="67121"/>
                  <a:pt x="186800" y="73522"/>
                  <a:pt x="212263" y="84528"/>
                </a:cubicBezTo>
                <a:cubicBezTo>
                  <a:pt x="237086" y="95175"/>
                  <a:pt x="257147" y="114565"/>
                  <a:pt x="268621" y="139012"/>
                </a:cubicBezTo>
                <a:cubicBezTo>
                  <a:pt x="275397" y="154187"/>
                  <a:pt x="279612" y="170392"/>
                  <a:pt x="281110" y="186940"/>
                </a:cubicBezTo>
                <a:cubicBezTo>
                  <a:pt x="281110" y="192092"/>
                  <a:pt x="282047" y="197088"/>
                  <a:pt x="282360" y="202552"/>
                </a:cubicBezTo>
                <a:cubicBezTo>
                  <a:pt x="283015" y="222691"/>
                  <a:pt x="279830" y="242768"/>
                  <a:pt x="272992" y="261721"/>
                </a:cubicBezTo>
                <a:cubicBezTo>
                  <a:pt x="266888" y="280782"/>
                  <a:pt x="259270" y="299314"/>
                  <a:pt x="250199" y="317142"/>
                </a:cubicBezTo>
                <a:cubicBezTo>
                  <a:pt x="249013" y="318937"/>
                  <a:pt x="247592" y="320561"/>
                  <a:pt x="245984" y="321982"/>
                </a:cubicBezTo>
                <a:close/>
              </a:path>
            </a:pathLst>
          </a:custGeom>
          <a:grpFill/>
          <a:ln w="15565"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25" name="Freeform: Shape 126">
            <a:extLst>
              <a:ext uri="{FF2B5EF4-FFF2-40B4-BE49-F238E27FC236}">
                <a16:creationId xmlns:a16="http://schemas.microsoft.com/office/drawing/2014/main" id="{00000000-0008-0000-0200-00007D000000}"/>
              </a:ext>
            </a:extLst>
          </xdr:cNvPr>
          <xdr:cNvSpPr/>
        </xdr:nvSpPr>
        <xdr:spPr>
          <a:xfrm>
            <a:off x="2778406" y="3471166"/>
            <a:ext cx="128802" cy="231853"/>
          </a:xfrm>
          <a:custGeom>
            <a:avLst/>
            <a:gdLst>
              <a:gd name="connsiteX0" fmla="*/ 689 w 128802"/>
              <a:gd name="connsiteY0" fmla="*/ 112420 h 231853"/>
              <a:gd name="connsiteX1" fmla="*/ 6778 w 128802"/>
              <a:gd name="connsiteY1" fmla="*/ 104146 h 231853"/>
              <a:gd name="connsiteX2" fmla="*/ 105600 w 128802"/>
              <a:gd name="connsiteY2" fmla="*/ 5168 h 231853"/>
              <a:gd name="connsiteX3" fmla="*/ 121211 w 128802"/>
              <a:gd name="connsiteY3" fmla="*/ 1421 h 231853"/>
              <a:gd name="connsiteX4" fmla="*/ 128237 w 128802"/>
              <a:gd name="connsiteY4" fmla="*/ 11569 h 231853"/>
              <a:gd name="connsiteX5" fmla="*/ 128237 w 128802"/>
              <a:gd name="connsiteY5" fmla="*/ 13754 h 231853"/>
              <a:gd name="connsiteX6" fmla="*/ 119650 w 128802"/>
              <a:gd name="connsiteY6" fmla="*/ 35611 h 231853"/>
              <a:gd name="connsiteX7" fmla="*/ 50490 w 128802"/>
              <a:gd name="connsiteY7" fmla="*/ 104615 h 231853"/>
              <a:gd name="connsiteX8" fmla="*/ 46900 w 128802"/>
              <a:gd name="connsiteY8" fmla="*/ 123036 h 231853"/>
              <a:gd name="connsiteX9" fmla="*/ 50490 w 128802"/>
              <a:gd name="connsiteY9" fmla="*/ 126627 h 231853"/>
              <a:gd name="connsiteX10" fmla="*/ 125895 w 128802"/>
              <a:gd name="connsiteY10" fmla="*/ 202032 h 231853"/>
              <a:gd name="connsiteX11" fmla="*/ 128393 w 128802"/>
              <a:gd name="connsiteY11" fmla="*/ 208120 h 231853"/>
              <a:gd name="connsiteX12" fmla="*/ 128393 w 128802"/>
              <a:gd name="connsiteY12" fmla="*/ 218268 h 231853"/>
              <a:gd name="connsiteX13" fmla="*/ 120119 w 128802"/>
              <a:gd name="connsiteY13" fmla="*/ 230601 h 231853"/>
              <a:gd name="connsiteX14" fmla="*/ 106380 w 128802"/>
              <a:gd name="connsiteY14" fmla="*/ 227479 h 231853"/>
              <a:gd name="connsiteX15" fmla="*/ 3811 w 128802"/>
              <a:gd name="connsiteY15" fmla="*/ 125066 h 231853"/>
              <a:gd name="connsiteX16" fmla="*/ -248 w 128802"/>
              <a:gd name="connsiteY16" fmla="*/ 119133 h 231853"/>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Lst>
            <a:rect l="l" t="t" r="r" b="b"/>
            <a:pathLst>
              <a:path w="128802" h="231853">
                <a:moveTo>
                  <a:pt x="689" y="112420"/>
                </a:moveTo>
                <a:cubicBezTo>
                  <a:pt x="2500" y="109517"/>
                  <a:pt x="4545" y="106753"/>
                  <a:pt x="6778" y="104146"/>
                </a:cubicBezTo>
                <a:lnTo>
                  <a:pt x="105600" y="5168"/>
                </a:lnTo>
                <a:cubicBezTo>
                  <a:pt x="111376" y="-608"/>
                  <a:pt x="116060" y="-1701"/>
                  <a:pt x="121211" y="1421"/>
                </a:cubicBezTo>
                <a:cubicBezTo>
                  <a:pt x="125270" y="3217"/>
                  <a:pt x="127971" y="7135"/>
                  <a:pt x="128237" y="11569"/>
                </a:cubicBezTo>
                <a:lnTo>
                  <a:pt x="128237" y="13754"/>
                </a:lnTo>
                <a:cubicBezTo>
                  <a:pt x="129642" y="22060"/>
                  <a:pt x="126332" y="30475"/>
                  <a:pt x="119650" y="35611"/>
                </a:cubicBezTo>
                <a:cubicBezTo>
                  <a:pt x="96233" y="58248"/>
                  <a:pt x="72815" y="82446"/>
                  <a:pt x="50490" y="104615"/>
                </a:cubicBezTo>
                <a:cubicBezTo>
                  <a:pt x="44418" y="108705"/>
                  <a:pt x="42810" y="116948"/>
                  <a:pt x="46900" y="123036"/>
                </a:cubicBezTo>
                <a:cubicBezTo>
                  <a:pt x="47852" y="124457"/>
                  <a:pt x="49070" y="125675"/>
                  <a:pt x="50490" y="126627"/>
                </a:cubicBezTo>
                <a:lnTo>
                  <a:pt x="125895" y="202032"/>
                </a:lnTo>
                <a:cubicBezTo>
                  <a:pt x="127644" y="203546"/>
                  <a:pt x="128565" y="205810"/>
                  <a:pt x="128393" y="208120"/>
                </a:cubicBezTo>
                <a:cubicBezTo>
                  <a:pt x="128393" y="211399"/>
                  <a:pt x="128393" y="214833"/>
                  <a:pt x="128393" y="218268"/>
                </a:cubicBezTo>
                <a:cubicBezTo>
                  <a:pt x="128689" y="223763"/>
                  <a:pt x="125317" y="228790"/>
                  <a:pt x="120119" y="230601"/>
                </a:cubicBezTo>
                <a:cubicBezTo>
                  <a:pt x="115342" y="232631"/>
                  <a:pt x="109799" y="231382"/>
                  <a:pt x="106380" y="227479"/>
                </a:cubicBezTo>
                <a:lnTo>
                  <a:pt x="3811" y="125066"/>
                </a:lnTo>
                <a:cubicBezTo>
                  <a:pt x="2250" y="123349"/>
                  <a:pt x="1157" y="121007"/>
                  <a:pt x="-248" y="119133"/>
                </a:cubicBezTo>
                <a:close/>
              </a:path>
            </a:pathLst>
          </a:custGeom>
          <a:grpFill/>
          <a:ln w="15565"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grpSp>
    <xdr:clientData/>
  </xdr:twoCellAnchor>
  <xdr:twoCellAnchor>
    <xdr:from>
      <xdr:col>3</xdr:col>
      <xdr:colOff>1096646</xdr:colOff>
      <xdr:row>7</xdr:row>
      <xdr:rowOff>384175</xdr:rowOff>
    </xdr:from>
    <xdr:to>
      <xdr:col>3</xdr:col>
      <xdr:colOff>1361897</xdr:colOff>
      <xdr:row>7</xdr:row>
      <xdr:rowOff>622617</xdr:rowOff>
    </xdr:to>
    <xdr:grpSp>
      <xdr:nvGrpSpPr>
        <xdr:cNvPr id="126" name="Graphic 28">
          <a:extLst>
            <a:ext uri="{FF2B5EF4-FFF2-40B4-BE49-F238E27FC236}">
              <a16:creationId xmlns:a16="http://schemas.microsoft.com/office/drawing/2014/main" id="{00000000-0008-0000-0200-00007E000000}"/>
            </a:ext>
          </a:extLst>
        </xdr:cNvPr>
        <xdr:cNvGrpSpPr/>
      </xdr:nvGrpSpPr>
      <xdr:grpSpPr>
        <a:xfrm rot="10800000">
          <a:off x="5993312" y="2847068"/>
          <a:ext cx="265251" cy="242252"/>
          <a:chOff x="2778406" y="3470802"/>
          <a:chExt cx="360403" cy="322271"/>
        </a:xfrm>
        <a:solidFill>
          <a:srgbClr val="FF0000"/>
        </a:solidFill>
      </xdr:grpSpPr>
      <xdr:sp macro="" textlink="">
        <xdr:nvSpPr>
          <xdr:cNvPr id="127" name="Freeform: Shape 128">
            <a:extLst>
              <a:ext uri="{FF2B5EF4-FFF2-40B4-BE49-F238E27FC236}">
                <a16:creationId xmlns:a16="http://schemas.microsoft.com/office/drawing/2014/main" id="{00000000-0008-0000-0200-00007F000000}"/>
              </a:ext>
            </a:extLst>
          </xdr:cNvPr>
          <xdr:cNvSpPr/>
        </xdr:nvSpPr>
        <xdr:spPr>
          <a:xfrm>
            <a:off x="2856118" y="3470802"/>
            <a:ext cx="282691" cy="322271"/>
          </a:xfrm>
          <a:custGeom>
            <a:avLst/>
            <a:gdLst>
              <a:gd name="connsiteX0" fmla="*/ 242394 w 282691"/>
              <a:gd name="connsiteY0" fmla="*/ 321670 h 322271"/>
              <a:gd name="connsiteX1" fmla="*/ 238334 w 282691"/>
              <a:gd name="connsiteY1" fmla="*/ 310117 h 322271"/>
              <a:gd name="connsiteX2" fmla="*/ 238334 w 282691"/>
              <a:gd name="connsiteY2" fmla="*/ 259223 h 322271"/>
              <a:gd name="connsiteX3" fmla="*/ 221630 w 282691"/>
              <a:gd name="connsiteY3" fmla="*/ 207860 h 322271"/>
              <a:gd name="connsiteX4" fmla="*/ 181352 w 282691"/>
              <a:gd name="connsiteY4" fmla="*/ 178666 h 322271"/>
              <a:gd name="connsiteX5" fmla="*/ 129833 w 282691"/>
              <a:gd name="connsiteY5" fmla="*/ 168363 h 322271"/>
              <a:gd name="connsiteX6" fmla="*/ 128428 w 282691"/>
              <a:gd name="connsiteY6" fmla="*/ 168363 h 322271"/>
              <a:gd name="connsiteX7" fmla="*/ 128428 w 282691"/>
              <a:gd name="connsiteY7" fmla="*/ 216759 h 322271"/>
              <a:gd name="connsiteX8" fmla="*/ 117656 w 282691"/>
              <a:gd name="connsiteY8" fmla="*/ 231121 h 322271"/>
              <a:gd name="connsiteX9" fmla="*/ 107821 w 282691"/>
              <a:gd name="connsiteY9" fmla="*/ 228780 h 322271"/>
              <a:gd name="connsiteX10" fmla="*/ 105010 w 282691"/>
              <a:gd name="connsiteY10" fmla="*/ 226126 h 322271"/>
              <a:gd name="connsiteX11" fmla="*/ 4939 w 282691"/>
              <a:gd name="connsiteY11" fmla="*/ 126211 h 322271"/>
              <a:gd name="connsiteX12" fmla="*/ -212 w 282691"/>
              <a:gd name="connsiteY12" fmla="*/ 117000 h 322271"/>
              <a:gd name="connsiteX13" fmla="*/ 5095 w 282691"/>
              <a:gd name="connsiteY13" fmla="*/ 104979 h 322271"/>
              <a:gd name="connsiteX14" fmla="*/ 103293 w 282691"/>
              <a:gd name="connsiteY14" fmla="*/ 6781 h 322271"/>
              <a:gd name="connsiteX15" fmla="*/ 107040 w 282691"/>
              <a:gd name="connsiteY15" fmla="*/ 3035 h 322271"/>
              <a:gd name="connsiteX16" fmla="*/ 124697 w 282691"/>
              <a:gd name="connsiteY16" fmla="*/ 3722 h 322271"/>
              <a:gd name="connsiteX17" fmla="*/ 125774 w 282691"/>
              <a:gd name="connsiteY17" fmla="*/ 5064 h 322271"/>
              <a:gd name="connsiteX18" fmla="*/ 128272 w 282691"/>
              <a:gd name="connsiteY18" fmla="*/ 14900 h 322271"/>
              <a:gd name="connsiteX19" fmla="*/ 128272 w 282691"/>
              <a:gd name="connsiteY19" fmla="*/ 61735 h 322271"/>
              <a:gd name="connsiteX20" fmla="*/ 131862 w 282691"/>
              <a:gd name="connsiteY20" fmla="*/ 65638 h 322271"/>
              <a:gd name="connsiteX21" fmla="*/ 212263 w 282691"/>
              <a:gd name="connsiteY21" fmla="*/ 84528 h 322271"/>
              <a:gd name="connsiteX22" fmla="*/ 268621 w 282691"/>
              <a:gd name="connsiteY22" fmla="*/ 139012 h 322271"/>
              <a:gd name="connsiteX23" fmla="*/ 281110 w 282691"/>
              <a:gd name="connsiteY23" fmla="*/ 186940 h 322271"/>
              <a:gd name="connsiteX24" fmla="*/ 282360 w 282691"/>
              <a:gd name="connsiteY24" fmla="*/ 202552 h 322271"/>
              <a:gd name="connsiteX25" fmla="*/ 272992 w 282691"/>
              <a:gd name="connsiteY25" fmla="*/ 261721 h 322271"/>
              <a:gd name="connsiteX26" fmla="*/ 250199 w 282691"/>
              <a:gd name="connsiteY26" fmla="*/ 317142 h 322271"/>
              <a:gd name="connsiteX27" fmla="*/ 245984 w 282691"/>
              <a:gd name="connsiteY27" fmla="*/ 321982 h 322271"/>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Lst>
            <a:rect l="l" t="t" r="r" b="b"/>
            <a:pathLst>
              <a:path w="282691" h="322271">
                <a:moveTo>
                  <a:pt x="242394" y="321670"/>
                </a:moveTo>
                <a:cubicBezTo>
                  <a:pt x="237710" y="319015"/>
                  <a:pt x="237866" y="314644"/>
                  <a:pt x="238334" y="310117"/>
                </a:cubicBezTo>
                <a:cubicBezTo>
                  <a:pt x="240052" y="293194"/>
                  <a:pt x="240052" y="276146"/>
                  <a:pt x="238334" y="259223"/>
                </a:cubicBezTo>
                <a:cubicBezTo>
                  <a:pt x="237289" y="240942"/>
                  <a:pt x="231543" y="223253"/>
                  <a:pt x="221630" y="207860"/>
                </a:cubicBezTo>
                <a:cubicBezTo>
                  <a:pt x="211670" y="194075"/>
                  <a:pt x="197557" y="183849"/>
                  <a:pt x="181352" y="178666"/>
                </a:cubicBezTo>
                <a:cubicBezTo>
                  <a:pt x="164694" y="173046"/>
                  <a:pt x="147381" y="169580"/>
                  <a:pt x="129833" y="168363"/>
                </a:cubicBezTo>
                <a:lnTo>
                  <a:pt x="128428" y="168363"/>
                </a:lnTo>
                <a:lnTo>
                  <a:pt x="128428" y="216759"/>
                </a:lnTo>
                <a:cubicBezTo>
                  <a:pt x="129271" y="223659"/>
                  <a:pt x="124525" y="229997"/>
                  <a:pt x="117656" y="231121"/>
                </a:cubicBezTo>
                <a:cubicBezTo>
                  <a:pt x="114190" y="231840"/>
                  <a:pt x="110584" y="230981"/>
                  <a:pt x="107821" y="228780"/>
                </a:cubicBezTo>
                <a:cubicBezTo>
                  <a:pt x="106806" y="227984"/>
                  <a:pt x="105869" y="227094"/>
                  <a:pt x="105010" y="226126"/>
                </a:cubicBezTo>
                <a:lnTo>
                  <a:pt x="4939" y="126211"/>
                </a:lnTo>
                <a:cubicBezTo>
                  <a:pt x="2207" y="123838"/>
                  <a:pt x="381" y="120575"/>
                  <a:pt x="-212" y="117000"/>
                </a:cubicBezTo>
                <a:cubicBezTo>
                  <a:pt x="-540" y="112363"/>
                  <a:pt x="1442" y="107867"/>
                  <a:pt x="5095" y="104979"/>
                </a:cubicBezTo>
                <a:cubicBezTo>
                  <a:pt x="37771" y="72194"/>
                  <a:pt x="70509" y="39457"/>
                  <a:pt x="103293" y="6781"/>
                </a:cubicBezTo>
                <a:cubicBezTo>
                  <a:pt x="104542" y="5533"/>
                  <a:pt x="105635" y="4283"/>
                  <a:pt x="107040" y="3035"/>
                </a:cubicBezTo>
                <a:cubicBezTo>
                  <a:pt x="112098" y="-1649"/>
                  <a:pt x="119998" y="-1352"/>
                  <a:pt x="124697" y="3722"/>
                </a:cubicBezTo>
                <a:cubicBezTo>
                  <a:pt x="125087" y="4143"/>
                  <a:pt x="125446" y="4596"/>
                  <a:pt x="125774" y="5064"/>
                </a:cubicBezTo>
                <a:cubicBezTo>
                  <a:pt x="127476" y="8061"/>
                  <a:pt x="128335" y="11449"/>
                  <a:pt x="128272" y="14900"/>
                </a:cubicBezTo>
                <a:cubicBezTo>
                  <a:pt x="128272" y="30511"/>
                  <a:pt x="128272" y="46123"/>
                  <a:pt x="128272" y="61735"/>
                </a:cubicBezTo>
                <a:cubicBezTo>
                  <a:pt x="128272" y="64545"/>
                  <a:pt x="128272" y="65481"/>
                  <a:pt x="131862" y="65638"/>
                </a:cubicBezTo>
                <a:cubicBezTo>
                  <a:pt x="159574" y="67121"/>
                  <a:pt x="186800" y="73522"/>
                  <a:pt x="212263" y="84528"/>
                </a:cubicBezTo>
                <a:cubicBezTo>
                  <a:pt x="237086" y="95175"/>
                  <a:pt x="257147" y="114565"/>
                  <a:pt x="268621" y="139012"/>
                </a:cubicBezTo>
                <a:cubicBezTo>
                  <a:pt x="275397" y="154187"/>
                  <a:pt x="279612" y="170392"/>
                  <a:pt x="281110" y="186940"/>
                </a:cubicBezTo>
                <a:cubicBezTo>
                  <a:pt x="281110" y="192092"/>
                  <a:pt x="282047" y="197088"/>
                  <a:pt x="282360" y="202552"/>
                </a:cubicBezTo>
                <a:cubicBezTo>
                  <a:pt x="283015" y="222691"/>
                  <a:pt x="279830" y="242768"/>
                  <a:pt x="272992" y="261721"/>
                </a:cubicBezTo>
                <a:cubicBezTo>
                  <a:pt x="266888" y="280782"/>
                  <a:pt x="259270" y="299314"/>
                  <a:pt x="250199" y="317142"/>
                </a:cubicBezTo>
                <a:cubicBezTo>
                  <a:pt x="249013" y="318937"/>
                  <a:pt x="247592" y="320561"/>
                  <a:pt x="245984" y="321982"/>
                </a:cubicBezTo>
                <a:close/>
              </a:path>
            </a:pathLst>
          </a:custGeom>
          <a:grpFill/>
          <a:ln w="15565"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3312" name="Freeform: Shape 131">
            <a:extLst>
              <a:ext uri="{FF2B5EF4-FFF2-40B4-BE49-F238E27FC236}">
                <a16:creationId xmlns:a16="http://schemas.microsoft.com/office/drawing/2014/main" id="{00000000-0008-0000-0200-000000340000}"/>
              </a:ext>
            </a:extLst>
          </xdr:cNvPr>
          <xdr:cNvSpPr/>
        </xdr:nvSpPr>
        <xdr:spPr>
          <a:xfrm>
            <a:off x="2778406" y="3471166"/>
            <a:ext cx="128802" cy="231853"/>
          </a:xfrm>
          <a:custGeom>
            <a:avLst/>
            <a:gdLst>
              <a:gd name="connsiteX0" fmla="*/ 689 w 128802"/>
              <a:gd name="connsiteY0" fmla="*/ 112420 h 231853"/>
              <a:gd name="connsiteX1" fmla="*/ 6778 w 128802"/>
              <a:gd name="connsiteY1" fmla="*/ 104146 h 231853"/>
              <a:gd name="connsiteX2" fmla="*/ 105600 w 128802"/>
              <a:gd name="connsiteY2" fmla="*/ 5168 h 231853"/>
              <a:gd name="connsiteX3" fmla="*/ 121211 w 128802"/>
              <a:gd name="connsiteY3" fmla="*/ 1421 h 231853"/>
              <a:gd name="connsiteX4" fmla="*/ 128237 w 128802"/>
              <a:gd name="connsiteY4" fmla="*/ 11569 h 231853"/>
              <a:gd name="connsiteX5" fmla="*/ 128237 w 128802"/>
              <a:gd name="connsiteY5" fmla="*/ 13754 h 231853"/>
              <a:gd name="connsiteX6" fmla="*/ 119650 w 128802"/>
              <a:gd name="connsiteY6" fmla="*/ 35611 h 231853"/>
              <a:gd name="connsiteX7" fmla="*/ 50490 w 128802"/>
              <a:gd name="connsiteY7" fmla="*/ 104615 h 231853"/>
              <a:gd name="connsiteX8" fmla="*/ 46900 w 128802"/>
              <a:gd name="connsiteY8" fmla="*/ 123036 h 231853"/>
              <a:gd name="connsiteX9" fmla="*/ 50490 w 128802"/>
              <a:gd name="connsiteY9" fmla="*/ 126627 h 231853"/>
              <a:gd name="connsiteX10" fmla="*/ 125895 w 128802"/>
              <a:gd name="connsiteY10" fmla="*/ 202032 h 231853"/>
              <a:gd name="connsiteX11" fmla="*/ 128393 w 128802"/>
              <a:gd name="connsiteY11" fmla="*/ 208120 h 231853"/>
              <a:gd name="connsiteX12" fmla="*/ 128393 w 128802"/>
              <a:gd name="connsiteY12" fmla="*/ 218268 h 231853"/>
              <a:gd name="connsiteX13" fmla="*/ 120119 w 128802"/>
              <a:gd name="connsiteY13" fmla="*/ 230601 h 231853"/>
              <a:gd name="connsiteX14" fmla="*/ 106380 w 128802"/>
              <a:gd name="connsiteY14" fmla="*/ 227479 h 231853"/>
              <a:gd name="connsiteX15" fmla="*/ 3811 w 128802"/>
              <a:gd name="connsiteY15" fmla="*/ 125066 h 231853"/>
              <a:gd name="connsiteX16" fmla="*/ -248 w 128802"/>
              <a:gd name="connsiteY16" fmla="*/ 119133 h 231853"/>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Lst>
            <a:rect l="l" t="t" r="r" b="b"/>
            <a:pathLst>
              <a:path w="128802" h="231853">
                <a:moveTo>
                  <a:pt x="689" y="112420"/>
                </a:moveTo>
                <a:cubicBezTo>
                  <a:pt x="2500" y="109517"/>
                  <a:pt x="4545" y="106753"/>
                  <a:pt x="6778" y="104146"/>
                </a:cubicBezTo>
                <a:lnTo>
                  <a:pt x="105600" y="5168"/>
                </a:lnTo>
                <a:cubicBezTo>
                  <a:pt x="111376" y="-608"/>
                  <a:pt x="116060" y="-1701"/>
                  <a:pt x="121211" y="1421"/>
                </a:cubicBezTo>
                <a:cubicBezTo>
                  <a:pt x="125270" y="3217"/>
                  <a:pt x="127971" y="7135"/>
                  <a:pt x="128237" y="11569"/>
                </a:cubicBezTo>
                <a:lnTo>
                  <a:pt x="128237" y="13754"/>
                </a:lnTo>
                <a:cubicBezTo>
                  <a:pt x="129642" y="22060"/>
                  <a:pt x="126332" y="30475"/>
                  <a:pt x="119650" y="35611"/>
                </a:cubicBezTo>
                <a:cubicBezTo>
                  <a:pt x="96233" y="58248"/>
                  <a:pt x="72815" y="82446"/>
                  <a:pt x="50490" y="104615"/>
                </a:cubicBezTo>
                <a:cubicBezTo>
                  <a:pt x="44418" y="108705"/>
                  <a:pt x="42810" y="116948"/>
                  <a:pt x="46900" y="123036"/>
                </a:cubicBezTo>
                <a:cubicBezTo>
                  <a:pt x="47852" y="124457"/>
                  <a:pt x="49070" y="125675"/>
                  <a:pt x="50490" y="126627"/>
                </a:cubicBezTo>
                <a:lnTo>
                  <a:pt x="125895" y="202032"/>
                </a:lnTo>
                <a:cubicBezTo>
                  <a:pt x="127644" y="203546"/>
                  <a:pt x="128565" y="205810"/>
                  <a:pt x="128393" y="208120"/>
                </a:cubicBezTo>
                <a:cubicBezTo>
                  <a:pt x="128393" y="211399"/>
                  <a:pt x="128393" y="214833"/>
                  <a:pt x="128393" y="218268"/>
                </a:cubicBezTo>
                <a:cubicBezTo>
                  <a:pt x="128689" y="223763"/>
                  <a:pt x="125317" y="228790"/>
                  <a:pt x="120119" y="230601"/>
                </a:cubicBezTo>
                <a:cubicBezTo>
                  <a:pt x="115342" y="232631"/>
                  <a:pt x="109799" y="231382"/>
                  <a:pt x="106380" y="227479"/>
                </a:cubicBezTo>
                <a:lnTo>
                  <a:pt x="3811" y="125066"/>
                </a:lnTo>
                <a:cubicBezTo>
                  <a:pt x="2250" y="123349"/>
                  <a:pt x="1157" y="121007"/>
                  <a:pt x="-248" y="119133"/>
                </a:cubicBezTo>
                <a:close/>
              </a:path>
            </a:pathLst>
          </a:custGeom>
          <a:grpFill/>
          <a:ln w="15565"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grpSp>
    <xdr:clientData/>
  </xdr:twoCellAnchor>
  <xdr:twoCellAnchor>
    <xdr:from>
      <xdr:col>5</xdr:col>
      <xdr:colOff>335647</xdr:colOff>
      <xdr:row>0</xdr:row>
      <xdr:rowOff>272143</xdr:rowOff>
    </xdr:from>
    <xdr:to>
      <xdr:col>5</xdr:col>
      <xdr:colOff>982983</xdr:colOff>
      <xdr:row>0</xdr:row>
      <xdr:rowOff>677575</xdr:rowOff>
    </xdr:to>
    <xdr:sp macro="" textlink="FORM1!$F$18">
      <xdr:nvSpPr>
        <xdr:cNvPr id="13314" name="CaixaDeTexto 20">
          <a:extLst>
            <a:ext uri="{FF2B5EF4-FFF2-40B4-BE49-F238E27FC236}">
              <a16:creationId xmlns:a16="http://schemas.microsoft.com/office/drawing/2014/main" id="{00000000-0008-0000-0200-000002340000}"/>
            </a:ext>
          </a:extLst>
        </xdr:cNvPr>
        <xdr:cNvSpPr txBox="1"/>
      </xdr:nvSpPr>
      <xdr:spPr>
        <a:xfrm>
          <a:off x="10744567" y="274048"/>
          <a:ext cx="647336" cy="40162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fld id="{2836AA05-0E21-4D10-AE58-EC7BFDBDE6AB}" type="TxLink">
            <a:rPr lang="en-US" sz="2000" b="1" i="0" u="none" strike="noStrike">
              <a:solidFill>
                <a:schemeClr val="bg1"/>
              </a:solidFill>
              <a:latin typeface="Calibri"/>
              <a:cs typeface="Calibri"/>
            </a:rPr>
            <a:pPr/>
            <a:t> </a:t>
          </a:fld>
          <a:endParaRPr lang="en-US" sz="6000" b="1" i="0" u="none" strike="noStrike">
            <a:solidFill>
              <a:schemeClr val="bg1"/>
            </a:solidFill>
            <a:latin typeface="Calibri"/>
            <a:cs typeface="Calibri"/>
          </a:endParaRPr>
        </a:p>
      </xdr:txBody>
    </xdr:sp>
    <xdr:clientData/>
  </xdr:twoCellAnchor>
</xdr:wsDr>
</file>

<file path=xl/drawings/drawing3.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16383</xdr:col>
      <xdr:colOff>4018818</xdr:colOff>
      <xdr:row>1</xdr:row>
      <xdr:rowOff>39687</xdr:rowOff>
    </xdr:to>
    <xdr:sp macro="" textlink="">
      <xdr:nvSpPr>
        <xdr:cNvPr id="2" name="Retângulo 1">
          <a:extLst>
            <a:ext uri="{FF2B5EF4-FFF2-40B4-BE49-F238E27FC236}">
              <a16:creationId xmlns:a16="http://schemas.microsoft.com/office/drawing/2014/main" id="{00000000-0008-0000-0300-000002000000}"/>
            </a:ext>
          </a:extLst>
        </xdr:cNvPr>
        <xdr:cNvSpPr/>
      </xdr:nvSpPr>
      <xdr:spPr>
        <a:xfrm>
          <a:off x="0" y="0"/>
          <a:ext cx="26256888" cy="896937"/>
        </a:xfrm>
        <a:prstGeom prst="rect">
          <a:avLst/>
        </a:prstGeom>
        <a:gradFill>
          <a:gsLst>
            <a:gs pos="0">
              <a:srgbClr val="002060"/>
            </a:gs>
            <a:gs pos="100000">
              <a:srgbClr val="3363F4">
                <a:alpha val="80000"/>
              </a:srgbClr>
            </a:gs>
          </a:gsLst>
          <a:lin ang="2700000" scaled="0"/>
        </a:gra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editAs="absolute">
    <xdr:from>
      <xdr:col>0</xdr:col>
      <xdr:colOff>96519</xdr:colOff>
      <xdr:row>1</xdr:row>
      <xdr:rowOff>93982</xdr:rowOff>
    </xdr:from>
    <xdr:to>
      <xdr:col>6</xdr:col>
      <xdr:colOff>323782</xdr:colOff>
      <xdr:row>4</xdr:row>
      <xdr:rowOff>19527</xdr:rowOff>
    </xdr:to>
    <xdr:sp macro="" textlink="">
      <xdr:nvSpPr>
        <xdr:cNvPr id="3" name="CaixaDeTexto 2">
          <a:extLst>
            <a:ext uri="{FF2B5EF4-FFF2-40B4-BE49-F238E27FC236}">
              <a16:creationId xmlns:a16="http://schemas.microsoft.com/office/drawing/2014/main" id="{00000000-0008-0000-0300-000003000000}"/>
            </a:ext>
          </a:extLst>
        </xdr:cNvPr>
        <xdr:cNvSpPr txBox="1"/>
      </xdr:nvSpPr>
      <xdr:spPr>
        <a:xfrm>
          <a:off x="96519" y="951232"/>
          <a:ext cx="11050044" cy="45370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pt-BR" sz="2000" b="1" u="sng">
              <a:solidFill>
                <a:srgbClr val="002060"/>
              </a:solidFill>
            </a:rPr>
            <a:t>CONTROLE 0: ESTRUTURAÇÃO BÁSICA DE GESTÃO EM PRIVACIDADE E SEGURANÇA DA INFORMAÇÃO</a:t>
          </a:r>
        </a:p>
        <a:p>
          <a:endParaRPr lang="pt-BR" sz="2000" b="1" u="sng">
            <a:solidFill>
              <a:srgbClr val="002060"/>
            </a:solidFill>
          </a:endParaRPr>
        </a:p>
      </xdr:txBody>
    </xdr:sp>
    <xdr:clientData/>
  </xdr:twoCellAnchor>
  <xdr:twoCellAnchor>
    <xdr:from>
      <xdr:col>0</xdr:col>
      <xdr:colOff>175260</xdr:colOff>
      <xdr:row>0</xdr:row>
      <xdr:rowOff>91440</xdr:rowOff>
    </xdr:from>
    <xdr:to>
      <xdr:col>1</xdr:col>
      <xdr:colOff>882660</xdr:colOff>
      <xdr:row>0</xdr:row>
      <xdr:rowOff>775440</xdr:rowOff>
    </xdr:to>
    <xdr:sp macro="" textlink="">
      <xdr:nvSpPr>
        <xdr:cNvPr id="4" name="Retângulo: Cantos Arredondados 3">
          <a:extLst>
            <a:ext uri="{FF2B5EF4-FFF2-40B4-BE49-F238E27FC236}">
              <a16:creationId xmlns:a16="http://schemas.microsoft.com/office/drawing/2014/main" id="{00000000-0008-0000-0300-000004000000}"/>
            </a:ext>
          </a:extLst>
        </xdr:cNvPr>
        <xdr:cNvSpPr/>
      </xdr:nvSpPr>
      <xdr:spPr>
        <a:xfrm>
          <a:off x="171450" y="95250"/>
          <a:ext cx="503565" cy="684000"/>
        </a:xfrm>
        <a:prstGeom prst="roundRect">
          <a:avLst/>
        </a:prstGeom>
        <a:solidFill>
          <a:schemeClr val="bg1"/>
        </a:solidFill>
        <a:ln>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0</xdr:col>
      <xdr:colOff>0</xdr:colOff>
      <xdr:row>3</xdr:row>
      <xdr:rowOff>163285</xdr:rowOff>
    </xdr:from>
    <xdr:to>
      <xdr:col>16383</xdr:col>
      <xdr:colOff>4095750</xdr:colOff>
      <xdr:row>4</xdr:row>
      <xdr:rowOff>10795</xdr:rowOff>
    </xdr:to>
    <xdr:cxnSp macro="">
      <xdr:nvCxnSpPr>
        <xdr:cNvPr id="5" name="Conector reto 5">
          <a:extLst>
            <a:ext uri="{FF2B5EF4-FFF2-40B4-BE49-F238E27FC236}">
              <a16:creationId xmlns:a16="http://schemas.microsoft.com/office/drawing/2014/main" id="{00000000-0008-0000-0300-000005000000}"/>
            </a:ext>
          </a:extLst>
        </xdr:cNvPr>
        <xdr:cNvCxnSpPr/>
      </xdr:nvCxnSpPr>
      <xdr:spPr>
        <a:xfrm flipV="1">
          <a:off x="0" y="1384390"/>
          <a:ext cx="26247090" cy="28485"/>
        </a:xfrm>
        <a:prstGeom prst="line">
          <a:avLst/>
        </a:prstGeom>
        <a:ln w="28575">
          <a:solidFill>
            <a:schemeClr val="accent5">
              <a:lumMod val="75000"/>
            </a:schemeClr>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absolute">
    <xdr:from>
      <xdr:col>1</xdr:col>
      <xdr:colOff>0</xdr:colOff>
      <xdr:row>0</xdr:row>
      <xdr:rowOff>97155</xdr:rowOff>
    </xdr:from>
    <xdr:to>
      <xdr:col>2</xdr:col>
      <xdr:colOff>175189</xdr:colOff>
      <xdr:row>0</xdr:row>
      <xdr:rowOff>363855</xdr:rowOff>
    </xdr:to>
    <xdr:pic>
      <xdr:nvPicPr>
        <xdr:cNvPr id="6" name="Imagem 39">
          <a:extLst>
            <a:ext uri="{FF2B5EF4-FFF2-40B4-BE49-F238E27FC236}">
              <a16:creationId xmlns:a16="http://schemas.microsoft.com/office/drawing/2014/main" id="{00000000-0008-0000-0300-000006000000}"/>
            </a:ext>
          </a:extLst>
        </xdr:cNvPr>
        <xdr:cNvPicPr>
          <a:picLocks noChangeAspect="1" noChangeArrowheads="1"/>
        </xdr:cNvPicPr>
      </xdr:nvPicPr>
      <xdr:blipFill rotWithShape="1">
        <a:blip xmlns:r="http://schemas.openxmlformats.org/officeDocument/2006/relationships" r:embed="rId1"/>
        <a:srcRect l="7500" t="3604" r="10000" b="8109"/>
        <a:stretch>
          <a:fillRect/>
        </a:stretch>
      </xdr:blipFill>
      <xdr:spPr bwMode="auto">
        <a:xfrm>
          <a:off x="238125" y="97155"/>
          <a:ext cx="613339" cy="266700"/>
        </a:xfrm>
        <a:prstGeom prst="rect">
          <a:avLst/>
        </a:prstGeom>
        <a:solidFill>
          <a:srgbClr xmlns:mc="http://schemas.openxmlformats.org/markup-compatibility/2006" xmlns:a14="http://schemas.microsoft.com/office/drawing/2010/main" val="FFFFFF" mc:Ignorable="a14" a14:legacySpreadsheetColorIndex="9"/>
        </a:solidFill>
        <a:ln w="9525">
          <a:noFill/>
          <a:miter lim="800000"/>
          <a:headEnd/>
          <a:tailEnd/>
        </a:ln>
      </xdr:spPr>
    </xdr:pic>
    <xdr:clientData/>
  </xdr:twoCellAnchor>
  <xdr:twoCellAnchor editAs="absolute">
    <xdr:from>
      <xdr:col>0</xdr:col>
      <xdr:colOff>172720</xdr:colOff>
      <xdr:row>0</xdr:row>
      <xdr:rowOff>92710</xdr:rowOff>
    </xdr:from>
    <xdr:to>
      <xdr:col>2</xdr:col>
      <xdr:colOff>436184</xdr:colOff>
      <xdr:row>0</xdr:row>
      <xdr:rowOff>779250</xdr:rowOff>
    </xdr:to>
    <xdr:sp macro="" textlink="">
      <xdr:nvSpPr>
        <xdr:cNvPr id="7" name="Retângulo: Cantos Arredondados 3">
          <a:extLst>
            <a:ext uri="{FF2B5EF4-FFF2-40B4-BE49-F238E27FC236}">
              <a16:creationId xmlns:a16="http://schemas.microsoft.com/office/drawing/2014/main" id="{00000000-0008-0000-0300-000007000000}"/>
            </a:ext>
          </a:extLst>
        </xdr:cNvPr>
        <xdr:cNvSpPr/>
      </xdr:nvSpPr>
      <xdr:spPr>
        <a:xfrm>
          <a:off x="172720" y="86995"/>
          <a:ext cx="934024" cy="692255"/>
        </a:xfrm>
        <a:prstGeom prst="roundRect">
          <a:avLst/>
        </a:prstGeom>
        <a:solidFill>
          <a:schemeClr val="bg1"/>
        </a:solidFill>
        <a:ln>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editAs="absolute">
    <xdr:from>
      <xdr:col>2</xdr:col>
      <xdr:colOff>592384</xdr:colOff>
      <xdr:row>0</xdr:row>
      <xdr:rowOff>244475</xdr:rowOff>
    </xdr:from>
    <xdr:to>
      <xdr:col>3</xdr:col>
      <xdr:colOff>4099242</xdr:colOff>
      <xdr:row>0</xdr:row>
      <xdr:rowOff>649907</xdr:rowOff>
    </xdr:to>
    <xdr:sp macro="" textlink="FORM1!C6">
      <xdr:nvSpPr>
        <xdr:cNvPr id="8" name="CaixaDeTexto 4">
          <a:extLst>
            <a:ext uri="{FF2B5EF4-FFF2-40B4-BE49-F238E27FC236}">
              <a16:creationId xmlns:a16="http://schemas.microsoft.com/office/drawing/2014/main" id="{00000000-0008-0000-0300-000008000000}"/>
            </a:ext>
          </a:extLst>
        </xdr:cNvPr>
        <xdr:cNvSpPr txBox="1"/>
      </xdr:nvSpPr>
      <xdr:spPr>
        <a:xfrm>
          <a:off x="1271040" y="244475"/>
          <a:ext cx="5483296" cy="40543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fld id="{8700FFC6-CF1F-47D4-B8D5-F4F541E7B79E}" type="TxLink">
            <a:rPr lang="en-US" sz="2000" b="1" i="0" u="none" strike="noStrike">
              <a:solidFill>
                <a:schemeClr val="bg1"/>
              </a:solidFill>
              <a:latin typeface="Calibri"/>
              <a:ea typeface="+mn-ea"/>
              <a:cs typeface="Calibri"/>
            </a:rPr>
            <a:pPr/>
            <a:t> </a:t>
          </a:fld>
          <a:endParaRPr lang="pt-BR" sz="2000" b="1" i="0" u="none" strike="noStrike">
            <a:solidFill>
              <a:schemeClr val="bg1"/>
            </a:solidFill>
            <a:latin typeface="Calibri"/>
            <a:ea typeface="+mn-ea"/>
            <a:cs typeface="Calibri"/>
          </a:endParaRPr>
        </a:p>
      </xdr:txBody>
    </xdr:sp>
    <xdr:clientData/>
  </xdr:twoCellAnchor>
  <xdr:twoCellAnchor editAs="oneCell">
    <xdr:from>
      <xdr:col>0</xdr:col>
      <xdr:colOff>219075</xdr:colOff>
      <xdr:row>0</xdr:row>
      <xdr:rowOff>307974</xdr:rowOff>
    </xdr:from>
    <xdr:to>
      <xdr:col>2</xdr:col>
      <xdr:colOff>398492</xdr:colOff>
      <xdr:row>0</xdr:row>
      <xdr:rowOff>629919</xdr:rowOff>
    </xdr:to>
    <xdr:pic>
      <xdr:nvPicPr>
        <xdr:cNvPr id="9" name="Picture 9">
          <a:extLst>
            <a:ext uri="{FF2B5EF4-FFF2-40B4-BE49-F238E27FC236}">
              <a16:creationId xmlns:a16="http://schemas.microsoft.com/office/drawing/2014/main" id="{00000000-0008-0000-0300-000009000000}"/>
            </a:ext>
          </a:extLst>
        </xdr:cNvPr>
        <xdr:cNvPicPr>
          <a:picLocks noChangeAspect="1"/>
        </xdr:cNvPicPr>
      </xdr:nvPicPr>
      <xdr:blipFill>
        <a:blip xmlns:r="http://schemas.openxmlformats.org/officeDocument/2006/relationships" r:embed="rId2"/>
        <a:stretch>
          <a:fillRect/>
        </a:stretch>
      </xdr:blipFill>
      <xdr:spPr>
        <a:xfrm>
          <a:off x="217170" y="307974"/>
          <a:ext cx="861407" cy="318135"/>
        </a:xfrm>
        <a:prstGeom prst="rect">
          <a:avLst/>
        </a:prstGeom>
      </xdr:spPr>
    </xdr:pic>
    <xdr:clientData/>
  </xdr:twoCellAnchor>
  <xdr:twoCellAnchor>
    <xdr:from>
      <xdr:col>2</xdr:col>
      <xdr:colOff>460450</xdr:colOff>
      <xdr:row>0</xdr:row>
      <xdr:rowOff>263701</xdr:rowOff>
    </xdr:from>
    <xdr:to>
      <xdr:col>3</xdr:col>
      <xdr:colOff>156685</xdr:colOff>
      <xdr:row>0</xdr:row>
      <xdr:rowOff>689175</xdr:rowOff>
    </xdr:to>
    <xdr:sp macro="" textlink="FORM1!E5">
      <xdr:nvSpPr>
        <xdr:cNvPr id="119" name="CaixaDeTexto 20">
          <a:extLst>
            <a:ext uri="{FF2B5EF4-FFF2-40B4-BE49-F238E27FC236}">
              <a16:creationId xmlns:a16="http://schemas.microsoft.com/office/drawing/2014/main" id="{00000000-0008-0000-0300-000077000000}"/>
            </a:ext>
          </a:extLst>
        </xdr:cNvPr>
        <xdr:cNvSpPr txBox="1"/>
      </xdr:nvSpPr>
      <xdr:spPr>
        <a:xfrm>
          <a:off x="1139106" y="263701"/>
          <a:ext cx="1672673" cy="4254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fld id="{BC18E3D2-3E5F-417C-971A-6C9005F641AC}" type="TxLink">
            <a:rPr lang="en-US" sz="2000" b="1" i="0" u="none" strike="noStrike">
              <a:solidFill>
                <a:srgbClr val="FFFFFF"/>
              </a:solidFill>
              <a:latin typeface="Calibri"/>
              <a:ea typeface="Calibri"/>
              <a:cs typeface="Calibri"/>
            </a:rPr>
            <a:pPr algn="ctr"/>
            <a:t>MENU: </a:t>
          </a:fld>
          <a:endParaRPr lang="en-US" sz="3600" b="1">
            <a:solidFill>
              <a:schemeClr val="bg1"/>
            </a:solidFill>
          </a:endParaRPr>
        </a:p>
      </xdr:txBody>
    </xdr:sp>
    <xdr:clientData/>
  </xdr:twoCellAnchor>
  <xdr:twoCellAnchor>
    <xdr:from>
      <xdr:col>5</xdr:col>
      <xdr:colOff>36286</xdr:colOff>
      <xdr:row>0</xdr:row>
      <xdr:rowOff>308429</xdr:rowOff>
    </xdr:from>
    <xdr:to>
      <xdr:col>6</xdr:col>
      <xdr:colOff>36286</xdr:colOff>
      <xdr:row>0</xdr:row>
      <xdr:rowOff>713861</xdr:rowOff>
    </xdr:to>
    <xdr:sp macro="" textlink="FORM1!$F$18">
      <xdr:nvSpPr>
        <xdr:cNvPr id="120" name="CaixaDeTexto 20">
          <a:extLst>
            <a:ext uri="{FF2B5EF4-FFF2-40B4-BE49-F238E27FC236}">
              <a16:creationId xmlns:a16="http://schemas.microsoft.com/office/drawing/2014/main" id="{00000000-0008-0000-0300-000078000000}"/>
            </a:ext>
          </a:extLst>
        </xdr:cNvPr>
        <xdr:cNvSpPr txBox="1"/>
      </xdr:nvSpPr>
      <xdr:spPr>
        <a:xfrm>
          <a:off x="10218511" y="308429"/>
          <a:ext cx="609600" cy="4035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fld id="{2836AA05-0E21-4D10-AE58-EC7BFDBDE6AB}" type="TxLink">
            <a:rPr lang="en-US" sz="2000" b="1" i="0" u="none" strike="noStrike">
              <a:solidFill>
                <a:schemeClr val="bg1"/>
              </a:solidFill>
              <a:latin typeface="Calibri"/>
              <a:cs typeface="Calibri"/>
            </a:rPr>
            <a:pPr/>
            <a:t> </a:t>
          </a:fld>
          <a:endParaRPr lang="en-US" sz="6000" b="1" i="0" u="none" strike="noStrike">
            <a:solidFill>
              <a:schemeClr val="bg1"/>
            </a:solidFill>
            <a:latin typeface="Calibri"/>
            <a:cs typeface="Calibri"/>
          </a:endParaRPr>
        </a:p>
      </xdr:txBody>
    </xdr:sp>
    <xdr:clientData/>
  </xdr:twoCellAnchor>
  <xdr:twoCellAnchor>
    <xdr:from>
      <xdr:col>3</xdr:col>
      <xdr:colOff>93193</xdr:colOff>
      <xdr:row>0</xdr:row>
      <xdr:rowOff>0</xdr:rowOff>
    </xdr:from>
    <xdr:to>
      <xdr:col>3</xdr:col>
      <xdr:colOff>1974083</xdr:colOff>
      <xdr:row>1</xdr:row>
      <xdr:rowOff>2155</xdr:rowOff>
    </xdr:to>
    <xdr:grpSp>
      <xdr:nvGrpSpPr>
        <xdr:cNvPr id="831" name="Group 10">
          <a:hlinkClick xmlns:r="http://schemas.openxmlformats.org/officeDocument/2006/relationships" r:id="rId3"/>
          <a:extLst>
            <a:ext uri="{FF2B5EF4-FFF2-40B4-BE49-F238E27FC236}">
              <a16:creationId xmlns:a16="http://schemas.microsoft.com/office/drawing/2014/main" id="{00000000-0008-0000-0300-00003F030000}"/>
            </a:ext>
          </a:extLst>
        </xdr:cNvPr>
        <xdr:cNvGrpSpPr/>
      </xdr:nvGrpSpPr>
      <xdr:grpSpPr>
        <a:xfrm>
          <a:off x="2752097" y="0"/>
          <a:ext cx="1875175" cy="859405"/>
          <a:chOff x="6906260" y="251459"/>
          <a:chExt cx="1813560" cy="852171"/>
        </a:xfrm>
      </xdr:grpSpPr>
      <xdr:grpSp>
        <xdr:nvGrpSpPr>
          <xdr:cNvPr id="832" name="Agrupar 6">
            <a:hlinkClick xmlns:r="http://schemas.openxmlformats.org/officeDocument/2006/relationships" r:id="rId4"/>
            <a:extLst>
              <a:ext uri="{FF2B5EF4-FFF2-40B4-BE49-F238E27FC236}">
                <a16:creationId xmlns:a16="http://schemas.microsoft.com/office/drawing/2014/main" id="{00000000-0008-0000-0300-000040030000}"/>
              </a:ext>
            </a:extLst>
          </xdr:cNvPr>
          <xdr:cNvGrpSpPr/>
        </xdr:nvGrpSpPr>
        <xdr:grpSpPr>
          <a:xfrm>
            <a:off x="6906260" y="251459"/>
            <a:ext cx="1813560" cy="852171"/>
            <a:chOff x="5210175" y="147637"/>
            <a:chExt cx="2365883" cy="1038225"/>
          </a:xfrm>
          <a:solidFill>
            <a:srgbClr val="002060"/>
          </a:solidFill>
        </xdr:grpSpPr>
        <xdr:sp macro="" textlink="">
          <xdr:nvSpPr>
            <xdr:cNvPr id="892" name="Retângulo: Cantos Arredondados 7">
              <a:hlinkClick xmlns:r="http://schemas.openxmlformats.org/officeDocument/2006/relationships" r:id="rId3"/>
              <a:extLst>
                <a:ext uri="{FF2B5EF4-FFF2-40B4-BE49-F238E27FC236}">
                  <a16:creationId xmlns:a16="http://schemas.microsoft.com/office/drawing/2014/main" id="{00000000-0008-0000-0300-00007C030000}"/>
                </a:ext>
              </a:extLst>
            </xdr:cNvPr>
            <xdr:cNvSpPr/>
          </xdr:nvSpPr>
          <xdr:spPr>
            <a:xfrm>
              <a:off x="5210175" y="147637"/>
              <a:ext cx="2365883" cy="1038225"/>
            </a:xfrm>
            <a:prstGeom prst="roundRect">
              <a:avLst>
                <a:gd name="adj" fmla="val 9328"/>
              </a:avLst>
            </a:prstGeom>
            <a:grpFill/>
            <a:ln>
              <a:noFill/>
            </a:ln>
            <a:effectLst>
              <a:outerShdw blurRad="50800" dist="38100" dir="5400000" algn="t"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sp macro="" textlink="">
          <xdr:nvSpPr>
            <xdr:cNvPr id="893" name="Retângulo: Cantos Arredondados 8">
              <a:hlinkClick xmlns:r="http://schemas.openxmlformats.org/officeDocument/2006/relationships" r:id="rId3"/>
              <a:extLst>
                <a:ext uri="{FF2B5EF4-FFF2-40B4-BE49-F238E27FC236}">
                  <a16:creationId xmlns:a16="http://schemas.microsoft.com/office/drawing/2014/main" id="{00000000-0008-0000-0300-00007D030000}"/>
                </a:ext>
              </a:extLst>
            </xdr:cNvPr>
            <xdr:cNvSpPr/>
          </xdr:nvSpPr>
          <xdr:spPr>
            <a:xfrm>
              <a:off x="5857875" y="419100"/>
              <a:ext cx="1677567" cy="485776"/>
            </a:xfrm>
            <a:prstGeom prst="roundRect">
              <a:avLst/>
            </a:prstGeom>
            <a:grpFill/>
            <a:ln>
              <a:no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400" b="1">
                  <a:solidFill>
                    <a:schemeClr val="bg1"/>
                  </a:solidFill>
                  <a:latin typeface="+mn-lt"/>
                </a:rPr>
                <a:t>CADASTROS</a:t>
              </a:r>
            </a:p>
          </xdr:txBody>
        </xdr:sp>
      </xdr:grpSp>
      <xdr:grpSp>
        <xdr:nvGrpSpPr>
          <xdr:cNvPr id="833" name="Group 12">
            <a:extLst>
              <a:ext uri="{FF2B5EF4-FFF2-40B4-BE49-F238E27FC236}">
                <a16:creationId xmlns:a16="http://schemas.microsoft.com/office/drawing/2014/main" id="{00000000-0008-0000-0300-000041030000}"/>
              </a:ext>
            </a:extLst>
          </xdr:cNvPr>
          <xdr:cNvGrpSpPr/>
        </xdr:nvGrpSpPr>
        <xdr:grpSpPr>
          <a:xfrm>
            <a:off x="6985001" y="508000"/>
            <a:ext cx="615950" cy="594035"/>
            <a:chOff x="10426051" y="2130696"/>
            <a:chExt cx="1130901" cy="1090665"/>
          </a:xfrm>
        </xdr:grpSpPr>
        <xdr:sp macro="" textlink="">
          <xdr:nvSpPr>
            <xdr:cNvPr id="834" name="Freeform: Shape 13">
              <a:extLst>
                <a:ext uri="{FF2B5EF4-FFF2-40B4-BE49-F238E27FC236}">
                  <a16:creationId xmlns:a16="http://schemas.microsoft.com/office/drawing/2014/main" id="{00000000-0008-0000-0300-000042030000}"/>
                </a:ext>
              </a:extLst>
            </xdr:cNvPr>
            <xdr:cNvSpPr/>
          </xdr:nvSpPr>
          <xdr:spPr>
            <a:xfrm>
              <a:off x="10681672" y="2130696"/>
              <a:ext cx="692937" cy="764174"/>
            </a:xfrm>
            <a:custGeom>
              <a:avLst/>
              <a:gdLst>
                <a:gd name="connsiteX0" fmla="*/ 692938 w 692937"/>
                <a:gd name="connsiteY0" fmla="*/ 764175 h 764174"/>
                <a:gd name="connsiteX1" fmla="*/ 17351 w 692937"/>
                <a:gd name="connsiteY1" fmla="*/ 764175 h 764174"/>
                <a:gd name="connsiteX2" fmla="*/ 0 w 692937"/>
                <a:gd name="connsiteY2" fmla="*/ 746946 h 764174"/>
                <a:gd name="connsiteX3" fmla="*/ 17351 w 692937"/>
                <a:gd name="connsiteY3" fmla="*/ 17351 h 764174"/>
                <a:gd name="connsiteX4" fmla="*/ 675587 w 692937"/>
                <a:gd name="connsiteY4" fmla="*/ 0 h 764174"/>
                <a:gd name="connsiteX5" fmla="*/ 692938 w 692937"/>
                <a:gd name="connsiteY5" fmla="*/ 17351 h 764174"/>
                <a:gd name="connsiteX6" fmla="*/ 692938 w 692937"/>
                <a:gd name="connsiteY6" fmla="*/ 764175 h 76417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Lst>
              <a:rect l="l" t="t" r="r" b="b"/>
              <a:pathLst>
                <a:path w="692937" h="764174">
                  <a:moveTo>
                    <a:pt x="692938" y="764175"/>
                  </a:moveTo>
                  <a:lnTo>
                    <a:pt x="17351" y="764175"/>
                  </a:lnTo>
                  <a:lnTo>
                    <a:pt x="0" y="746946"/>
                  </a:lnTo>
                  <a:lnTo>
                    <a:pt x="17351" y="17351"/>
                  </a:lnTo>
                  <a:lnTo>
                    <a:pt x="675587" y="0"/>
                  </a:lnTo>
                  <a:lnTo>
                    <a:pt x="692938" y="17351"/>
                  </a:lnTo>
                  <a:lnTo>
                    <a:pt x="692938" y="764175"/>
                  </a:lnTo>
                  <a:close/>
                </a:path>
              </a:pathLst>
            </a:custGeom>
            <a:solidFill>
              <a:srgbClr val="684C4C">
                <a:alpha val="47000"/>
              </a:srgbClr>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35" name="Freeform: Shape 14">
              <a:extLst>
                <a:ext uri="{FF2B5EF4-FFF2-40B4-BE49-F238E27FC236}">
                  <a16:creationId xmlns:a16="http://schemas.microsoft.com/office/drawing/2014/main" id="{00000000-0008-0000-0300-000043030000}"/>
                </a:ext>
              </a:extLst>
            </xdr:cNvPr>
            <xdr:cNvSpPr/>
          </xdr:nvSpPr>
          <xdr:spPr>
            <a:xfrm>
              <a:off x="10681672" y="2130696"/>
              <a:ext cx="675587" cy="746823"/>
            </a:xfrm>
            <a:custGeom>
              <a:avLst/>
              <a:gdLst>
                <a:gd name="connsiteX0" fmla="*/ 0 w 675587"/>
                <a:gd name="connsiteY0" fmla="*/ 0 h 746823"/>
                <a:gd name="connsiteX1" fmla="*/ 675587 w 675587"/>
                <a:gd name="connsiteY1" fmla="*/ 0 h 746823"/>
                <a:gd name="connsiteX2" fmla="*/ 675587 w 675587"/>
                <a:gd name="connsiteY2" fmla="*/ 746824 h 746823"/>
                <a:gd name="connsiteX3" fmla="*/ 0 w 675587"/>
                <a:gd name="connsiteY3" fmla="*/ 746824 h 746823"/>
              </a:gdLst>
              <a:ahLst/>
              <a:cxnLst>
                <a:cxn ang="0">
                  <a:pos x="connsiteX0" y="connsiteY0"/>
                </a:cxn>
                <a:cxn ang="0">
                  <a:pos x="connsiteX1" y="connsiteY1"/>
                </a:cxn>
                <a:cxn ang="0">
                  <a:pos x="connsiteX2" y="connsiteY2"/>
                </a:cxn>
                <a:cxn ang="0">
                  <a:pos x="connsiteX3" y="connsiteY3"/>
                </a:cxn>
              </a:cxnLst>
              <a:rect l="l" t="t" r="r" b="b"/>
              <a:pathLst>
                <a:path w="675587" h="746823">
                  <a:moveTo>
                    <a:pt x="0" y="0"/>
                  </a:moveTo>
                  <a:lnTo>
                    <a:pt x="675587" y="0"/>
                  </a:lnTo>
                  <a:lnTo>
                    <a:pt x="675587" y="746824"/>
                  </a:lnTo>
                  <a:lnTo>
                    <a:pt x="0" y="746824"/>
                  </a:lnTo>
                  <a:close/>
                </a:path>
              </a:pathLst>
            </a:custGeom>
            <a:solidFill>
              <a:srgbClr val="FFFFFF"/>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36" name="Freeform: Shape 15">
              <a:extLst>
                <a:ext uri="{FF2B5EF4-FFF2-40B4-BE49-F238E27FC236}">
                  <a16:creationId xmlns:a16="http://schemas.microsoft.com/office/drawing/2014/main" id="{00000000-0008-0000-0300-000044030000}"/>
                </a:ext>
              </a:extLst>
            </xdr:cNvPr>
            <xdr:cNvSpPr/>
          </xdr:nvSpPr>
          <xdr:spPr>
            <a:xfrm>
              <a:off x="11050318" y="2558360"/>
              <a:ext cx="33357" cy="13318"/>
            </a:xfrm>
            <a:custGeom>
              <a:avLst/>
              <a:gdLst>
                <a:gd name="connsiteX0" fmla="*/ 0 w 33357"/>
                <a:gd name="connsiteY0" fmla="*/ 0 h 13318"/>
                <a:gd name="connsiteX1" fmla="*/ 33358 w 33357"/>
                <a:gd name="connsiteY1" fmla="*/ 0 h 13318"/>
                <a:gd name="connsiteX2" fmla="*/ 33358 w 33357"/>
                <a:gd name="connsiteY2" fmla="*/ 13319 h 13318"/>
                <a:gd name="connsiteX3" fmla="*/ 0 w 33357"/>
                <a:gd name="connsiteY3" fmla="*/ 13319 h 13318"/>
              </a:gdLst>
              <a:ahLst/>
              <a:cxnLst>
                <a:cxn ang="0">
                  <a:pos x="connsiteX0" y="connsiteY0"/>
                </a:cxn>
                <a:cxn ang="0">
                  <a:pos x="connsiteX1" y="connsiteY1"/>
                </a:cxn>
                <a:cxn ang="0">
                  <a:pos x="connsiteX2" y="connsiteY2"/>
                </a:cxn>
                <a:cxn ang="0">
                  <a:pos x="connsiteX3" y="connsiteY3"/>
                </a:cxn>
              </a:cxnLst>
              <a:rect l="l" t="t" r="r" b="b"/>
              <a:pathLst>
                <a:path w="33357" h="13318">
                  <a:moveTo>
                    <a:pt x="0" y="0"/>
                  </a:moveTo>
                  <a:lnTo>
                    <a:pt x="33358" y="0"/>
                  </a:lnTo>
                  <a:lnTo>
                    <a:pt x="33358"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37" name="Freeform: Shape 16">
              <a:extLst>
                <a:ext uri="{FF2B5EF4-FFF2-40B4-BE49-F238E27FC236}">
                  <a16:creationId xmlns:a16="http://schemas.microsoft.com/office/drawing/2014/main" id="{00000000-0008-0000-0300-000045030000}"/>
                </a:ext>
              </a:extLst>
            </xdr:cNvPr>
            <xdr:cNvSpPr/>
          </xdr:nvSpPr>
          <xdr:spPr>
            <a:xfrm>
              <a:off x="10855426" y="2558360"/>
              <a:ext cx="24926" cy="13318"/>
            </a:xfrm>
            <a:custGeom>
              <a:avLst/>
              <a:gdLst>
                <a:gd name="connsiteX0" fmla="*/ 0 w 24926"/>
                <a:gd name="connsiteY0" fmla="*/ 0 h 13318"/>
                <a:gd name="connsiteX1" fmla="*/ 24927 w 24926"/>
                <a:gd name="connsiteY1" fmla="*/ 0 h 13318"/>
                <a:gd name="connsiteX2" fmla="*/ 24927 w 24926"/>
                <a:gd name="connsiteY2" fmla="*/ 13319 h 13318"/>
                <a:gd name="connsiteX3" fmla="*/ 0 w 24926"/>
                <a:gd name="connsiteY3" fmla="*/ 13319 h 13318"/>
              </a:gdLst>
              <a:ahLst/>
              <a:cxnLst>
                <a:cxn ang="0">
                  <a:pos x="connsiteX0" y="connsiteY0"/>
                </a:cxn>
                <a:cxn ang="0">
                  <a:pos x="connsiteX1" y="connsiteY1"/>
                </a:cxn>
                <a:cxn ang="0">
                  <a:pos x="connsiteX2" y="connsiteY2"/>
                </a:cxn>
                <a:cxn ang="0">
                  <a:pos x="connsiteX3" y="connsiteY3"/>
                </a:cxn>
              </a:cxnLst>
              <a:rect l="l" t="t" r="r" b="b"/>
              <a:pathLst>
                <a:path w="24926" h="13318">
                  <a:moveTo>
                    <a:pt x="0" y="0"/>
                  </a:moveTo>
                  <a:lnTo>
                    <a:pt x="24927" y="0"/>
                  </a:lnTo>
                  <a:lnTo>
                    <a:pt x="24927"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38" name="Freeform: Shape 17">
              <a:extLst>
                <a:ext uri="{FF2B5EF4-FFF2-40B4-BE49-F238E27FC236}">
                  <a16:creationId xmlns:a16="http://schemas.microsoft.com/office/drawing/2014/main" id="{00000000-0008-0000-0300-000046030000}"/>
                </a:ext>
              </a:extLst>
            </xdr:cNvPr>
            <xdr:cNvSpPr/>
          </xdr:nvSpPr>
          <xdr:spPr>
            <a:xfrm>
              <a:off x="10786633" y="2558360"/>
              <a:ext cx="55351" cy="13318"/>
            </a:xfrm>
            <a:custGeom>
              <a:avLst/>
              <a:gdLst>
                <a:gd name="connsiteX0" fmla="*/ 0 w 55351"/>
                <a:gd name="connsiteY0" fmla="*/ 0 h 13318"/>
                <a:gd name="connsiteX1" fmla="*/ 55352 w 55351"/>
                <a:gd name="connsiteY1" fmla="*/ 0 h 13318"/>
                <a:gd name="connsiteX2" fmla="*/ 55352 w 55351"/>
                <a:gd name="connsiteY2" fmla="*/ 13319 h 13318"/>
                <a:gd name="connsiteX3" fmla="*/ 0 w 55351"/>
                <a:gd name="connsiteY3" fmla="*/ 13319 h 13318"/>
              </a:gdLst>
              <a:ahLst/>
              <a:cxnLst>
                <a:cxn ang="0">
                  <a:pos x="connsiteX0" y="connsiteY0"/>
                </a:cxn>
                <a:cxn ang="0">
                  <a:pos x="connsiteX1" y="connsiteY1"/>
                </a:cxn>
                <a:cxn ang="0">
                  <a:pos x="connsiteX2" y="connsiteY2"/>
                </a:cxn>
                <a:cxn ang="0">
                  <a:pos x="connsiteX3" y="connsiteY3"/>
                </a:cxn>
              </a:cxnLst>
              <a:rect l="l" t="t" r="r" b="b"/>
              <a:pathLst>
                <a:path w="55351" h="13318">
                  <a:moveTo>
                    <a:pt x="0" y="0"/>
                  </a:moveTo>
                  <a:lnTo>
                    <a:pt x="55352" y="0"/>
                  </a:lnTo>
                  <a:lnTo>
                    <a:pt x="55352"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39" name="Freeform: Shape 18">
              <a:extLst>
                <a:ext uri="{FF2B5EF4-FFF2-40B4-BE49-F238E27FC236}">
                  <a16:creationId xmlns:a16="http://schemas.microsoft.com/office/drawing/2014/main" id="{00000000-0008-0000-0300-000047030000}"/>
                </a:ext>
              </a:extLst>
            </xdr:cNvPr>
            <xdr:cNvSpPr/>
          </xdr:nvSpPr>
          <xdr:spPr>
            <a:xfrm>
              <a:off x="10855426" y="2627886"/>
              <a:ext cx="24926" cy="13318"/>
            </a:xfrm>
            <a:custGeom>
              <a:avLst/>
              <a:gdLst>
                <a:gd name="connsiteX0" fmla="*/ 0 w 24926"/>
                <a:gd name="connsiteY0" fmla="*/ 0 h 13318"/>
                <a:gd name="connsiteX1" fmla="*/ 24927 w 24926"/>
                <a:gd name="connsiteY1" fmla="*/ 0 h 13318"/>
                <a:gd name="connsiteX2" fmla="*/ 24927 w 24926"/>
                <a:gd name="connsiteY2" fmla="*/ 13319 h 13318"/>
                <a:gd name="connsiteX3" fmla="*/ 0 w 24926"/>
                <a:gd name="connsiteY3" fmla="*/ 13319 h 13318"/>
              </a:gdLst>
              <a:ahLst/>
              <a:cxnLst>
                <a:cxn ang="0">
                  <a:pos x="connsiteX0" y="connsiteY0"/>
                </a:cxn>
                <a:cxn ang="0">
                  <a:pos x="connsiteX1" y="connsiteY1"/>
                </a:cxn>
                <a:cxn ang="0">
                  <a:pos x="connsiteX2" y="connsiteY2"/>
                </a:cxn>
                <a:cxn ang="0">
                  <a:pos x="connsiteX3" y="connsiteY3"/>
                </a:cxn>
              </a:cxnLst>
              <a:rect l="l" t="t" r="r" b="b"/>
              <a:pathLst>
                <a:path w="24926" h="13318">
                  <a:moveTo>
                    <a:pt x="0" y="0"/>
                  </a:moveTo>
                  <a:lnTo>
                    <a:pt x="24927" y="0"/>
                  </a:lnTo>
                  <a:lnTo>
                    <a:pt x="24927"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40" name="Freeform: Shape 19">
              <a:extLst>
                <a:ext uri="{FF2B5EF4-FFF2-40B4-BE49-F238E27FC236}">
                  <a16:creationId xmlns:a16="http://schemas.microsoft.com/office/drawing/2014/main" id="{00000000-0008-0000-0300-000048030000}"/>
                </a:ext>
              </a:extLst>
            </xdr:cNvPr>
            <xdr:cNvSpPr/>
          </xdr:nvSpPr>
          <xdr:spPr>
            <a:xfrm>
              <a:off x="10786633" y="2593185"/>
              <a:ext cx="81133" cy="13318"/>
            </a:xfrm>
            <a:custGeom>
              <a:avLst/>
              <a:gdLst>
                <a:gd name="connsiteX0" fmla="*/ 0 w 81133"/>
                <a:gd name="connsiteY0" fmla="*/ 0 h 13318"/>
                <a:gd name="connsiteX1" fmla="*/ 81134 w 81133"/>
                <a:gd name="connsiteY1" fmla="*/ 0 h 13318"/>
                <a:gd name="connsiteX2" fmla="*/ 81134 w 81133"/>
                <a:gd name="connsiteY2" fmla="*/ 13319 h 13318"/>
                <a:gd name="connsiteX3" fmla="*/ 0 w 81133"/>
                <a:gd name="connsiteY3" fmla="*/ 13319 h 13318"/>
              </a:gdLst>
              <a:ahLst/>
              <a:cxnLst>
                <a:cxn ang="0">
                  <a:pos x="connsiteX0" y="connsiteY0"/>
                </a:cxn>
                <a:cxn ang="0">
                  <a:pos x="connsiteX1" y="connsiteY1"/>
                </a:cxn>
                <a:cxn ang="0">
                  <a:pos x="connsiteX2" y="connsiteY2"/>
                </a:cxn>
                <a:cxn ang="0">
                  <a:pos x="connsiteX3" y="connsiteY3"/>
                </a:cxn>
              </a:cxnLst>
              <a:rect l="l" t="t" r="r" b="b"/>
              <a:pathLst>
                <a:path w="81133" h="13318">
                  <a:moveTo>
                    <a:pt x="0" y="0"/>
                  </a:moveTo>
                  <a:lnTo>
                    <a:pt x="81134" y="0"/>
                  </a:lnTo>
                  <a:lnTo>
                    <a:pt x="81134"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41" name="Freeform: Shape 20">
              <a:extLst>
                <a:ext uri="{FF2B5EF4-FFF2-40B4-BE49-F238E27FC236}">
                  <a16:creationId xmlns:a16="http://schemas.microsoft.com/office/drawing/2014/main" id="{00000000-0008-0000-0300-000049030000}"/>
                </a:ext>
              </a:extLst>
            </xdr:cNvPr>
            <xdr:cNvSpPr/>
          </xdr:nvSpPr>
          <xdr:spPr>
            <a:xfrm>
              <a:off x="10786633" y="2627886"/>
              <a:ext cx="54496" cy="13318"/>
            </a:xfrm>
            <a:custGeom>
              <a:avLst/>
              <a:gdLst>
                <a:gd name="connsiteX0" fmla="*/ 0 w 54496"/>
                <a:gd name="connsiteY0" fmla="*/ 0 h 13318"/>
                <a:gd name="connsiteX1" fmla="*/ 54497 w 54496"/>
                <a:gd name="connsiteY1" fmla="*/ 0 h 13318"/>
                <a:gd name="connsiteX2" fmla="*/ 54497 w 54496"/>
                <a:gd name="connsiteY2" fmla="*/ 13319 h 13318"/>
                <a:gd name="connsiteX3" fmla="*/ 0 w 54496"/>
                <a:gd name="connsiteY3" fmla="*/ 13319 h 13318"/>
              </a:gdLst>
              <a:ahLst/>
              <a:cxnLst>
                <a:cxn ang="0">
                  <a:pos x="connsiteX0" y="connsiteY0"/>
                </a:cxn>
                <a:cxn ang="0">
                  <a:pos x="connsiteX1" y="connsiteY1"/>
                </a:cxn>
                <a:cxn ang="0">
                  <a:pos x="connsiteX2" y="connsiteY2"/>
                </a:cxn>
                <a:cxn ang="0">
                  <a:pos x="connsiteX3" y="connsiteY3"/>
                </a:cxn>
              </a:cxnLst>
              <a:rect l="l" t="t" r="r" b="b"/>
              <a:pathLst>
                <a:path w="54496" h="13318">
                  <a:moveTo>
                    <a:pt x="0" y="0"/>
                  </a:moveTo>
                  <a:lnTo>
                    <a:pt x="54497" y="0"/>
                  </a:lnTo>
                  <a:lnTo>
                    <a:pt x="54497"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42" name="Freeform: Shape 21">
              <a:extLst>
                <a:ext uri="{FF2B5EF4-FFF2-40B4-BE49-F238E27FC236}">
                  <a16:creationId xmlns:a16="http://schemas.microsoft.com/office/drawing/2014/main" id="{00000000-0008-0000-0300-00004A030000}"/>
                </a:ext>
              </a:extLst>
            </xdr:cNvPr>
            <xdr:cNvSpPr/>
          </xdr:nvSpPr>
          <xdr:spPr>
            <a:xfrm>
              <a:off x="10752420" y="2398048"/>
              <a:ext cx="102028" cy="10874"/>
            </a:xfrm>
            <a:custGeom>
              <a:avLst/>
              <a:gdLst>
                <a:gd name="connsiteX0" fmla="*/ 0 w 102028"/>
                <a:gd name="connsiteY0" fmla="*/ 0 h 10874"/>
                <a:gd name="connsiteX1" fmla="*/ 102028 w 102028"/>
                <a:gd name="connsiteY1" fmla="*/ 0 h 10874"/>
                <a:gd name="connsiteX2" fmla="*/ 102028 w 102028"/>
                <a:gd name="connsiteY2" fmla="*/ 10875 h 10874"/>
                <a:gd name="connsiteX3" fmla="*/ 0 w 102028"/>
                <a:gd name="connsiteY3" fmla="*/ 10875 h 10874"/>
              </a:gdLst>
              <a:ahLst/>
              <a:cxnLst>
                <a:cxn ang="0">
                  <a:pos x="connsiteX0" y="connsiteY0"/>
                </a:cxn>
                <a:cxn ang="0">
                  <a:pos x="connsiteX1" y="connsiteY1"/>
                </a:cxn>
                <a:cxn ang="0">
                  <a:pos x="connsiteX2" y="connsiteY2"/>
                </a:cxn>
                <a:cxn ang="0">
                  <a:pos x="connsiteX3" y="connsiteY3"/>
                </a:cxn>
              </a:cxnLst>
              <a:rect l="l" t="t" r="r" b="b"/>
              <a:pathLst>
                <a:path w="102028" h="10874">
                  <a:moveTo>
                    <a:pt x="0" y="0"/>
                  </a:moveTo>
                  <a:lnTo>
                    <a:pt x="102028" y="0"/>
                  </a:lnTo>
                  <a:lnTo>
                    <a:pt x="102028" y="10875"/>
                  </a:lnTo>
                  <a:lnTo>
                    <a:pt x="0" y="10875"/>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43" name="Freeform: Shape 22">
              <a:extLst>
                <a:ext uri="{FF2B5EF4-FFF2-40B4-BE49-F238E27FC236}">
                  <a16:creationId xmlns:a16="http://schemas.microsoft.com/office/drawing/2014/main" id="{00000000-0008-0000-0300-00004B030000}"/>
                </a:ext>
              </a:extLst>
            </xdr:cNvPr>
            <xdr:cNvSpPr/>
          </xdr:nvSpPr>
          <xdr:spPr>
            <a:xfrm>
              <a:off x="10891227" y="2366889"/>
              <a:ext cx="51564" cy="10874"/>
            </a:xfrm>
            <a:custGeom>
              <a:avLst/>
              <a:gdLst>
                <a:gd name="connsiteX0" fmla="*/ 0 w 51564"/>
                <a:gd name="connsiteY0" fmla="*/ 0 h 10874"/>
                <a:gd name="connsiteX1" fmla="*/ 51564 w 51564"/>
                <a:gd name="connsiteY1" fmla="*/ 0 h 10874"/>
                <a:gd name="connsiteX2" fmla="*/ 51564 w 51564"/>
                <a:gd name="connsiteY2" fmla="*/ 10875 h 10874"/>
                <a:gd name="connsiteX3" fmla="*/ 0 w 51564"/>
                <a:gd name="connsiteY3" fmla="*/ 10875 h 10874"/>
              </a:gdLst>
              <a:ahLst/>
              <a:cxnLst>
                <a:cxn ang="0">
                  <a:pos x="connsiteX0" y="connsiteY0"/>
                </a:cxn>
                <a:cxn ang="0">
                  <a:pos x="connsiteX1" y="connsiteY1"/>
                </a:cxn>
                <a:cxn ang="0">
                  <a:pos x="connsiteX2" y="connsiteY2"/>
                </a:cxn>
                <a:cxn ang="0">
                  <a:pos x="connsiteX3" y="connsiteY3"/>
                </a:cxn>
              </a:cxnLst>
              <a:rect l="l" t="t" r="r" b="b"/>
              <a:pathLst>
                <a:path w="51564" h="10874">
                  <a:moveTo>
                    <a:pt x="0" y="0"/>
                  </a:moveTo>
                  <a:lnTo>
                    <a:pt x="51564" y="0"/>
                  </a:lnTo>
                  <a:lnTo>
                    <a:pt x="51564" y="10875"/>
                  </a:lnTo>
                  <a:lnTo>
                    <a:pt x="0" y="10875"/>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44" name="Freeform: Shape 23">
              <a:extLst>
                <a:ext uri="{FF2B5EF4-FFF2-40B4-BE49-F238E27FC236}">
                  <a16:creationId xmlns:a16="http://schemas.microsoft.com/office/drawing/2014/main" id="{00000000-0008-0000-0300-00004C030000}"/>
                </a:ext>
              </a:extLst>
            </xdr:cNvPr>
            <xdr:cNvSpPr/>
          </xdr:nvSpPr>
          <xdr:spPr>
            <a:xfrm>
              <a:off x="10939370" y="2398048"/>
              <a:ext cx="197214" cy="10874"/>
            </a:xfrm>
            <a:custGeom>
              <a:avLst/>
              <a:gdLst>
                <a:gd name="connsiteX0" fmla="*/ 0 w 197214"/>
                <a:gd name="connsiteY0" fmla="*/ 0 h 10874"/>
                <a:gd name="connsiteX1" fmla="*/ 197214 w 197214"/>
                <a:gd name="connsiteY1" fmla="*/ 0 h 10874"/>
                <a:gd name="connsiteX2" fmla="*/ 197214 w 197214"/>
                <a:gd name="connsiteY2" fmla="*/ 10875 h 10874"/>
                <a:gd name="connsiteX3" fmla="*/ 0 w 197214"/>
                <a:gd name="connsiteY3" fmla="*/ 10875 h 10874"/>
              </a:gdLst>
              <a:ahLst/>
              <a:cxnLst>
                <a:cxn ang="0">
                  <a:pos x="connsiteX0" y="connsiteY0"/>
                </a:cxn>
                <a:cxn ang="0">
                  <a:pos x="connsiteX1" y="connsiteY1"/>
                </a:cxn>
                <a:cxn ang="0">
                  <a:pos x="connsiteX2" y="connsiteY2"/>
                </a:cxn>
                <a:cxn ang="0">
                  <a:pos x="connsiteX3" y="connsiteY3"/>
                </a:cxn>
              </a:cxnLst>
              <a:rect l="l" t="t" r="r" b="b"/>
              <a:pathLst>
                <a:path w="197214" h="10874">
                  <a:moveTo>
                    <a:pt x="0" y="0"/>
                  </a:moveTo>
                  <a:lnTo>
                    <a:pt x="197214" y="0"/>
                  </a:lnTo>
                  <a:lnTo>
                    <a:pt x="197214" y="10875"/>
                  </a:lnTo>
                  <a:lnTo>
                    <a:pt x="0" y="10875"/>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45" name="Freeform: Shape 24">
              <a:extLst>
                <a:ext uri="{FF2B5EF4-FFF2-40B4-BE49-F238E27FC236}">
                  <a16:creationId xmlns:a16="http://schemas.microsoft.com/office/drawing/2014/main" id="{00000000-0008-0000-0300-00004D030000}"/>
                </a:ext>
              </a:extLst>
            </xdr:cNvPr>
            <xdr:cNvSpPr/>
          </xdr:nvSpPr>
          <xdr:spPr>
            <a:xfrm>
              <a:off x="11180817" y="2398048"/>
              <a:ext cx="78201" cy="10874"/>
            </a:xfrm>
            <a:custGeom>
              <a:avLst/>
              <a:gdLst>
                <a:gd name="connsiteX0" fmla="*/ 0 w 78201"/>
                <a:gd name="connsiteY0" fmla="*/ 0 h 10874"/>
                <a:gd name="connsiteX1" fmla="*/ 78201 w 78201"/>
                <a:gd name="connsiteY1" fmla="*/ 0 h 10874"/>
                <a:gd name="connsiteX2" fmla="*/ 78201 w 78201"/>
                <a:gd name="connsiteY2" fmla="*/ 10875 h 10874"/>
                <a:gd name="connsiteX3" fmla="*/ 0 w 78201"/>
                <a:gd name="connsiteY3" fmla="*/ 10875 h 10874"/>
              </a:gdLst>
              <a:ahLst/>
              <a:cxnLst>
                <a:cxn ang="0">
                  <a:pos x="connsiteX0" y="connsiteY0"/>
                </a:cxn>
                <a:cxn ang="0">
                  <a:pos x="connsiteX1" y="connsiteY1"/>
                </a:cxn>
                <a:cxn ang="0">
                  <a:pos x="connsiteX2" y="connsiteY2"/>
                </a:cxn>
                <a:cxn ang="0">
                  <a:pos x="connsiteX3" y="connsiteY3"/>
                </a:cxn>
              </a:cxnLst>
              <a:rect l="l" t="t" r="r" b="b"/>
              <a:pathLst>
                <a:path w="78201" h="10874">
                  <a:moveTo>
                    <a:pt x="0" y="0"/>
                  </a:moveTo>
                  <a:lnTo>
                    <a:pt x="78201" y="0"/>
                  </a:lnTo>
                  <a:lnTo>
                    <a:pt x="78201" y="10875"/>
                  </a:lnTo>
                  <a:lnTo>
                    <a:pt x="0" y="10875"/>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46" name="Freeform: Shape 25">
              <a:extLst>
                <a:ext uri="{FF2B5EF4-FFF2-40B4-BE49-F238E27FC236}">
                  <a16:creationId xmlns:a16="http://schemas.microsoft.com/office/drawing/2014/main" id="{00000000-0008-0000-0300-00004E030000}"/>
                </a:ext>
              </a:extLst>
            </xdr:cNvPr>
            <xdr:cNvSpPr/>
          </xdr:nvSpPr>
          <xdr:spPr>
            <a:xfrm>
              <a:off x="10972239" y="2366889"/>
              <a:ext cx="282258" cy="10874"/>
            </a:xfrm>
            <a:custGeom>
              <a:avLst/>
              <a:gdLst>
                <a:gd name="connsiteX0" fmla="*/ 0 w 282258"/>
                <a:gd name="connsiteY0" fmla="*/ 0 h 10874"/>
                <a:gd name="connsiteX1" fmla="*/ 282258 w 282258"/>
                <a:gd name="connsiteY1" fmla="*/ 0 h 10874"/>
                <a:gd name="connsiteX2" fmla="*/ 282258 w 282258"/>
                <a:gd name="connsiteY2" fmla="*/ 10875 h 10874"/>
                <a:gd name="connsiteX3" fmla="*/ 0 w 282258"/>
                <a:gd name="connsiteY3" fmla="*/ 10875 h 10874"/>
              </a:gdLst>
              <a:ahLst/>
              <a:cxnLst>
                <a:cxn ang="0">
                  <a:pos x="connsiteX0" y="connsiteY0"/>
                </a:cxn>
                <a:cxn ang="0">
                  <a:pos x="connsiteX1" y="connsiteY1"/>
                </a:cxn>
                <a:cxn ang="0">
                  <a:pos x="connsiteX2" y="connsiteY2"/>
                </a:cxn>
                <a:cxn ang="0">
                  <a:pos x="connsiteX3" y="connsiteY3"/>
                </a:cxn>
              </a:cxnLst>
              <a:rect l="l" t="t" r="r" b="b"/>
              <a:pathLst>
                <a:path w="282258" h="10874">
                  <a:moveTo>
                    <a:pt x="0" y="0"/>
                  </a:moveTo>
                  <a:lnTo>
                    <a:pt x="282258" y="0"/>
                  </a:lnTo>
                  <a:lnTo>
                    <a:pt x="282258" y="10875"/>
                  </a:lnTo>
                  <a:lnTo>
                    <a:pt x="0" y="10875"/>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47" name="Freeform: Shape 26">
              <a:extLst>
                <a:ext uri="{FF2B5EF4-FFF2-40B4-BE49-F238E27FC236}">
                  <a16:creationId xmlns:a16="http://schemas.microsoft.com/office/drawing/2014/main" id="{00000000-0008-0000-0300-00004F030000}"/>
                </a:ext>
              </a:extLst>
            </xdr:cNvPr>
            <xdr:cNvSpPr/>
          </xdr:nvSpPr>
          <xdr:spPr>
            <a:xfrm>
              <a:off x="10739345" y="2321312"/>
              <a:ext cx="282258" cy="10874"/>
            </a:xfrm>
            <a:custGeom>
              <a:avLst/>
              <a:gdLst>
                <a:gd name="connsiteX0" fmla="*/ 0 w 282258"/>
                <a:gd name="connsiteY0" fmla="*/ 0 h 10874"/>
                <a:gd name="connsiteX1" fmla="*/ 282258 w 282258"/>
                <a:gd name="connsiteY1" fmla="*/ 0 h 10874"/>
                <a:gd name="connsiteX2" fmla="*/ 282258 w 282258"/>
                <a:gd name="connsiteY2" fmla="*/ 10875 h 10874"/>
                <a:gd name="connsiteX3" fmla="*/ 0 w 282258"/>
                <a:gd name="connsiteY3" fmla="*/ 10875 h 10874"/>
              </a:gdLst>
              <a:ahLst/>
              <a:cxnLst>
                <a:cxn ang="0">
                  <a:pos x="connsiteX0" y="connsiteY0"/>
                </a:cxn>
                <a:cxn ang="0">
                  <a:pos x="connsiteX1" y="connsiteY1"/>
                </a:cxn>
                <a:cxn ang="0">
                  <a:pos x="connsiteX2" y="connsiteY2"/>
                </a:cxn>
                <a:cxn ang="0">
                  <a:pos x="connsiteX3" y="connsiteY3"/>
                </a:cxn>
              </a:cxnLst>
              <a:rect l="l" t="t" r="r" b="b"/>
              <a:pathLst>
                <a:path w="282258" h="10874">
                  <a:moveTo>
                    <a:pt x="0" y="0"/>
                  </a:moveTo>
                  <a:lnTo>
                    <a:pt x="282258" y="0"/>
                  </a:lnTo>
                  <a:lnTo>
                    <a:pt x="282258" y="10875"/>
                  </a:lnTo>
                  <a:lnTo>
                    <a:pt x="0" y="10875"/>
                  </a:lnTo>
                  <a:close/>
                </a:path>
              </a:pathLst>
            </a:custGeom>
            <a:solidFill>
              <a:srgbClr val="F04C4D"/>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48" name="Freeform: Shape 27">
              <a:extLst>
                <a:ext uri="{FF2B5EF4-FFF2-40B4-BE49-F238E27FC236}">
                  <a16:creationId xmlns:a16="http://schemas.microsoft.com/office/drawing/2014/main" id="{00000000-0008-0000-0300-000050030000}"/>
                </a:ext>
              </a:extLst>
            </xdr:cNvPr>
            <xdr:cNvSpPr/>
          </xdr:nvSpPr>
          <xdr:spPr>
            <a:xfrm>
              <a:off x="10743866" y="2366889"/>
              <a:ext cx="125244" cy="10874"/>
            </a:xfrm>
            <a:custGeom>
              <a:avLst/>
              <a:gdLst>
                <a:gd name="connsiteX0" fmla="*/ 0 w 125244"/>
                <a:gd name="connsiteY0" fmla="*/ 0 h 10874"/>
                <a:gd name="connsiteX1" fmla="*/ 125245 w 125244"/>
                <a:gd name="connsiteY1" fmla="*/ 0 h 10874"/>
                <a:gd name="connsiteX2" fmla="*/ 125245 w 125244"/>
                <a:gd name="connsiteY2" fmla="*/ 10875 h 10874"/>
                <a:gd name="connsiteX3" fmla="*/ 0 w 125244"/>
                <a:gd name="connsiteY3" fmla="*/ 10875 h 10874"/>
              </a:gdLst>
              <a:ahLst/>
              <a:cxnLst>
                <a:cxn ang="0">
                  <a:pos x="connsiteX0" y="connsiteY0"/>
                </a:cxn>
                <a:cxn ang="0">
                  <a:pos x="connsiteX1" y="connsiteY1"/>
                </a:cxn>
                <a:cxn ang="0">
                  <a:pos x="connsiteX2" y="connsiteY2"/>
                </a:cxn>
                <a:cxn ang="0">
                  <a:pos x="connsiteX3" y="connsiteY3"/>
                </a:cxn>
              </a:cxnLst>
              <a:rect l="l" t="t" r="r" b="b"/>
              <a:pathLst>
                <a:path w="125244" h="10874">
                  <a:moveTo>
                    <a:pt x="0" y="0"/>
                  </a:moveTo>
                  <a:lnTo>
                    <a:pt x="125245" y="0"/>
                  </a:lnTo>
                  <a:lnTo>
                    <a:pt x="125245" y="10875"/>
                  </a:lnTo>
                  <a:lnTo>
                    <a:pt x="0" y="10875"/>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49" name="Freeform: Shape 28">
              <a:extLst>
                <a:ext uri="{FF2B5EF4-FFF2-40B4-BE49-F238E27FC236}">
                  <a16:creationId xmlns:a16="http://schemas.microsoft.com/office/drawing/2014/main" id="{00000000-0008-0000-0300-000051030000}"/>
                </a:ext>
              </a:extLst>
            </xdr:cNvPr>
            <xdr:cNvSpPr/>
          </xdr:nvSpPr>
          <xdr:spPr>
            <a:xfrm>
              <a:off x="11111413" y="2273292"/>
              <a:ext cx="43255" cy="10874"/>
            </a:xfrm>
            <a:custGeom>
              <a:avLst/>
              <a:gdLst>
                <a:gd name="connsiteX0" fmla="*/ 0 w 43255"/>
                <a:gd name="connsiteY0" fmla="*/ 0 h 10874"/>
                <a:gd name="connsiteX1" fmla="*/ 43255 w 43255"/>
                <a:gd name="connsiteY1" fmla="*/ 0 h 10874"/>
                <a:gd name="connsiteX2" fmla="*/ 43255 w 43255"/>
                <a:gd name="connsiteY2" fmla="*/ 10875 h 10874"/>
                <a:gd name="connsiteX3" fmla="*/ 0 w 43255"/>
                <a:gd name="connsiteY3" fmla="*/ 10875 h 10874"/>
              </a:gdLst>
              <a:ahLst/>
              <a:cxnLst>
                <a:cxn ang="0">
                  <a:pos x="connsiteX0" y="connsiteY0"/>
                </a:cxn>
                <a:cxn ang="0">
                  <a:pos x="connsiteX1" y="connsiteY1"/>
                </a:cxn>
                <a:cxn ang="0">
                  <a:pos x="connsiteX2" y="connsiteY2"/>
                </a:cxn>
                <a:cxn ang="0">
                  <a:pos x="connsiteX3" y="connsiteY3"/>
                </a:cxn>
              </a:cxnLst>
              <a:rect l="l" t="t" r="r" b="b"/>
              <a:pathLst>
                <a:path w="43255" h="10874">
                  <a:moveTo>
                    <a:pt x="0" y="0"/>
                  </a:moveTo>
                  <a:lnTo>
                    <a:pt x="43255" y="0"/>
                  </a:lnTo>
                  <a:lnTo>
                    <a:pt x="43255"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50" name="Freeform: Shape 29">
              <a:extLst>
                <a:ext uri="{FF2B5EF4-FFF2-40B4-BE49-F238E27FC236}">
                  <a16:creationId xmlns:a16="http://schemas.microsoft.com/office/drawing/2014/main" id="{00000000-0008-0000-0300-000052030000}"/>
                </a:ext>
              </a:extLst>
            </xdr:cNvPr>
            <xdr:cNvSpPr/>
          </xdr:nvSpPr>
          <xdr:spPr>
            <a:xfrm>
              <a:off x="11014883" y="2273292"/>
              <a:ext cx="84799" cy="10874"/>
            </a:xfrm>
            <a:custGeom>
              <a:avLst/>
              <a:gdLst>
                <a:gd name="connsiteX0" fmla="*/ 0 w 84799"/>
                <a:gd name="connsiteY0" fmla="*/ 0 h 10874"/>
                <a:gd name="connsiteX1" fmla="*/ 84800 w 84799"/>
                <a:gd name="connsiteY1" fmla="*/ 0 h 10874"/>
                <a:gd name="connsiteX2" fmla="*/ 84800 w 84799"/>
                <a:gd name="connsiteY2" fmla="*/ 10875 h 10874"/>
                <a:gd name="connsiteX3" fmla="*/ 0 w 84799"/>
                <a:gd name="connsiteY3" fmla="*/ 10875 h 10874"/>
              </a:gdLst>
              <a:ahLst/>
              <a:cxnLst>
                <a:cxn ang="0">
                  <a:pos x="connsiteX0" y="connsiteY0"/>
                </a:cxn>
                <a:cxn ang="0">
                  <a:pos x="connsiteX1" y="connsiteY1"/>
                </a:cxn>
                <a:cxn ang="0">
                  <a:pos x="connsiteX2" y="connsiteY2"/>
                </a:cxn>
                <a:cxn ang="0">
                  <a:pos x="connsiteX3" y="connsiteY3"/>
                </a:cxn>
              </a:cxnLst>
              <a:rect l="l" t="t" r="r" b="b"/>
              <a:pathLst>
                <a:path w="84799" h="10874">
                  <a:moveTo>
                    <a:pt x="0" y="0"/>
                  </a:moveTo>
                  <a:lnTo>
                    <a:pt x="84800" y="0"/>
                  </a:lnTo>
                  <a:lnTo>
                    <a:pt x="84800"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51" name="Freeform: Shape 30">
              <a:extLst>
                <a:ext uri="{FF2B5EF4-FFF2-40B4-BE49-F238E27FC236}">
                  <a16:creationId xmlns:a16="http://schemas.microsoft.com/office/drawing/2014/main" id="{00000000-0008-0000-0300-000053030000}"/>
                </a:ext>
              </a:extLst>
            </xdr:cNvPr>
            <xdr:cNvSpPr/>
          </xdr:nvSpPr>
          <xdr:spPr>
            <a:xfrm>
              <a:off x="10925685" y="2273292"/>
              <a:ext cx="70747" cy="10874"/>
            </a:xfrm>
            <a:custGeom>
              <a:avLst/>
              <a:gdLst>
                <a:gd name="connsiteX0" fmla="*/ 0 w 70747"/>
                <a:gd name="connsiteY0" fmla="*/ 0 h 10874"/>
                <a:gd name="connsiteX1" fmla="*/ 70748 w 70747"/>
                <a:gd name="connsiteY1" fmla="*/ 0 h 10874"/>
                <a:gd name="connsiteX2" fmla="*/ 70748 w 70747"/>
                <a:gd name="connsiteY2" fmla="*/ 10875 h 10874"/>
                <a:gd name="connsiteX3" fmla="*/ 0 w 70747"/>
                <a:gd name="connsiteY3" fmla="*/ 10875 h 10874"/>
              </a:gdLst>
              <a:ahLst/>
              <a:cxnLst>
                <a:cxn ang="0">
                  <a:pos x="connsiteX0" y="connsiteY0"/>
                </a:cxn>
                <a:cxn ang="0">
                  <a:pos x="connsiteX1" y="connsiteY1"/>
                </a:cxn>
                <a:cxn ang="0">
                  <a:pos x="connsiteX2" y="connsiteY2"/>
                </a:cxn>
                <a:cxn ang="0">
                  <a:pos x="connsiteX3" y="connsiteY3"/>
                </a:cxn>
              </a:cxnLst>
              <a:rect l="l" t="t" r="r" b="b"/>
              <a:pathLst>
                <a:path w="70747" h="10874">
                  <a:moveTo>
                    <a:pt x="0" y="0"/>
                  </a:moveTo>
                  <a:lnTo>
                    <a:pt x="70748" y="0"/>
                  </a:lnTo>
                  <a:lnTo>
                    <a:pt x="70748"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52" name="Freeform: Shape 31">
              <a:extLst>
                <a:ext uri="{FF2B5EF4-FFF2-40B4-BE49-F238E27FC236}">
                  <a16:creationId xmlns:a16="http://schemas.microsoft.com/office/drawing/2014/main" id="{00000000-0008-0000-0300-000054030000}"/>
                </a:ext>
              </a:extLst>
            </xdr:cNvPr>
            <xdr:cNvSpPr/>
          </xdr:nvSpPr>
          <xdr:spPr>
            <a:xfrm>
              <a:off x="10860802" y="2273292"/>
              <a:ext cx="55229" cy="10874"/>
            </a:xfrm>
            <a:custGeom>
              <a:avLst/>
              <a:gdLst>
                <a:gd name="connsiteX0" fmla="*/ 0 w 55229"/>
                <a:gd name="connsiteY0" fmla="*/ 0 h 10874"/>
                <a:gd name="connsiteX1" fmla="*/ 55230 w 55229"/>
                <a:gd name="connsiteY1" fmla="*/ 0 h 10874"/>
                <a:gd name="connsiteX2" fmla="*/ 55230 w 55229"/>
                <a:gd name="connsiteY2" fmla="*/ 10875 h 10874"/>
                <a:gd name="connsiteX3" fmla="*/ 0 w 55229"/>
                <a:gd name="connsiteY3" fmla="*/ 10875 h 10874"/>
              </a:gdLst>
              <a:ahLst/>
              <a:cxnLst>
                <a:cxn ang="0">
                  <a:pos x="connsiteX0" y="connsiteY0"/>
                </a:cxn>
                <a:cxn ang="0">
                  <a:pos x="connsiteX1" y="connsiteY1"/>
                </a:cxn>
                <a:cxn ang="0">
                  <a:pos x="connsiteX2" y="connsiteY2"/>
                </a:cxn>
                <a:cxn ang="0">
                  <a:pos x="connsiteX3" y="connsiteY3"/>
                </a:cxn>
              </a:cxnLst>
              <a:rect l="l" t="t" r="r" b="b"/>
              <a:pathLst>
                <a:path w="55229" h="10874">
                  <a:moveTo>
                    <a:pt x="0" y="0"/>
                  </a:moveTo>
                  <a:lnTo>
                    <a:pt x="55230" y="0"/>
                  </a:lnTo>
                  <a:lnTo>
                    <a:pt x="55230"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53" name="Freeform: Shape 32">
              <a:extLst>
                <a:ext uri="{FF2B5EF4-FFF2-40B4-BE49-F238E27FC236}">
                  <a16:creationId xmlns:a16="http://schemas.microsoft.com/office/drawing/2014/main" id="{00000000-0008-0000-0300-000055030000}"/>
                </a:ext>
              </a:extLst>
            </xdr:cNvPr>
            <xdr:cNvSpPr/>
          </xdr:nvSpPr>
          <xdr:spPr>
            <a:xfrm>
              <a:off x="10777591" y="2273292"/>
              <a:ext cx="75146" cy="10874"/>
            </a:xfrm>
            <a:custGeom>
              <a:avLst/>
              <a:gdLst>
                <a:gd name="connsiteX0" fmla="*/ 0 w 75146"/>
                <a:gd name="connsiteY0" fmla="*/ 0 h 10874"/>
                <a:gd name="connsiteX1" fmla="*/ 75147 w 75146"/>
                <a:gd name="connsiteY1" fmla="*/ 0 h 10874"/>
                <a:gd name="connsiteX2" fmla="*/ 75147 w 75146"/>
                <a:gd name="connsiteY2" fmla="*/ 10875 h 10874"/>
                <a:gd name="connsiteX3" fmla="*/ 0 w 75146"/>
                <a:gd name="connsiteY3" fmla="*/ 10875 h 10874"/>
              </a:gdLst>
              <a:ahLst/>
              <a:cxnLst>
                <a:cxn ang="0">
                  <a:pos x="connsiteX0" y="connsiteY0"/>
                </a:cxn>
                <a:cxn ang="0">
                  <a:pos x="connsiteX1" y="connsiteY1"/>
                </a:cxn>
                <a:cxn ang="0">
                  <a:pos x="connsiteX2" y="connsiteY2"/>
                </a:cxn>
                <a:cxn ang="0">
                  <a:pos x="connsiteX3" y="connsiteY3"/>
                </a:cxn>
              </a:cxnLst>
              <a:rect l="l" t="t" r="r" b="b"/>
              <a:pathLst>
                <a:path w="75146" h="10874">
                  <a:moveTo>
                    <a:pt x="0" y="0"/>
                  </a:moveTo>
                  <a:lnTo>
                    <a:pt x="75147" y="0"/>
                  </a:lnTo>
                  <a:lnTo>
                    <a:pt x="75147"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54" name="Freeform: Shape 33">
              <a:extLst>
                <a:ext uri="{FF2B5EF4-FFF2-40B4-BE49-F238E27FC236}">
                  <a16:creationId xmlns:a16="http://schemas.microsoft.com/office/drawing/2014/main" id="{00000000-0008-0000-0300-000056030000}"/>
                </a:ext>
              </a:extLst>
            </xdr:cNvPr>
            <xdr:cNvSpPr/>
          </xdr:nvSpPr>
          <xdr:spPr>
            <a:xfrm>
              <a:off x="10742889" y="2273292"/>
              <a:ext cx="22116" cy="10874"/>
            </a:xfrm>
            <a:custGeom>
              <a:avLst/>
              <a:gdLst>
                <a:gd name="connsiteX0" fmla="*/ 0 w 22116"/>
                <a:gd name="connsiteY0" fmla="*/ 0 h 10874"/>
                <a:gd name="connsiteX1" fmla="*/ 22116 w 22116"/>
                <a:gd name="connsiteY1" fmla="*/ 0 h 10874"/>
                <a:gd name="connsiteX2" fmla="*/ 22116 w 22116"/>
                <a:gd name="connsiteY2" fmla="*/ 10875 h 10874"/>
                <a:gd name="connsiteX3" fmla="*/ 0 w 22116"/>
                <a:gd name="connsiteY3" fmla="*/ 10875 h 10874"/>
              </a:gdLst>
              <a:ahLst/>
              <a:cxnLst>
                <a:cxn ang="0">
                  <a:pos x="connsiteX0" y="connsiteY0"/>
                </a:cxn>
                <a:cxn ang="0">
                  <a:pos x="connsiteX1" y="connsiteY1"/>
                </a:cxn>
                <a:cxn ang="0">
                  <a:pos x="connsiteX2" y="connsiteY2"/>
                </a:cxn>
                <a:cxn ang="0">
                  <a:pos x="connsiteX3" y="connsiteY3"/>
                </a:cxn>
              </a:cxnLst>
              <a:rect l="l" t="t" r="r" b="b"/>
              <a:pathLst>
                <a:path w="22116" h="10874">
                  <a:moveTo>
                    <a:pt x="0" y="0"/>
                  </a:moveTo>
                  <a:lnTo>
                    <a:pt x="22116" y="0"/>
                  </a:lnTo>
                  <a:lnTo>
                    <a:pt x="22116"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55" name="Freeform: Shape 34">
              <a:extLst>
                <a:ext uri="{FF2B5EF4-FFF2-40B4-BE49-F238E27FC236}">
                  <a16:creationId xmlns:a16="http://schemas.microsoft.com/office/drawing/2014/main" id="{00000000-0008-0000-0300-000057030000}"/>
                </a:ext>
              </a:extLst>
            </xdr:cNvPr>
            <xdr:cNvSpPr/>
          </xdr:nvSpPr>
          <xdr:spPr>
            <a:xfrm>
              <a:off x="11025392" y="2245066"/>
              <a:ext cx="77590" cy="10874"/>
            </a:xfrm>
            <a:custGeom>
              <a:avLst/>
              <a:gdLst>
                <a:gd name="connsiteX0" fmla="*/ 0 w 77590"/>
                <a:gd name="connsiteY0" fmla="*/ 0 h 10874"/>
                <a:gd name="connsiteX1" fmla="*/ 77590 w 77590"/>
                <a:gd name="connsiteY1" fmla="*/ 0 h 10874"/>
                <a:gd name="connsiteX2" fmla="*/ 77590 w 77590"/>
                <a:gd name="connsiteY2" fmla="*/ 10875 h 10874"/>
                <a:gd name="connsiteX3" fmla="*/ 0 w 77590"/>
                <a:gd name="connsiteY3" fmla="*/ 10875 h 10874"/>
              </a:gdLst>
              <a:ahLst/>
              <a:cxnLst>
                <a:cxn ang="0">
                  <a:pos x="connsiteX0" y="connsiteY0"/>
                </a:cxn>
                <a:cxn ang="0">
                  <a:pos x="connsiteX1" y="connsiteY1"/>
                </a:cxn>
                <a:cxn ang="0">
                  <a:pos x="connsiteX2" y="connsiteY2"/>
                </a:cxn>
                <a:cxn ang="0">
                  <a:pos x="connsiteX3" y="connsiteY3"/>
                </a:cxn>
              </a:cxnLst>
              <a:rect l="l" t="t" r="r" b="b"/>
              <a:pathLst>
                <a:path w="77590" h="10874">
                  <a:moveTo>
                    <a:pt x="0" y="0"/>
                  </a:moveTo>
                  <a:lnTo>
                    <a:pt x="77590" y="0"/>
                  </a:lnTo>
                  <a:lnTo>
                    <a:pt x="77590"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56" name="Freeform: Shape 35">
              <a:extLst>
                <a:ext uri="{FF2B5EF4-FFF2-40B4-BE49-F238E27FC236}">
                  <a16:creationId xmlns:a16="http://schemas.microsoft.com/office/drawing/2014/main" id="{00000000-0008-0000-0300-000058030000}"/>
                </a:ext>
              </a:extLst>
            </xdr:cNvPr>
            <xdr:cNvSpPr/>
          </xdr:nvSpPr>
          <xdr:spPr>
            <a:xfrm>
              <a:off x="10941447" y="2245066"/>
              <a:ext cx="74413" cy="10874"/>
            </a:xfrm>
            <a:custGeom>
              <a:avLst/>
              <a:gdLst>
                <a:gd name="connsiteX0" fmla="*/ 0 w 74413"/>
                <a:gd name="connsiteY0" fmla="*/ 0 h 10874"/>
                <a:gd name="connsiteX1" fmla="*/ 74414 w 74413"/>
                <a:gd name="connsiteY1" fmla="*/ 0 h 10874"/>
                <a:gd name="connsiteX2" fmla="*/ 74414 w 74413"/>
                <a:gd name="connsiteY2" fmla="*/ 10875 h 10874"/>
                <a:gd name="connsiteX3" fmla="*/ 0 w 74413"/>
                <a:gd name="connsiteY3" fmla="*/ 10875 h 10874"/>
              </a:gdLst>
              <a:ahLst/>
              <a:cxnLst>
                <a:cxn ang="0">
                  <a:pos x="connsiteX0" y="connsiteY0"/>
                </a:cxn>
                <a:cxn ang="0">
                  <a:pos x="connsiteX1" y="connsiteY1"/>
                </a:cxn>
                <a:cxn ang="0">
                  <a:pos x="connsiteX2" y="connsiteY2"/>
                </a:cxn>
                <a:cxn ang="0">
                  <a:pos x="connsiteX3" y="connsiteY3"/>
                </a:cxn>
              </a:cxnLst>
              <a:rect l="l" t="t" r="r" b="b"/>
              <a:pathLst>
                <a:path w="74413" h="10874">
                  <a:moveTo>
                    <a:pt x="0" y="0"/>
                  </a:moveTo>
                  <a:lnTo>
                    <a:pt x="74414" y="0"/>
                  </a:lnTo>
                  <a:lnTo>
                    <a:pt x="74414"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57" name="Freeform: Shape 36">
              <a:extLst>
                <a:ext uri="{FF2B5EF4-FFF2-40B4-BE49-F238E27FC236}">
                  <a16:creationId xmlns:a16="http://schemas.microsoft.com/office/drawing/2014/main" id="{00000000-0008-0000-0300-000059030000}"/>
                </a:ext>
              </a:extLst>
            </xdr:cNvPr>
            <xdr:cNvSpPr/>
          </xdr:nvSpPr>
          <xdr:spPr>
            <a:xfrm>
              <a:off x="10886828" y="2245066"/>
              <a:ext cx="42033" cy="10874"/>
            </a:xfrm>
            <a:custGeom>
              <a:avLst/>
              <a:gdLst>
                <a:gd name="connsiteX0" fmla="*/ 0 w 42033"/>
                <a:gd name="connsiteY0" fmla="*/ 0 h 10874"/>
                <a:gd name="connsiteX1" fmla="*/ 42033 w 42033"/>
                <a:gd name="connsiteY1" fmla="*/ 0 h 10874"/>
                <a:gd name="connsiteX2" fmla="*/ 42033 w 42033"/>
                <a:gd name="connsiteY2" fmla="*/ 10875 h 10874"/>
                <a:gd name="connsiteX3" fmla="*/ 0 w 42033"/>
                <a:gd name="connsiteY3" fmla="*/ 10875 h 10874"/>
              </a:gdLst>
              <a:ahLst/>
              <a:cxnLst>
                <a:cxn ang="0">
                  <a:pos x="connsiteX0" y="connsiteY0"/>
                </a:cxn>
                <a:cxn ang="0">
                  <a:pos x="connsiteX1" y="connsiteY1"/>
                </a:cxn>
                <a:cxn ang="0">
                  <a:pos x="connsiteX2" y="connsiteY2"/>
                </a:cxn>
                <a:cxn ang="0">
                  <a:pos x="connsiteX3" y="connsiteY3"/>
                </a:cxn>
              </a:cxnLst>
              <a:rect l="l" t="t" r="r" b="b"/>
              <a:pathLst>
                <a:path w="42033" h="10874">
                  <a:moveTo>
                    <a:pt x="0" y="0"/>
                  </a:moveTo>
                  <a:lnTo>
                    <a:pt x="42033" y="0"/>
                  </a:lnTo>
                  <a:lnTo>
                    <a:pt x="42033"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58" name="Freeform: Shape 37">
              <a:extLst>
                <a:ext uri="{FF2B5EF4-FFF2-40B4-BE49-F238E27FC236}">
                  <a16:creationId xmlns:a16="http://schemas.microsoft.com/office/drawing/2014/main" id="{00000000-0008-0000-0300-00005A030000}"/>
                </a:ext>
              </a:extLst>
            </xdr:cNvPr>
            <xdr:cNvSpPr/>
          </xdr:nvSpPr>
          <xdr:spPr>
            <a:xfrm>
              <a:off x="10802884" y="2245066"/>
              <a:ext cx="70014" cy="10874"/>
            </a:xfrm>
            <a:custGeom>
              <a:avLst/>
              <a:gdLst>
                <a:gd name="connsiteX0" fmla="*/ 0 w 70014"/>
                <a:gd name="connsiteY0" fmla="*/ 0 h 10874"/>
                <a:gd name="connsiteX1" fmla="*/ 70015 w 70014"/>
                <a:gd name="connsiteY1" fmla="*/ 0 h 10874"/>
                <a:gd name="connsiteX2" fmla="*/ 70015 w 70014"/>
                <a:gd name="connsiteY2" fmla="*/ 10875 h 10874"/>
                <a:gd name="connsiteX3" fmla="*/ 0 w 70014"/>
                <a:gd name="connsiteY3" fmla="*/ 10875 h 10874"/>
              </a:gdLst>
              <a:ahLst/>
              <a:cxnLst>
                <a:cxn ang="0">
                  <a:pos x="connsiteX0" y="connsiteY0"/>
                </a:cxn>
                <a:cxn ang="0">
                  <a:pos x="connsiteX1" y="connsiteY1"/>
                </a:cxn>
                <a:cxn ang="0">
                  <a:pos x="connsiteX2" y="connsiteY2"/>
                </a:cxn>
                <a:cxn ang="0">
                  <a:pos x="connsiteX3" y="connsiteY3"/>
                </a:cxn>
              </a:cxnLst>
              <a:rect l="l" t="t" r="r" b="b"/>
              <a:pathLst>
                <a:path w="70014" h="10874">
                  <a:moveTo>
                    <a:pt x="0" y="0"/>
                  </a:moveTo>
                  <a:lnTo>
                    <a:pt x="70015" y="0"/>
                  </a:lnTo>
                  <a:lnTo>
                    <a:pt x="70015"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59" name="Freeform: Shape 38">
              <a:extLst>
                <a:ext uri="{FF2B5EF4-FFF2-40B4-BE49-F238E27FC236}">
                  <a16:creationId xmlns:a16="http://schemas.microsoft.com/office/drawing/2014/main" id="{00000000-0008-0000-0300-00005B030000}"/>
                </a:ext>
              </a:extLst>
            </xdr:cNvPr>
            <xdr:cNvSpPr/>
          </xdr:nvSpPr>
          <xdr:spPr>
            <a:xfrm>
              <a:off x="11112024" y="2202300"/>
              <a:ext cx="42644" cy="10874"/>
            </a:xfrm>
            <a:custGeom>
              <a:avLst/>
              <a:gdLst>
                <a:gd name="connsiteX0" fmla="*/ 0 w 42644"/>
                <a:gd name="connsiteY0" fmla="*/ 0 h 10874"/>
                <a:gd name="connsiteX1" fmla="*/ 42644 w 42644"/>
                <a:gd name="connsiteY1" fmla="*/ 0 h 10874"/>
                <a:gd name="connsiteX2" fmla="*/ 42644 w 42644"/>
                <a:gd name="connsiteY2" fmla="*/ 10875 h 10874"/>
                <a:gd name="connsiteX3" fmla="*/ 0 w 42644"/>
                <a:gd name="connsiteY3" fmla="*/ 10875 h 10874"/>
              </a:gdLst>
              <a:ahLst/>
              <a:cxnLst>
                <a:cxn ang="0">
                  <a:pos x="connsiteX0" y="connsiteY0"/>
                </a:cxn>
                <a:cxn ang="0">
                  <a:pos x="connsiteX1" y="connsiteY1"/>
                </a:cxn>
                <a:cxn ang="0">
                  <a:pos x="connsiteX2" y="connsiteY2"/>
                </a:cxn>
                <a:cxn ang="0">
                  <a:pos x="connsiteX3" y="connsiteY3"/>
                </a:cxn>
              </a:cxnLst>
              <a:rect l="l" t="t" r="r" b="b"/>
              <a:pathLst>
                <a:path w="42644" h="10874">
                  <a:moveTo>
                    <a:pt x="0" y="0"/>
                  </a:moveTo>
                  <a:lnTo>
                    <a:pt x="42644" y="0"/>
                  </a:lnTo>
                  <a:lnTo>
                    <a:pt x="42644"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60" name="Freeform: Shape 39">
              <a:extLst>
                <a:ext uri="{FF2B5EF4-FFF2-40B4-BE49-F238E27FC236}">
                  <a16:creationId xmlns:a16="http://schemas.microsoft.com/office/drawing/2014/main" id="{00000000-0008-0000-0300-00005C030000}"/>
                </a:ext>
              </a:extLst>
            </xdr:cNvPr>
            <xdr:cNvSpPr/>
          </xdr:nvSpPr>
          <xdr:spPr>
            <a:xfrm>
              <a:off x="11035289" y="2202300"/>
              <a:ext cx="65127" cy="10874"/>
            </a:xfrm>
            <a:custGeom>
              <a:avLst/>
              <a:gdLst>
                <a:gd name="connsiteX0" fmla="*/ 0 w 65127"/>
                <a:gd name="connsiteY0" fmla="*/ 0 h 10874"/>
                <a:gd name="connsiteX1" fmla="*/ 65127 w 65127"/>
                <a:gd name="connsiteY1" fmla="*/ 0 h 10874"/>
                <a:gd name="connsiteX2" fmla="*/ 65127 w 65127"/>
                <a:gd name="connsiteY2" fmla="*/ 10875 h 10874"/>
                <a:gd name="connsiteX3" fmla="*/ 0 w 65127"/>
                <a:gd name="connsiteY3" fmla="*/ 10875 h 10874"/>
              </a:gdLst>
              <a:ahLst/>
              <a:cxnLst>
                <a:cxn ang="0">
                  <a:pos x="connsiteX0" y="connsiteY0"/>
                </a:cxn>
                <a:cxn ang="0">
                  <a:pos x="connsiteX1" y="connsiteY1"/>
                </a:cxn>
                <a:cxn ang="0">
                  <a:pos x="connsiteX2" y="connsiteY2"/>
                </a:cxn>
                <a:cxn ang="0">
                  <a:pos x="connsiteX3" y="connsiteY3"/>
                </a:cxn>
              </a:cxnLst>
              <a:rect l="l" t="t" r="r" b="b"/>
              <a:pathLst>
                <a:path w="65127" h="10874">
                  <a:moveTo>
                    <a:pt x="0" y="0"/>
                  </a:moveTo>
                  <a:lnTo>
                    <a:pt x="65127" y="0"/>
                  </a:lnTo>
                  <a:lnTo>
                    <a:pt x="65127"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61" name="Freeform: Shape 40">
              <a:extLst>
                <a:ext uri="{FF2B5EF4-FFF2-40B4-BE49-F238E27FC236}">
                  <a16:creationId xmlns:a16="http://schemas.microsoft.com/office/drawing/2014/main" id="{00000000-0008-0000-0300-00005D030000}"/>
                </a:ext>
              </a:extLst>
            </xdr:cNvPr>
            <xdr:cNvSpPr/>
          </xdr:nvSpPr>
          <xdr:spPr>
            <a:xfrm>
              <a:off x="10934116" y="2202300"/>
              <a:ext cx="81011" cy="10874"/>
            </a:xfrm>
            <a:custGeom>
              <a:avLst/>
              <a:gdLst>
                <a:gd name="connsiteX0" fmla="*/ 0 w 81011"/>
                <a:gd name="connsiteY0" fmla="*/ 0 h 10874"/>
                <a:gd name="connsiteX1" fmla="*/ 81012 w 81011"/>
                <a:gd name="connsiteY1" fmla="*/ 0 h 10874"/>
                <a:gd name="connsiteX2" fmla="*/ 81012 w 81011"/>
                <a:gd name="connsiteY2" fmla="*/ 10875 h 10874"/>
                <a:gd name="connsiteX3" fmla="*/ 0 w 81011"/>
                <a:gd name="connsiteY3" fmla="*/ 10875 h 10874"/>
              </a:gdLst>
              <a:ahLst/>
              <a:cxnLst>
                <a:cxn ang="0">
                  <a:pos x="connsiteX0" y="connsiteY0"/>
                </a:cxn>
                <a:cxn ang="0">
                  <a:pos x="connsiteX1" y="connsiteY1"/>
                </a:cxn>
                <a:cxn ang="0">
                  <a:pos x="connsiteX2" y="connsiteY2"/>
                </a:cxn>
                <a:cxn ang="0">
                  <a:pos x="connsiteX3" y="connsiteY3"/>
                </a:cxn>
              </a:cxnLst>
              <a:rect l="l" t="t" r="r" b="b"/>
              <a:pathLst>
                <a:path w="81011" h="10874">
                  <a:moveTo>
                    <a:pt x="0" y="0"/>
                  </a:moveTo>
                  <a:lnTo>
                    <a:pt x="81012" y="0"/>
                  </a:lnTo>
                  <a:lnTo>
                    <a:pt x="81012"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62" name="Freeform: Shape 41">
              <a:extLst>
                <a:ext uri="{FF2B5EF4-FFF2-40B4-BE49-F238E27FC236}">
                  <a16:creationId xmlns:a16="http://schemas.microsoft.com/office/drawing/2014/main" id="{00000000-0008-0000-0300-00005E030000}"/>
                </a:ext>
              </a:extLst>
            </xdr:cNvPr>
            <xdr:cNvSpPr/>
          </xdr:nvSpPr>
          <xdr:spPr>
            <a:xfrm>
              <a:off x="10805328" y="2202300"/>
              <a:ext cx="112903" cy="10874"/>
            </a:xfrm>
            <a:custGeom>
              <a:avLst/>
              <a:gdLst>
                <a:gd name="connsiteX0" fmla="*/ 0 w 112903"/>
                <a:gd name="connsiteY0" fmla="*/ 0 h 10874"/>
                <a:gd name="connsiteX1" fmla="*/ 112903 w 112903"/>
                <a:gd name="connsiteY1" fmla="*/ 0 h 10874"/>
                <a:gd name="connsiteX2" fmla="*/ 112903 w 112903"/>
                <a:gd name="connsiteY2" fmla="*/ 10875 h 10874"/>
                <a:gd name="connsiteX3" fmla="*/ 0 w 112903"/>
                <a:gd name="connsiteY3" fmla="*/ 10875 h 10874"/>
              </a:gdLst>
              <a:ahLst/>
              <a:cxnLst>
                <a:cxn ang="0">
                  <a:pos x="connsiteX0" y="connsiteY0"/>
                </a:cxn>
                <a:cxn ang="0">
                  <a:pos x="connsiteX1" y="connsiteY1"/>
                </a:cxn>
                <a:cxn ang="0">
                  <a:pos x="connsiteX2" y="connsiteY2"/>
                </a:cxn>
                <a:cxn ang="0">
                  <a:pos x="connsiteX3" y="connsiteY3"/>
                </a:cxn>
              </a:cxnLst>
              <a:rect l="l" t="t" r="r" b="b"/>
              <a:pathLst>
                <a:path w="112903" h="10874">
                  <a:moveTo>
                    <a:pt x="0" y="0"/>
                  </a:moveTo>
                  <a:lnTo>
                    <a:pt x="112903" y="0"/>
                  </a:lnTo>
                  <a:lnTo>
                    <a:pt x="112903"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63" name="Freeform: Shape 42">
              <a:extLst>
                <a:ext uri="{FF2B5EF4-FFF2-40B4-BE49-F238E27FC236}">
                  <a16:creationId xmlns:a16="http://schemas.microsoft.com/office/drawing/2014/main" id="{00000000-0008-0000-0300-00005F030000}"/>
                </a:ext>
              </a:extLst>
            </xdr:cNvPr>
            <xdr:cNvSpPr/>
          </xdr:nvSpPr>
          <xdr:spPr>
            <a:xfrm>
              <a:off x="10742889" y="2202300"/>
              <a:ext cx="48020" cy="10874"/>
            </a:xfrm>
            <a:custGeom>
              <a:avLst/>
              <a:gdLst>
                <a:gd name="connsiteX0" fmla="*/ 0 w 48020"/>
                <a:gd name="connsiteY0" fmla="*/ 0 h 10874"/>
                <a:gd name="connsiteX1" fmla="*/ 48021 w 48020"/>
                <a:gd name="connsiteY1" fmla="*/ 0 h 10874"/>
                <a:gd name="connsiteX2" fmla="*/ 48021 w 48020"/>
                <a:gd name="connsiteY2" fmla="*/ 10875 h 10874"/>
                <a:gd name="connsiteX3" fmla="*/ 0 w 48020"/>
                <a:gd name="connsiteY3" fmla="*/ 10875 h 10874"/>
              </a:gdLst>
              <a:ahLst/>
              <a:cxnLst>
                <a:cxn ang="0">
                  <a:pos x="connsiteX0" y="connsiteY0"/>
                </a:cxn>
                <a:cxn ang="0">
                  <a:pos x="connsiteX1" y="connsiteY1"/>
                </a:cxn>
                <a:cxn ang="0">
                  <a:pos x="connsiteX2" y="connsiteY2"/>
                </a:cxn>
                <a:cxn ang="0">
                  <a:pos x="connsiteX3" y="connsiteY3"/>
                </a:cxn>
              </a:cxnLst>
              <a:rect l="l" t="t" r="r" b="b"/>
              <a:pathLst>
                <a:path w="48020" h="10874">
                  <a:moveTo>
                    <a:pt x="0" y="0"/>
                  </a:moveTo>
                  <a:lnTo>
                    <a:pt x="48021" y="0"/>
                  </a:lnTo>
                  <a:lnTo>
                    <a:pt x="48021"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64" name="Freeform: Shape 43">
              <a:extLst>
                <a:ext uri="{FF2B5EF4-FFF2-40B4-BE49-F238E27FC236}">
                  <a16:creationId xmlns:a16="http://schemas.microsoft.com/office/drawing/2014/main" id="{00000000-0008-0000-0300-000060030000}"/>
                </a:ext>
              </a:extLst>
            </xdr:cNvPr>
            <xdr:cNvSpPr/>
          </xdr:nvSpPr>
          <xdr:spPr>
            <a:xfrm>
              <a:off x="10814981" y="2479181"/>
              <a:ext cx="20161" cy="10874"/>
            </a:xfrm>
            <a:custGeom>
              <a:avLst/>
              <a:gdLst>
                <a:gd name="connsiteX0" fmla="*/ 0 w 20161"/>
                <a:gd name="connsiteY0" fmla="*/ 0 h 10874"/>
                <a:gd name="connsiteX1" fmla="*/ 20161 w 20161"/>
                <a:gd name="connsiteY1" fmla="*/ 0 h 10874"/>
                <a:gd name="connsiteX2" fmla="*/ 20161 w 20161"/>
                <a:gd name="connsiteY2" fmla="*/ 10875 h 10874"/>
                <a:gd name="connsiteX3" fmla="*/ 0 w 20161"/>
                <a:gd name="connsiteY3" fmla="*/ 10875 h 10874"/>
              </a:gdLst>
              <a:ahLst/>
              <a:cxnLst>
                <a:cxn ang="0">
                  <a:pos x="connsiteX0" y="connsiteY0"/>
                </a:cxn>
                <a:cxn ang="0">
                  <a:pos x="connsiteX1" y="connsiteY1"/>
                </a:cxn>
                <a:cxn ang="0">
                  <a:pos x="connsiteX2" y="connsiteY2"/>
                </a:cxn>
                <a:cxn ang="0">
                  <a:pos x="connsiteX3" y="connsiteY3"/>
                </a:cxn>
              </a:cxnLst>
              <a:rect l="l" t="t" r="r" b="b"/>
              <a:pathLst>
                <a:path w="20161" h="10874">
                  <a:moveTo>
                    <a:pt x="0" y="0"/>
                  </a:moveTo>
                  <a:lnTo>
                    <a:pt x="20161" y="0"/>
                  </a:lnTo>
                  <a:lnTo>
                    <a:pt x="20161" y="10875"/>
                  </a:lnTo>
                  <a:lnTo>
                    <a:pt x="0" y="10875"/>
                  </a:lnTo>
                  <a:close/>
                </a:path>
              </a:pathLst>
            </a:custGeom>
            <a:solidFill>
              <a:srgbClr val="838D93"/>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65" name="Freeform: Shape 44">
              <a:extLst>
                <a:ext uri="{FF2B5EF4-FFF2-40B4-BE49-F238E27FC236}">
                  <a16:creationId xmlns:a16="http://schemas.microsoft.com/office/drawing/2014/main" id="{00000000-0008-0000-0300-000061030000}"/>
                </a:ext>
              </a:extLst>
            </xdr:cNvPr>
            <xdr:cNvSpPr/>
          </xdr:nvSpPr>
          <xdr:spPr>
            <a:xfrm>
              <a:off x="10832698" y="2432138"/>
              <a:ext cx="70381" cy="13318"/>
            </a:xfrm>
            <a:custGeom>
              <a:avLst/>
              <a:gdLst>
                <a:gd name="connsiteX0" fmla="*/ 0 w 70381"/>
                <a:gd name="connsiteY0" fmla="*/ 0 h 13318"/>
                <a:gd name="connsiteX1" fmla="*/ 70381 w 70381"/>
                <a:gd name="connsiteY1" fmla="*/ 0 h 13318"/>
                <a:gd name="connsiteX2" fmla="*/ 70381 w 70381"/>
                <a:gd name="connsiteY2" fmla="*/ 13319 h 13318"/>
                <a:gd name="connsiteX3" fmla="*/ 0 w 70381"/>
                <a:gd name="connsiteY3" fmla="*/ 13319 h 13318"/>
              </a:gdLst>
              <a:ahLst/>
              <a:cxnLst>
                <a:cxn ang="0">
                  <a:pos x="connsiteX0" y="connsiteY0"/>
                </a:cxn>
                <a:cxn ang="0">
                  <a:pos x="connsiteX1" y="connsiteY1"/>
                </a:cxn>
                <a:cxn ang="0">
                  <a:pos x="connsiteX2" y="connsiteY2"/>
                </a:cxn>
                <a:cxn ang="0">
                  <a:pos x="connsiteX3" y="connsiteY3"/>
                </a:cxn>
              </a:cxnLst>
              <a:rect l="l" t="t" r="r" b="b"/>
              <a:pathLst>
                <a:path w="70381" h="13318">
                  <a:moveTo>
                    <a:pt x="0" y="0"/>
                  </a:moveTo>
                  <a:lnTo>
                    <a:pt x="70381" y="0"/>
                  </a:lnTo>
                  <a:lnTo>
                    <a:pt x="70381"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66" name="Freeform: Shape 45">
              <a:extLst>
                <a:ext uri="{FF2B5EF4-FFF2-40B4-BE49-F238E27FC236}">
                  <a16:creationId xmlns:a16="http://schemas.microsoft.com/office/drawing/2014/main" id="{00000000-0008-0000-0300-000062030000}"/>
                </a:ext>
              </a:extLst>
            </xdr:cNvPr>
            <xdr:cNvSpPr/>
          </xdr:nvSpPr>
          <xdr:spPr>
            <a:xfrm>
              <a:off x="10759140" y="2432138"/>
              <a:ext cx="64271" cy="13318"/>
            </a:xfrm>
            <a:custGeom>
              <a:avLst/>
              <a:gdLst>
                <a:gd name="connsiteX0" fmla="*/ 0 w 64271"/>
                <a:gd name="connsiteY0" fmla="*/ 0 h 13318"/>
                <a:gd name="connsiteX1" fmla="*/ 64272 w 64271"/>
                <a:gd name="connsiteY1" fmla="*/ 0 h 13318"/>
                <a:gd name="connsiteX2" fmla="*/ 64272 w 64271"/>
                <a:gd name="connsiteY2" fmla="*/ 13319 h 13318"/>
                <a:gd name="connsiteX3" fmla="*/ 0 w 64271"/>
                <a:gd name="connsiteY3" fmla="*/ 13319 h 13318"/>
              </a:gdLst>
              <a:ahLst/>
              <a:cxnLst>
                <a:cxn ang="0">
                  <a:pos x="connsiteX0" y="connsiteY0"/>
                </a:cxn>
                <a:cxn ang="0">
                  <a:pos x="connsiteX1" y="connsiteY1"/>
                </a:cxn>
                <a:cxn ang="0">
                  <a:pos x="connsiteX2" y="connsiteY2"/>
                </a:cxn>
                <a:cxn ang="0">
                  <a:pos x="connsiteX3" y="connsiteY3"/>
                </a:cxn>
              </a:cxnLst>
              <a:rect l="l" t="t" r="r" b="b"/>
              <a:pathLst>
                <a:path w="64271" h="13318">
                  <a:moveTo>
                    <a:pt x="0" y="0"/>
                  </a:moveTo>
                  <a:lnTo>
                    <a:pt x="64272" y="0"/>
                  </a:lnTo>
                  <a:lnTo>
                    <a:pt x="64272"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67" name="Freeform: Shape 46">
              <a:extLst>
                <a:ext uri="{FF2B5EF4-FFF2-40B4-BE49-F238E27FC236}">
                  <a16:creationId xmlns:a16="http://schemas.microsoft.com/office/drawing/2014/main" id="{00000000-0008-0000-0300-000063030000}"/>
                </a:ext>
              </a:extLst>
            </xdr:cNvPr>
            <xdr:cNvSpPr/>
          </xdr:nvSpPr>
          <xdr:spPr>
            <a:xfrm>
              <a:off x="10846750" y="2479181"/>
              <a:ext cx="44232" cy="10874"/>
            </a:xfrm>
            <a:custGeom>
              <a:avLst/>
              <a:gdLst>
                <a:gd name="connsiteX0" fmla="*/ 0 w 44232"/>
                <a:gd name="connsiteY0" fmla="*/ 0 h 10874"/>
                <a:gd name="connsiteX1" fmla="*/ 44233 w 44232"/>
                <a:gd name="connsiteY1" fmla="*/ 0 h 10874"/>
                <a:gd name="connsiteX2" fmla="*/ 44233 w 44232"/>
                <a:gd name="connsiteY2" fmla="*/ 10875 h 10874"/>
                <a:gd name="connsiteX3" fmla="*/ 0 w 44232"/>
                <a:gd name="connsiteY3" fmla="*/ 10875 h 10874"/>
              </a:gdLst>
              <a:ahLst/>
              <a:cxnLst>
                <a:cxn ang="0">
                  <a:pos x="connsiteX0" y="connsiteY0"/>
                </a:cxn>
                <a:cxn ang="0">
                  <a:pos x="connsiteX1" y="connsiteY1"/>
                </a:cxn>
                <a:cxn ang="0">
                  <a:pos x="connsiteX2" y="connsiteY2"/>
                </a:cxn>
                <a:cxn ang="0">
                  <a:pos x="connsiteX3" y="connsiteY3"/>
                </a:cxn>
              </a:cxnLst>
              <a:rect l="l" t="t" r="r" b="b"/>
              <a:pathLst>
                <a:path w="44232" h="10874">
                  <a:moveTo>
                    <a:pt x="0" y="0"/>
                  </a:moveTo>
                  <a:lnTo>
                    <a:pt x="44233" y="0"/>
                  </a:lnTo>
                  <a:lnTo>
                    <a:pt x="44233" y="10875"/>
                  </a:lnTo>
                  <a:lnTo>
                    <a:pt x="0" y="10875"/>
                  </a:lnTo>
                  <a:close/>
                </a:path>
              </a:pathLst>
            </a:custGeom>
            <a:solidFill>
              <a:srgbClr val="838D93"/>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68" name="Freeform: Shape 47">
              <a:extLst>
                <a:ext uri="{FF2B5EF4-FFF2-40B4-BE49-F238E27FC236}">
                  <a16:creationId xmlns:a16="http://schemas.microsoft.com/office/drawing/2014/main" id="{00000000-0008-0000-0300-000064030000}"/>
                </a:ext>
              </a:extLst>
            </xdr:cNvPr>
            <xdr:cNvSpPr/>
          </xdr:nvSpPr>
          <xdr:spPr>
            <a:xfrm>
              <a:off x="11182528" y="2432138"/>
              <a:ext cx="54252" cy="13318"/>
            </a:xfrm>
            <a:custGeom>
              <a:avLst/>
              <a:gdLst>
                <a:gd name="connsiteX0" fmla="*/ 0 w 54252"/>
                <a:gd name="connsiteY0" fmla="*/ 0 h 13318"/>
                <a:gd name="connsiteX1" fmla="*/ 54252 w 54252"/>
                <a:gd name="connsiteY1" fmla="*/ 0 h 13318"/>
                <a:gd name="connsiteX2" fmla="*/ 54252 w 54252"/>
                <a:gd name="connsiteY2" fmla="*/ 13319 h 13318"/>
                <a:gd name="connsiteX3" fmla="*/ 0 w 54252"/>
                <a:gd name="connsiteY3" fmla="*/ 13319 h 13318"/>
              </a:gdLst>
              <a:ahLst/>
              <a:cxnLst>
                <a:cxn ang="0">
                  <a:pos x="connsiteX0" y="connsiteY0"/>
                </a:cxn>
                <a:cxn ang="0">
                  <a:pos x="connsiteX1" y="connsiteY1"/>
                </a:cxn>
                <a:cxn ang="0">
                  <a:pos x="connsiteX2" y="connsiteY2"/>
                </a:cxn>
                <a:cxn ang="0">
                  <a:pos x="connsiteX3" y="connsiteY3"/>
                </a:cxn>
              </a:cxnLst>
              <a:rect l="l" t="t" r="r" b="b"/>
              <a:pathLst>
                <a:path w="54252" h="13318">
                  <a:moveTo>
                    <a:pt x="0" y="0"/>
                  </a:moveTo>
                  <a:lnTo>
                    <a:pt x="54252" y="0"/>
                  </a:lnTo>
                  <a:lnTo>
                    <a:pt x="54252"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69" name="Freeform: Shape 48">
              <a:extLst>
                <a:ext uri="{FF2B5EF4-FFF2-40B4-BE49-F238E27FC236}">
                  <a16:creationId xmlns:a16="http://schemas.microsoft.com/office/drawing/2014/main" id="{00000000-0008-0000-0300-000065030000}"/>
                </a:ext>
              </a:extLst>
            </xdr:cNvPr>
            <xdr:cNvSpPr/>
          </xdr:nvSpPr>
          <xdr:spPr>
            <a:xfrm>
              <a:off x="11160900" y="2479181"/>
              <a:ext cx="77101" cy="10874"/>
            </a:xfrm>
            <a:custGeom>
              <a:avLst/>
              <a:gdLst>
                <a:gd name="connsiteX0" fmla="*/ 0 w 77101"/>
                <a:gd name="connsiteY0" fmla="*/ 0 h 10874"/>
                <a:gd name="connsiteX1" fmla="*/ 77102 w 77101"/>
                <a:gd name="connsiteY1" fmla="*/ 0 h 10874"/>
                <a:gd name="connsiteX2" fmla="*/ 77102 w 77101"/>
                <a:gd name="connsiteY2" fmla="*/ 10875 h 10874"/>
                <a:gd name="connsiteX3" fmla="*/ 0 w 77101"/>
                <a:gd name="connsiteY3" fmla="*/ 10875 h 10874"/>
              </a:gdLst>
              <a:ahLst/>
              <a:cxnLst>
                <a:cxn ang="0">
                  <a:pos x="connsiteX0" y="connsiteY0"/>
                </a:cxn>
                <a:cxn ang="0">
                  <a:pos x="connsiteX1" y="connsiteY1"/>
                </a:cxn>
                <a:cxn ang="0">
                  <a:pos x="connsiteX2" y="connsiteY2"/>
                </a:cxn>
                <a:cxn ang="0">
                  <a:pos x="connsiteX3" y="connsiteY3"/>
                </a:cxn>
              </a:cxnLst>
              <a:rect l="l" t="t" r="r" b="b"/>
              <a:pathLst>
                <a:path w="77101" h="10874">
                  <a:moveTo>
                    <a:pt x="0" y="0"/>
                  </a:moveTo>
                  <a:lnTo>
                    <a:pt x="77102" y="0"/>
                  </a:lnTo>
                  <a:lnTo>
                    <a:pt x="77102" y="10875"/>
                  </a:lnTo>
                  <a:lnTo>
                    <a:pt x="0" y="10875"/>
                  </a:lnTo>
                  <a:close/>
                </a:path>
              </a:pathLst>
            </a:custGeom>
            <a:solidFill>
              <a:srgbClr val="838D93"/>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70" name="Freeform: Shape 49">
              <a:extLst>
                <a:ext uri="{FF2B5EF4-FFF2-40B4-BE49-F238E27FC236}">
                  <a16:creationId xmlns:a16="http://schemas.microsoft.com/office/drawing/2014/main" id="{00000000-0008-0000-0300-000066030000}"/>
                </a:ext>
              </a:extLst>
            </xdr:cNvPr>
            <xdr:cNvSpPr/>
          </xdr:nvSpPr>
          <xdr:spPr>
            <a:xfrm>
              <a:off x="11116301" y="2432138"/>
              <a:ext cx="54496" cy="13318"/>
            </a:xfrm>
            <a:custGeom>
              <a:avLst/>
              <a:gdLst>
                <a:gd name="connsiteX0" fmla="*/ 0 w 54496"/>
                <a:gd name="connsiteY0" fmla="*/ 0 h 13318"/>
                <a:gd name="connsiteX1" fmla="*/ 54497 w 54496"/>
                <a:gd name="connsiteY1" fmla="*/ 0 h 13318"/>
                <a:gd name="connsiteX2" fmla="*/ 54497 w 54496"/>
                <a:gd name="connsiteY2" fmla="*/ 13319 h 13318"/>
                <a:gd name="connsiteX3" fmla="*/ 0 w 54496"/>
                <a:gd name="connsiteY3" fmla="*/ 13319 h 13318"/>
              </a:gdLst>
              <a:ahLst/>
              <a:cxnLst>
                <a:cxn ang="0">
                  <a:pos x="connsiteX0" y="connsiteY0"/>
                </a:cxn>
                <a:cxn ang="0">
                  <a:pos x="connsiteX1" y="connsiteY1"/>
                </a:cxn>
                <a:cxn ang="0">
                  <a:pos x="connsiteX2" y="connsiteY2"/>
                </a:cxn>
                <a:cxn ang="0">
                  <a:pos x="connsiteX3" y="connsiteY3"/>
                </a:cxn>
              </a:cxnLst>
              <a:rect l="l" t="t" r="r" b="b"/>
              <a:pathLst>
                <a:path w="54496" h="13318">
                  <a:moveTo>
                    <a:pt x="0" y="0"/>
                  </a:moveTo>
                  <a:lnTo>
                    <a:pt x="54497" y="0"/>
                  </a:lnTo>
                  <a:lnTo>
                    <a:pt x="54497"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71" name="Freeform: Shape 50">
              <a:extLst>
                <a:ext uri="{FF2B5EF4-FFF2-40B4-BE49-F238E27FC236}">
                  <a16:creationId xmlns:a16="http://schemas.microsoft.com/office/drawing/2014/main" id="{00000000-0008-0000-0300-000067030000}"/>
                </a:ext>
              </a:extLst>
            </xdr:cNvPr>
            <xdr:cNvSpPr/>
          </xdr:nvSpPr>
          <xdr:spPr>
            <a:xfrm>
              <a:off x="11134787" y="2556405"/>
              <a:ext cx="380096" cy="350806"/>
            </a:xfrm>
            <a:custGeom>
              <a:avLst/>
              <a:gdLst>
                <a:gd name="connsiteX0" fmla="*/ 47480 w 380096"/>
                <a:gd name="connsiteY0" fmla="*/ 350512 h 350806"/>
                <a:gd name="connsiteX1" fmla="*/ 113219 w 380096"/>
                <a:gd name="connsiteY1" fmla="*/ 341470 h 350806"/>
                <a:gd name="connsiteX2" fmla="*/ 203883 w 380096"/>
                <a:gd name="connsiteY2" fmla="*/ 339026 h 350806"/>
                <a:gd name="connsiteX3" fmla="*/ 238218 w 380096"/>
                <a:gd name="connsiteY3" fmla="*/ 340614 h 350806"/>
                <a:gd name="connsiteX4" fmla="*/ 277197 w 380096"/>
                <a:gd name="connsiteY4" fmla="*/ 242862 h 350806"/>
                <a:gd name="connsiteX5" fmla="*/ 358698 w 380096"/>
                <a:gd name="connsiteY5" fmla="*/ 293449 h 350806"/>
                <a:gd name="connsiteX6" fmla="*/ 379348 w 380096"/>
                <a:gd name="connsiteY6" fmla="*/ 260335 h 350806"/>
                <a:gd name="connsiteX7" fmla="*/ 291860 w 380096"/>
                <a:gd name="connsiteY7" fmla="*/ 205961 h 350806"/>
                <a:gd name="connsiteX8" fmla="*/ 297114 w 380096"/>
                <a:gd name="connsiteY8" fmla="*/ 192765 h 350806"/>
                <a:gd name="connsiteX9" fmla="*/ 297114 w 380096"/>
                <a:gd name="connsiteY9" fmla="*/ 175169 h 350806"/>
                <a:gd name="connsiteX10" fmla="*/ 223800 w 380096"/>
                <a:gd name="connsiteY10" fmla="*/ 32452 h 350806"/>
                <a:gd name="connsiteX11" fmla="*/ 213781 w 380096"/>
                <a:gd name="connsiteY11" fmla="*/ 24998 h 350806"/>
                <a:gd name="connsiteX12" fmla="*/ 108698 w 380096"/>
                <a:gd name="connsiteY12" fmla="*/ 1171 h 350806"/>
                <a:gd name="connsiteX13" fmla="*/ 32940 w 380096"/>
                <a:gd name="connsiteY13" fmla="*/ -295 h 350806"/>
                <a:gd name="connsiteX14" fmla="*/ 20294 w 380096"/>
                <a:gd name="connsiteY14" fmla="*/ 12962 h 350806"/>
                <a:gd name="connsiteX15" fmla="*/ 20721 w 380096"/>
                <a:gd name="connsiteY15" fmla="*/ 15956 h 350806"/>
                <a:gd name="connsiteX16" fmla="*/ 34895 w 380096"/>
                <a:gd name="connsiteY16" fmla="*/ 33796 h 350806"/>
                <a:gd name="connsiteX17" fmla="*/ 38072 w 380096"/>
                <a:gd name="connsiteY17" fmla="*/ 47725 h 350806"/>
                <a:gd name="connsiteX18" fmla="*/ 38072 w 380096"/>
                <a:gd name="connsiteY18" fmla="*/ 47725 h 350806"/>
                <a:gd name="connsiteX19" fmla="*/ 23532 w 380096"/>
                <a:gd name="connsiteY19" fmla="*/ 50536 h 350806"/>
                <a:gd name="connsiteX20" fmla="*/ 193 w 380096"/>
                <a:gd name="connsiteY20" fmla="*/ 90736 h 350806"/>
                <a:gd name="connsiteX21" fmla="*/ 36850 w 380096"/>
                <a:gd name="connsiteY21" fmla="*/ 320086 h 350806"/>
                <a:gd name="connsiteX22" fmla="*/ 47480 w 380096"/>
                <a:gd name="connsiteY22" fmla="*/ 350512 h 350806"/>
                <a:gd name="connsiteX23" fmla="*/ 126048 w 380096"/>
                <a:gd name="connsiteY23" fmla="*/ 95990 h 350806"/>
                <a:gd name="connsiteX24" fmla="*/ 135946 w 380096"/>
                <a:gd name="connsiteY24" fmla="*/ 108209 h 350806"/>
                <a:gd name="connsiteX25" fmla="*/ 114685 w 380096"/>
                <a:gd name="connsiteY25" fmla="*/ 95013 h 350806"/>
                <a:gd name="connsiteX26" fmla="*/ 160995 w 380096"/>
                <a:gd name="connsiteY26" fmla="*/ 170159 h 350806"/>
                <a:gd name="connsiteX27" fmla="*/ 153663 w 380096"/>
                <a:gd name="connsiteY27" fmla="*/ 215003 h 350806"/>
                <a:gd name="connsiteX28" fmla="*/ 149753 w 380096"/>
                <a:gd name="connsiteY28" fmla="*/ 218913 h 350806"/>
                <a:gd name="connsiteX29" fmla="*/ 149753 w 380096"/>
                <a:gd name="connsiteY29" fmla="*/ 218913 h 350806"/>
                <a:gd name="connsiteX30" fmla="*/ 113096 w 380096"/>
                <a:gd name="connsiteY30" fmla="*/ 189099 h 350806"/>
                <a:gd name="connsiteX31" fmla="*/ 85604 w 380096"/>
                <a:gd name="connsiteY31" fmla="*/ 123361 h 350806"/>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 ang="0">
                  <a:pos x="connsiteX28" y="connsiteY28"/>
                </a:cxn>
                <a:cxn ang="0">
                  <a:pos x="connsiteX29" y="connsiteY29"/>
                </a:cxn>
                <a:cxn ang="0">
                  <a:pos x="connsiteX30" y="connsiteY30"/>
                </a:cxn>
                <a:cxn ang="0">
                  <a:pos x="connsiteX31" y="connsiteY31"/>
                </a:cxn>
              </a:cxnLst>
              <a:rect l="l" t="t" r="r" b="b"/>
              <a:pathLst>
                <a:path w="380096" h="350806">
                  <a:moveTo>
                    <a:pt x="47480" y="350512"/>
                  </a:moveTo>
                  <a:cubicBezTo>
                    <a:pt x="69474" y="348679"/>
                    <a:pt x="91469" y="343302"/>
                    <a:pt x="113219" y="341470"/>
                  </a:cubicBezTo>
                  <a:cubicBezTo>
                    <a:pt x="143375" y="338940"/>
                    <a:pt x="173642" y="338134"/>
                    <a:pt x="203883" y="339026"/>
                  </a:cubicBezTo>
                  <a:cubicBezTo>
                    <a:pt x="215369" y="339026"/>
                    <a:pt x="226733" y="339759"/>
                    <a:pt x="238218" y="340614"/>
                  </a:cubicBezTo>
                  <a:lnTo>
                    <a:pt x="277197" y="242862"/>
                  </a:lnTo>
                  <a:lnTo>
                    <a:pt x="358698" y="293449"/>
                  </a:lnTo>
                  <a:lnTo>
                    <a:pt x="379348" y="260335"/>
                  </a:lnTo>
                  <a:lnTo>
                    <a:pt x="291860" y="205961"/>
                  </a:lnTo>
                  <a:lnTo>
                    <a:pt x="297114" y="192765"/>
                  </a:lnTo>
                  <a:cubicBezTo>
                    <a:pt x="299815" y="187205"/>
                    <a:pt x="299815" y="180729"/>
                    <a:pt x="297114" y="175169"/>
                  </a:cubicBezTo>
                  <a:lnTo>
                    <a:pt x="223800" y="32452"/>
                  </a:lnTo>
                  <a:cubicBezTo>
                    <a:pt x="221748" y="28590"/>
                    <a:pt x="218070" y="25853"/>
                    <a:pt x="213781" y="24998"/>
                  </a:cubicBezTo>
                  <a:lnTo>
                    <a:pt x="108698" y="1171"/>
                  </a:lnTo>
                  <a:lnTo>
                    <a:pt x="32940" y="-295"/>
                  </a:lnTo>
                  <a:cubicBezTo>
                    <a:pt x="25792" y="-124"/>
                    <a:pt x="20122" y="5802"/>
                    <a:pt x="20294" y="12962"/>
                  </a:cubicBezTo>
                  <a:cubicBezTo>
                    <a:pt x="20318" y="13977"/>
                    <a:pt x="20464" y="14979"/>
                    <a:pt x="20721" y="15956"/>
                  </a:cubicBezTo>
                  <a:cubicBezTo>
                    <a:pt x="24008" y="22909"/>
                    <a:pt x="28859" y="29018"/>
                    <a:pt x="34895" y="33796"/>
                  </a:cubicBezTo>
                  <a:cubicBezTo>
                    <a:pt x="35420" y="38549"/>
                    <a:pt x="36496" y="43217"/>
                    <a:pt x="38072" y="47725"/>
                  </a:cubicBezTo>
                  <a:lnTo>
                    <a:pt x="38072" y="47725"/>
                  </a:lnTo>
                  <a:cubicBezTo>
                    <a:pt x="33062" y="47285"/>
                    <a:pt x="28015" y="48251"/>
                    <a:pt x="23532" y="50536"/>
                  </a:cubicBezTo>
                  <a:cubicBezTo>
                    <a:pt x="-5549" y="64588"/>
                    <a:pt x="-906" y="74974"/>
                    <a:pt x="193" y="90736"/>
                  </a:cubicBezTo>
                  <a:cubicBezTo>
                    <a:pt x="6058" y="168070"/>
                    <a:pt x="18326" y="244781"/>
                    <a:pt x="36850" y="320086"/>
                  </a:cubicBezTo>
                  <a:cubicBezTo>
                    <a:pt x="39660" y="329495"/>
                    <a:pt x="43815" y="339881"/>
                    <a:pt x="47480" y="350512"/>
                  </a:cubicBezTo>
                  <a:close/>
                  <a:moveTo>
                    <a:pt x="126048" y="95990"/>
                  </a:moveTo>
                  <a:lnTo>
                    <a:pt x="135946" y="108209"/>
                  </a:lnTo>
                  <a:lnTo>
                    <a:pt x="114685" y="95013"/>
                  </a:lnTo>
                  <a:close/>
                  <a:moveTo>
                    <a:pt x="160995" y="170159"/>
                  </a:moveTo>
                  <a:cubicBezTo>
                    <a:pt x="155924" y="184553"/>
                    <a:pt x="153443" y="199742"/>
                    <a:pt x="153663" y="215003"/>
                  </a:cubicBezTo>
                  <a:lnTo>
                    <a:pt x="149753" y="218913"/>
                  </a:lnTo>
                  <a:lnTo>
                    <a:pt x="149753" y="218913"/>
                  </a:lnTo>
                  <a:cubicBezTo>
                    <a:pt x="133673" y="215003"/>
                    <a:pt x="120208" y="204043"/>
                    <a:pt x="113096" y="189099"/>
                  </a:cubicBezTo>
                  <a:cubicBezTo>
                    <a:pt x="104543" y="170526"/>
                    <a:pt x="91713" y="141445"/>
                    <a:pt x="85604" y="123361"/>
                  </a:cubicBezTo>
                  <a:close/>
                </a:path>
              </a:pathLst>
            </a:custGeom>
            <a:solidFill>
              <a:srgbClr val="684C4C">
                <a:alpha val="47000"/>
              </a:srgbClr>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72" name="Freeform: Shape 51">
              <a:extLst>
                <a:ext uri="{FF2B5EF4-FFF2-40B4-BE49-F238E27FC236}">
                  <a16:creationId xmlns:a16="http://schemas.microsoft.com/office/drawing/2014/main" id="{00000000-0008-0000-0300-000068030000}"/>
                </a:ext>
              </a:extLst>
            </xdr:cNvPr>
            <xdr:cNvSpPr/>
          </xdr:nvSpPr>
          <xdr:spPr>
            <a:xfrm>
              <a:off x="11150994" y="2564103"/>
              <a:ext cx="196245" cy="233883"/>
            </a:xfrm>
            <a:custGeom>
              <a:avLst/>
              <a:gdLst>
                <a:gd name="connsiteX0" fmla="*/ -740 w 196245"/>
                <a:gd name="connsiteY0" fmla="*/ -295 h 233883"/>
                <a:gd name="connsiteX1" fmla="*/ 90780 w 196245"/>
                <a:gd name="connsiteY1" fmla="*/ 66787 h 233883"/>
                <a:gd name="connsiteX2" fmla="*/ 134402 w 196245"/>
                <a:gd name="connsiteY2" fmla="*/ 122383 h 233883"/>
                <a:gd name="connsiteX3" fmla="*/ 122183 w 196245"/>
                <a:gd name="connsiteY3" fmla="*/ 214637 h 233883"/>
                <a:gd name="connsiteX4" fmla="*/ 195497 w 196245"/>
                <a:gd name="connsiteY4" fmla="*/ 202418 h 233883"/>
                <a:gd name="connsiteX5" fmla="*/ 174236 w 196245"/>
                <a:gd name="connsiteY5" fmla="*/ 30863 h 233883"/>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96245" h="233883">
                  <a:moveTo>
                    <a:pt x="-740" y="-295"/>
                  </a:moveTo>
                  <a:cubicBezTo>
                    <a:pt x="-740" y="-295"/>
                    <a:pt x="-3550" y="64832"/>
                    <a:pt x="90780" y="66787"/>
                  </a:cubicBezTo>
                  <a:lnTo>
                    <a:pt x="134402" y="122383"/>
                  </a:lnTo>
                  <a:cubicBezTo>
                    <a:pt x="118640" y="150426"/>
                    <a:pt x="114265" y="183454"/>
                    <a:pt x="122183" y="214637"/>
                  </a:cubicBezTo>
                  <a:cubicBezTo>
                    <a:pt x="133547" y="263512"/>
                    <a:pt x="195497" y="202418"/>
                    <a:pt x="195497" y="202418"/>
                  </a:cubicBezTo>
                  <a:lnTo>
                    <a:pt x="174236" y="30863"/>
                  </a:lnTo>
                  <a:close/>
                </a:path>
              </a:pathLst>
            </a:custGeom>
            <a:solidFill>
              <a:srgbClr val="D36F54"/>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73" name="Freeform: Shape 52">
              <a:extLst>
                <a:ext uri="{FF2B5EF4-FFF2-40B4-BE49-F238E27FC236}">
                  <a16:creationId xmlns:a16="http://schemas.microsoft.com/office/drawing/2014/main" id="{00000000-0008-0000-0300-000069030000}"/>
                </a:ext>
              </a:extLst>
            </xdr:cNvPr>
            <xdr:cNvSpPr/>
          </xdr:nvSpPr>
          <xdr:spPr>
            <a:xfrm>
              <a:off x="11063637" y="2525369"/>
              <a:ext cx="126955" cy="138318"/>
            </a:xfrm>
            <a:custGeom>
              <a:avLst/>
              <a:gdLst>
                <a:gd name="connsiteX0" fmla="*/ 0 w 126955"/>
                <a:gd name="connsiteY0" fmla="*/ 0 h 138318"/>
                <a:gd name="connsiteX1" fmla="*/ 15885 w 126955"/>
                <a:gd name="connsiteY1" fmla="*/ 16984 h 138318"/>
                <a:gd name="connsiteX2" fmla="*/ 75880 w 126955"/>
                <a:gd name="connsiteY2" fmla="*/ 107649 h 138318"/>
                <a:gd name="connsiteX3" fmla="*/ 126955 w 126955"/>
                <a:gd name="connsiteY3" fmla="*/ 138319 h 138318"/>
                <a:gd name="connsiteX4" fmla="*/ 126955 w 126955"/>
                <a:gd name="connsiteY4" fmla="*/ 69404 h 138318"/>
                <a:gd name="connsiteX5" fmla="*/ 0 w 126955"/>
                <a:gd name="connsiteY5" fmla="*/ 0 h 13831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26955" h="138318">
                  <a:moveTo>
                    <a:pt x="0" y="0"/>
                  </a:moveTo>
                  <a:lnTo>
                    <a:pt x="15885" y="16984"/>
                  </a:lnTo>
                  <a:lnTo>
                    <a:pt x="75880" y="107649"/>
                  </a:lnTo>
                  <a:lnTo>
                    <a:pt x="126955" y="138319"/>
                  </a:lnTo>
                  <a:lnTo>
                    <a:pt x="126955" y="69404"/>
                  </a:lnTo>
                  <a:lnTo>
                    <a:pt x="0" y="0"/>
                  </a:lnTo>
                  <a:close/>
                </a:path>
              </a:pathLst>
            </a:custGeom>
            <a:solidFill>
              <a:srgbClr val="684C4C">
                <a:alpha val="47000"/>
              </a:srgbClr>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74" name="Freeform: Shape 53">
              <a:extLst>
                <a:ext uri="{FF2B5EF4-FFF2-40B4-BE49-F238E27FC236}">
                  <a16:creationId xmlns:a16="http://schemas.microsoft.com/office/drawing/2014/main" id="{00000000-0008-0000-0300-00006A030000}"/>
                </a:ext>
              </a:extLst>
            </xdr:cNvPr>
            <xdr:cNvSpPr/>
          </xdr:nvSpPr>
          <xdr:spPr>
            <a:xfrm rot="18111602">
              <a:off x="11156823" y="2505265"/>
              <a:ext cx="39100" cy="180229"/>
            </a:xfrm>
            <a:custGeom>
              <a:avLst/>
              <a:gdLst>
                <a:gd name="connsiteX0" fmla="*/ -748 w 39100"/>
                <a:gd name="connsiteY0" fmla="*/ -295 h 180229"/>
                <a:gd name="connsiteX1" fmla="*/ 38353 w 39100"/>
                <a:gd name="connsiteY1" fmla="*/ -295 h 180229"/>
                <a:gd name="connsiteX2" fmla="*/ 38353 w 39100"/>
                <a:gd name="connsiteY2" fmla="*/ 179935 h 180229"/>
                <a:gd name="connsiteX3" fmla="*/ -748 w 39100"/>
                <a:gd name="connsiteY3" fmla="*/ 179935 h 180229"/>
              </a:gdLst>
              <a:ahLst/>
              <a:cxnLst>
                <a:cxn ang="0">
                  <a:pos x="connsiteX0" y="connsiteY0"/>
                </a:cxn>
                <a:cxn ang="0">
                  <a:pos x="connsiteX1" y="connsiteY1"/>
                </a:cxn>
                <a:cxn ang="0">
                  <a:pos x="connsiteX2" y="connsiteY2"/>
                </a:cxn>
                <a:cxn ang="0">
                  <a:pos x="connsiteX3" y="connsiteY3"/>
                </a:cxn>
              </a:cxnLst>
              <a:rect l="l" t="t" r="r" b="b"/>
              <a:pathLst>
                <a:path w="39100" h="180229">
                  <a:moveTo>
                    <a:pt x="-748" y="-295"/>
                  </a:moveTo>
                  <a:lnTo>
                    <a:pt x="38353" y="-295"/>
                  </a:lnTo>
                  <a:lnTo>
                    <a:pt x="38353" y="179935"/>
                  </a:lnTo>
                  <a:lnTo>
                    <a:pt x="-748" y="179935"/>
                  </a:lnTo>
                  <a:close/>
                </a:path>
              </a:pathLst>
            </a:custGeom>
            <a:solidFill>
              <a:srgbClr val="FDB515"/>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75" name="Freeform: Shape 54">
              <a:extLst>
                <a:ext uri="{FF2B5EF4-FFF2-40B4-BE49-F238E27FC236}">
                  <a16:creationId xmlns:a16="http://schemas.microsoft.com/office/drawing/2014/main" id="{00000000-0008-0000-0300-00006B030000}"/>
                </a:ext>
              </a:extLst>
            </xdr:cNvPr>
            <xdr:cNvSpPr/>
          </xdr:nvSpPr>
          <xdr:spPr>
            <a:xfrm rot="18111602">
              <a:off x="11163949" y="2508098"/>
              <a:ext cx="14662" cy="168133"/>
            </a:xfrm>
            <a:custGeom>
              <a:avLst/>
              <a:gdLst>
                <a:gd name="connsiteX0" fmla="*/ -749 w 14662"/>
                <a:gd name="connsiteY0" fmla="*/ -295 h 168133"/>
                <a:gd name="connsiteX1" fmla="*/ 13914 w 14662"/>
                <a:gd name="connsiteY1" fmla="*/ -295 h 168133"/>
                <a:gd name="connsiteX2" fmla="*/ 13914 w 14662"/>
                <a:gd name="connsiteY2" fmla="*/ 167838 h 168133"/>
                <a:gd name="connsiteX3" fmla="*/ -749 w 14662"/>
                <a:gd name="connsiteY3" fmla="*/ 167838 h 168133"/>
              </a:gdLst>
              <a:ahLst/>
              <a:cxnLst>
                <a:cxn ang="0">
                  <a:pos x="connsiteX0" y="connsiteY0"/>
                </a:cxn>
                <a:cxn ang="0">
                  <a:pos x="connsiteX1" y="connsiteY1"/>
                </a:cxn>
                <a:cxn ang="0">
                  <a:pos x="connsiteX2" y="connsiteY2"/>
                </a:cxn>
                <a:cxn ang="0">
                  <a:pos x="connsiteX3" y="connsiteY3"/>
                </a:cxn>
              </a:cxnLst>
              <a:rect l="l" t="t" r="r" b="b"/>
              <a:pathLst>
                <a:path w="14662" h="168133">
                  <a:moveTo>
                    <a:pt x="-749" y="-295"/>
                  </a:moveTo>
                  <a:lnTo>
                    <a:pt x="13914" y="-295"/>
                  </a:lnTo>
                  <a:lnTo>
                    <a:pt x="13914" y="167838"/>
                  </a:lnTo>
                  <a:lnTo>
                    <a:pt x="-749" y="167838"/>
                  </a:lnTo>
                  <a:close/>
                </a:path>
              </a:pathLst>
            </a:custGeom>
            <a:solidFill>
              <a:srgbClr val="FEDA42"/>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76" name="Freeform: Shape 55">
              <a:extLst>
                <a:ext uri="{FF2B5EF4-FFF2-40B4-BE49-F238E27FC236}">
                  <a16:creationId xmlns:a16="http://schemas.microsoft.com/office/drawing/2014/main" id="{00000000-0008-0000-0300-00006C030000}"/>
                </a:ext>
              </a:extLst>
            </xdr:cNvPr>
            <xdr:cNvSpPr/>
          </xdr:nvSpPr>
          <xdr:spPr>
            <a:xfrm>
              <a:off x="11129131" y="2586929"/>
              <a:ext cx="73313" cy="48166"/>
            </a:xfrm>
            <a:custGeom>
              <a:avLst/>
              <a:gdLst>
                <a:gd name="connsiteX0" fmla="*/ -749 w 73313"/>
                <a:gd name="connsiteY0" fmla="*/ 2050 h 48166"/>
                <a:gd name="connsiteX1" fmla="*/ 72565 w 73313"/>
                <a:gd name="connsiteY1" fmla="*/ 47871 h 48166"/>
                <a:gd name="connsiteX2" fmla="*/ 44828 w 73313"/>
                <a:gd name="connsiteY2" fmla="*/ 11948 h 48166"/>
                <a:gd name="connsiteX3" fmla="*/ -749 w 73313"/>
                <a:gd name="connsiteY3" fmla="*/ 2050 h 48166"/>
              </a:gdLst>
              <a:ahLst/>
              <a:cxnLst>
                <a:cxn ang="0">
                  <a:pos x="connsiteX0" y="connsiteY0"/>
                </a:cxn>
                <a:cxn ang="0">
                  <a:pos x="connsiteX1" y="connsiteY1"/>
                </a:cxn>
                <a:cxn ang="0">
                  <a:pos x="connsiteX2" y="connsiteY2"/>
                </a:cxn>
                <a:cxn ang="0">
                  <a:pos x="connsiteX3" y="connsiteY3"/>
                </a:cxn>
              </a:cxnLst>
              <a:rect l="l" t="t" r="r" b="b"/>
              <a:pathLst>
                <a:path w="73313" h="48166">
                  <a:moveTo>
                    <a:pt x="-749" y="2050"/>
                  </a:moveTo>
                  <a:lnTo>
                    <a:pt x="72565" y="47871"/>
                  </a:lnTo>
                  <a:cubicBezTo>
                    <a:pt x="72565" y="37241"/>
                    <a:pt x="61568" y="22822"/>
                    <a:pt x="44828" y="11948"/>
                  </a:cubicBezTo>
                  <a:cubicBezTo>
                    <a:pt x="28088" y="1072"/>
                    <a:pt x="8416" y="-3449"/>
                    <a:pt x="-749" y="2050"/>
                  </a:cubicBezTo>
                  <a:close/>
                </a:path>
              </a:pathLst>
            </a:custGeom>
            <a:solidFill>
              <a:srgbClr val="684C4C">
                <a:alpha val="47000"/>
              </a:srgbClr>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77" name="Freeform: Shape 56">
              <a:extLst>
                <a:ext uri="{FF2B5EF4-FFF2-40B4-BE49-F238E27FC236}">
                  <a16:creationId xmlns:a16="http://schemas.microsoft.com/office/drawing/2014/main" id="{00000000-0008-0000-0300-00006D030000}"/>
                </a:ext>
              </a:extLst>
            </xdr:cNvPr>
            <xdr:cNvSpPr/>
          </xdr:nvSpPr>
          <xdr:spPr>
            <a:xfrm>
              <a:off x="11136548" y="2549196"/>
              <a:ext cx="68584" cy="41481"/>
            </a:xfrm>
            <a:custGeom>
              <a:avLst/>
              <a:gdLst>
                <a:gd name="connsiteX0" fmla="*/ 1243 w 68584"/>
                <a:gd name="connsiteY0" fmla="*/ -295 h 41481"/>
                <a:gd name="connsiteX1" fmla="*/ -224 w 68584"/>
                <a:gd name="connsiteY1" fmla="*/ 2515 h 41481"/>
                <a:gd name="connsiteX2" fmla="*/ 36433 w 68584"/>
                <a:gd name="connsiteY2" fmla="*/ 37095 h 41481"/>
                <a:gd name="connsiteX3" fmla="*/ 67836 w 68584"/>
                <a:gd name="connsiteY3" fmla="*/ 40883 h 41481"/>
              </a:gdLst>
              <a:ahLst/>
              <a:cxnLst>
                <a:cxn ang="0">
                  <a:pos x="connsiteX0" y="connsiteY0"/>
                </a:cxn>
                <a:cxn ang="0">
                  <a:pos x="connsiteX1" y="connsiteY1"/>
                </a:cxn>
                <a:cxn ang="0">
                  <a:pos x="connsiteX2" y="connsiteY2"/>
                </a:cxn>
                <a:cxn ang="0">
                  <a:pos x="connsiteX3" y="connsiteY3"/>
                </a:cxn>
              </a:cxnLst>
              <a:rect l="l" t="t" r="r" b="b"/>
              <a:pathLst>
                <a:path w="68584" h="41481">
                  <a:moveTo>
                    <a:pt x="1243" y="-295"/>
                  </a:moveTo>
                  <a:cubicBezTo>
                    <a:pt x="583" y="548"/>
                    <a:pt x="94" y="1501"/>
                    <a:pt x="-224" y="2515"/>
                  </a:cubicBezTo>
                  <a:cubicBezTo>
                    <a:pt x="-3889" y="14734"/>
                    <a:pt x="11995" y="29519"/>
                    <a:pt x="36433" y="37095"/>
                  </a:cubicBezTo>
                  <a:cubicBezTo>
                    <a:pt x="46514" y="40540"/>
                    <a:pt x="57218" y="41836"/>
                    <a:pt x="67836" y="40883"/>
                  </a:cubicBezTo>
                  <a:close/>
                </a:path>
              </a:pathLst>
            </a:custGeom>
            <a:solidFill>
              <a:srgbClr val="D36F54">
                <a:alpha val="30000"/>
              </a:srgbClr>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78" name="Freeform: Shape 57">
              <a:extLst>
                <a:ext uri="{FF2B5EF4-FFF2-40B4-BE49-F238E27FC236}">
                  <a16:creationId xmlns:a16="http://schemas.microsoft.com/office/drawing/2014/main" id="{00000000-0008-0000-0300-00006E030000}"/>
                </a:ext>
              </a:extLst>
            </xdr:cNvPr>
            <xdr:cNvSpPr/>
          </xdr:nvSpPr>
          <xdr:spPr>
            <a:xfrm>
              <a:off x="11120668" y="2535125"/>
              <a:ext cx="371855" cy="686236"/>
            </a:xfrm>
            <a:custGeom>
              <a:avLst/>
              <a:gdLst>
                <a:gd name="connsiteX0" fmla="*/ 291806 w 371855"/>
                <a:gd name="connsiteY0" fmla="*/ 174578 h 686236"/>
                <a:gd name="connsiteX1" fmla="*/ 218492 w 371855"/>
                <a:gd name="connsiteY1" fmla="*/ 31860 h 686236"/>
                <a:gd name="connsiteX2" fmla="*/ 208472 w 371855"/>
                <a:gd name="connsiteY2" fmla="*/ 24284 h 686236"/>
                <a:gd name="connsiteX3" fmla="*/ 103267 w 371855"/>
                <a:gd name="connsiteY3" fmla="*/ 1191 h 686236"/>
                <a:gd name="connsiteX4" fmla="*/ 27509 w 371855"/>
                <a:gd name="connsiteY4" fmla="*/ -275 h 686236"/>
                <a:gd name="connsiteX5" fmla="*/ 14618 w 371855"/>
                <a:gd name="connsiteY5" fmla="*/ 11235 h 686236"/>
                <a:gd name="connsiteX6" fmla="*/ 15290 w 371855"/>
                <a:gd name="connsiteY6" fmla="*/ 15976 h 686236"/>
                <a:gd name="connsiteX7" fmla="*/ 94224 w 371855"/>
                <a:gd name="connsiteY7" fmla="*/ 50677 h 686236"/>
                <a:gd name="connsiteX8" fmla="*/ 181102 w 371855"/>
                <a:gd name="connsiteY8" fmla="*/ 81347 h 686236"/>
                <a:gd name="connsiteX9" fmla="*/ 188921 w 371855"/>
                <a:gd name="connsiteY9" fmla="*/ 156860 h 686236"/>
                <a:gd name="connsiteX10" fmla="*/ 181468 w 371855"/>
                <a:gd name="connsiteY10" fmla="*/ 181298 h 686236"/>
                <a:gd name="connsiteX11" fmla="*/ 144811 w 371855"/>
                <a:gd name="connsiteY11" fmla="*/ 218933 h 686236"/>
                <a:gd name="connsiteX12" fmla="*/ 144811 w 371855"/>
                <a:gd name="connsiteY12" fmla="*/ 218933 h 686236"/>
                <a:gd name="connsiteX13" fmla="*/ 108154 w 371855"/>
                <a:gd name="connsiteY13" fmla="*/ 189119 h 686236"/>
                <a:gd name="connsiteX14" fmla="*/ 77851 w 371855"/>
                <a:gd name="connsiteY14" fmla="*/ 114094 h 686236"/>
                <a:gd name="connsiteX15" fmla="*/ 9425 w 371855"/>
                <a:gd name="connsiteY15" fmla="*/ 56909 h 686236"/>
                <a:gd name="connsiteX16" fmla="*/ 13335 w 371855"/>
                <a:gd name="connsiteY16" fmla="*/ 110306 h 686236"/>
                <a:gd name="connsiteX17" fmla="*/ 49992 w 371855"/>
                <a:gd name="connsiteY17" fmla="*/ 272574 h 686236"/>
                <a:gd name="connsiteX18" fmla="*/ 103755 w 371855"/>
                <a:gd name="connsiteY18" fmla="*/ 401606 h 686236"/>
                <a:gd name="connsiteX19" fmla="*/ 149332 w 371855"/>
                <a:gd name="connsiteY19" fmla="*/ 685942 h 686236"/>
                <a:gd name="connsiteX20" fmla="*/ 371107 w 371855"/>
                <a:gd name="connsiteY20" fmla="*/ 685942 h 686236"/>
                <a:gd name="connsiteX21" fmla="*/ 224479 w 371855"/>
                <a:gd name="connsiteY21" fmla="*/ 360673 h 686236"/>
                <a:gd name="connsiteX22" fmla="*/ 291195 w 371855"/>
                <a:gd name="connsiteY22" fmla="*/ 192784 h 686236"/>
                <a:gd name="connsiteX23" fmla="*/ 291806 w 371855"/>
                <a:gd name="connsiteY23" fmla="*/ 174578 h 686236"/>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Lst>
              <a:rect l="l" t="t" r="r" b="b"/>
              <a:pathLst>
                <a:path w="371855" h="686236">
                  <a:moveTo>
                    <a:pt x="291806" y="174578"/>
                  </a:moveTo>
                  <a:lnTo>
                    <a:pt x="218492" y="31860"/>
                  </a:lnTo>
                  <a:cubicBezTo>
                    <a:pt x="216512" y="27913"/>
                    <a:pt x="212810" y="25115"/>
                    <a:pt x="208472" y="24284"/>
                  </a:cubicBezTo>
                  <a:lnTo>
                    <a:pt x="103267" y="1191"/>
                  </a:lnTo>
                  <a:lnTo>
                    <a:pt x="27509" y="-275"/>
                  </a:lnTo>
                  <a:cubicBezTo>
                    <a:pt x="20776" y="-654"/>
                    <a:pt x="14997" y="4490"/>
                    <a:pt x="14618" y="11235"/>
                  </a:cubicBezTo>
                  <a:cubicBezTo>
                    <a:pt x="14532" y="12847"/>
                    <a:pt x="14752" y="14448"/>
                    <a:pt x="15290" y="15976"/>
                  </a:cubicBezTo>
                  <a:cubicBezTo>
                    <a:pt x="22988" y="32593"/>
                    <a:pt x="43149" y="51655"/>
                    <a:pt x="94224" y="50677"/>
                  </a:cubicBezTo>
                  <a:lnTo>
                    <a:pt x="181102" y="81347"/>
                  </a:lnTo>
                  <a:cubicBezTo>
                    <a:pt x="180809" y="106738"/>
                    <a:pt x="183423" y="132068"/>
                    <a:pt x="188921" y="156860"/>
                  </a:cubicBezTo>
                  <a:cubicBezTo>
                    <a:pt x="190607" y="165731"/>
                    <a:pt x="187822" y="174871"/>
                    <a:pt x="181468" y="181298"/>
                  </a:cubicBezTo>
                  <a:lnTo>
                    <a:pt x="144811" y="218933"/>
                  </a:lnTo>
                  <a:lnTo>
                    <a:pt x="144811" y="218933"/>
                  </a:lnTo>
                  <a:cubicBezTo>
                    <a:pt x="128731" y="215023"/>
                    <a:pt x="115266" y="204062"/>
                    <a:pt x="108154" y="189119"/>
                  </a:cubicBezTo>
                  <a:cubicBezTo>
                    <a:pt x="95850" y="165059"/>
                    <a:pt x="85708" y="139949"/>
                    <a:pt x="77851" y="114094"/>
                  </a:cubicBezTo>
                  <a:cubicBezTo>
                    <a:pt x="73696" y="85990"/>
                    <a:pt x="44371" y="46401"/>
                    <a:pt x="9425" y="56909"/>
                  </a:cubicBezTo>
                  <a:cubicBezTo>
                    <a:pt x="-13180" y="63752"/>
                    <a:pt x="8203" y="95155"/>
                    <a:pt x="13335" y="110306"/>
                  </a:cubicBezTo>
                  <a:cubicBezTo>
                    <a:pt x="22988" y="138654"/>
                    <a:pt x="35940" y="224309"/>
                    <a:pt x="49992" y="272574"/>
                  </a:cubicBezTo>
                  <a:cubicBezTo>
                    <a:pt x="65400" y="316587"/>
                    <a:pt x="83350" y="359671"/>
                    <a:pt x="103755" y="401606"/>
                  </a:cubicBezTo>
                  <a:lnTo>
                    <a:pt x="149332" y="685942"/>
                  </a:lnTo>
                  <a:lnTo>
                    <a:pt x="371107" y="685942"/>
                  </a:lnTo>
                  <a:lnTo>
                    <a:pt x="224479" y="360673"/>
                  </a:lnTo>
                  <a:lnTo>
                    <a:pt x="291195" y="192784"/>
                  </a:lnTo>
                  <a:cubicBezTo>
                    <a:pt x="294249" y="187151"/>
                    <a:pt x="294469" y="180406"/>
                    <a:pt x="291806" y="174578"/>
                  </a:cubicBezTo>
                  <a:close/>
                </a:path>
              </a:pathLst>
            </a:custGeom>
            <a:solidFill>
              <a:srgbClr val="FAB088"/>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79" name="Freeform: Shape 58">
              <a:extLst>
                <a:ext uri="{FF2B5EF4-FFF2-40B4-BE49-F238E27FC236}">
                  <a16:creationId xmlns:a16="http://schemas.microsoft.com/office/drawing/2014/main" id="{00000000-0008-0000-0300-00006F030000}"/>
                </a:ext>
              </a:extLst>
            </xdr:cNvPr>
            <xdr:cNvSpPr/>
          </xdr:nvSpPr>
          <xdr:spPr>
            <a:xfrm>
              <a:off x="11301540" y="2684827"/>
              <a:ext cx="108382" cy="105938"/>
            </a:xfrm>
            <a:custGeom>
              <a:avLst/>
              <a:gdLst>
                <a:gd name="connsiteX0" fmla="*/ 8660 w 108382"/>
                <a:gd name="connsiteY0" fmla="*/ -295 h 105938"/>
                <a:gd name="connsiteX1" fmla="*/ 9393 w 108382"/>
                <a:gd name="connsiteY1" fmla="*/ 3981 h 105938"/>
                <a:gd name="connsiteX2" fmla="*/ 2062 w 108382"/>
                <a:gd name="connsiteY2" fmla="*/ 28419 h 105938"/>
                <a:gd name="connsiteX3" fmla="*/ -749 w 108382"/>
                <a:gd name="connsiteY3" fmla="*/ 31596 h 105938"/>
                <a:gd name="connsiteX4" fmla="*/ 86251 w 108382"/>
                <a:gd name="connsiteY4" fmla="*/ 105643 h 105938"/>
                <a:gd name="connsiteX5" fmla="*/ 107634 w 108382"/>
                <a:gd name="connsiteY5" fmla="*/ 52124 h 10593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08382" h="105938">
                  <a:moveTo>
                    <a:pt x="8660" y="-295"/>
                  </a:moveTo>
                  <a:lnTo>
                    <a:pt x="9393" y="3981"/>
                  </a:lnTo>
                  <a:cubicBezTo>
                    <a:pt x="11080" y="12840"/>
                    <a:pt x="8343" y="21955"/>
                    <a:pt x="2062" y="28419"/>
                  </a:cubicBezTo>
                  <a:lnTo>
                    <a:pt x="-749" y="31596"/>
                  </a:lnTo>
                  <a:lnTo>
                    <a:pt x="86251" y="105643"/>
                  </a:lnTo>
                  <a:lnTo>
                    <a:pt x="107634" y="52124"/>
                  </a:lnTo>
                  <a:close/>
                </a:path>
              </a:pathLst>
            </a:custGeom>
            <a:solidFill>
              <a:srgbClr val="E67B63"/>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80" name="Freeform: Shape 59">
              <a:extLst>
                <a:ext uri="{FF2B5EF4-FFF2-40B4-BE49-F238E27FC236}">
                  <a16:creationId xmlns:a16="http://schemas.microsoft.com/office/drawing/2014/main" id="{00000000-0008-0000-0300-000070030000}"/>
                </a:ext>
              </a:extLst>
            </xdr:cNvPr>
            <xdr:cNvSpPr/>
          </xdr:nvSpPr>
          <xdr:spPr>
            <a:xfrm rot="18092998">
              <a:off x="11372811" y="2564282"/>
              <a:ext cx="39100" cy="327835"/>
            </a:xfrm>
            <a:custGeom>
              <a:avLst/>
              <a:gdLst>
                <a:gd name="connsiteX0" fmla="*/ -749 w 39100"/>
                <a:gd name="connsiteY0" fmla="*/ -295 h 327835"/>
                <a:gd name="connsiteX1" fmla="*/ 38352 w 39100"/>
                <a:gd name="connsiteY1" fmla="*/ -295 h 327835"/>
                <a:gd name="connsiteX2" fmla="*/ 38352 w 39100"/>
                <a:gd name="connsiteY2" fmla="*/ 327540 h 327835"/>
                <a:gd name="connsiteX3" fmla="*/ -749 w 39100"/>
                <a:gd name="connsiteY3" fmla="*/ 327540 h 327835"/>
              </a:gdLst>
              <a:ahLst/>
              <a:cxnLst>
                <a:cxn ang="0">
                  <a:pos x="connsiteX0" y="connsiteY0"/>
                </a:cxn>
                <a:cxn ang="0">
                  <a:pos x="connsiteX1" y="connsiteY1"/>
                </a:cxn>
                <a:cxn ang="0">
                  <a:pos x="connsiteX2" y="connsiteY2"/>
                </a:cxn>
                <a:cxn ang="0">
                  <a:pos x="connsiteX3" y="connsiteY3"/>
                </a:cxn>
              </a:cxnLst>
              <a:rect l="l" t="t" r="r" b="b"/>
              <a:pathLst>
                <a:path w="39100" h="327835">
                  <a:moveTo>
                    <a:pt x="-749" y="-295"/>
                  </a:moveTo>
                  <a:lnTo>
                    <a:pt x="38352" y="-295"/>
                  </a:lnTo>
                  <a:lnTo>
                    <a:pt x="38352" y="327540"/>
                  </a:lnTo>
                  <a:lnTo>
                    <a:pt x="-749" y="327540"/>
                  </a:lnTo>
                  <a:close/>
                </a:path>
              </a:pathLst>
            </a:custGeom>
            <a:solidFill>
              <a:srgbClr val="FDB515"/>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81" name="Freeform: Shape 60">
              <a:extLst>
                <a:ext uri="{FF2B5EF4-FFF2-40B4-BE49-F238E27FC236}">
                  <a16:creationId xmlns:a16="http://schemas.microsoft.com/office/drawing/2014/main" id="{00000000-0008-0000-0300-000071030000}"/>
                </a:ext>
              </a:extLst>
            </xdr:cNvPr>
            <xdr:cNvSpPr/>
          </xdr:nvSpPr>
          <xdr:spPr>
            <a:xfrm rot="18093599">
              <a:off x="11379656" y="2554915"/>
              <a:ext cx="14662" cy="339931"/>
            </a:xfrm>
            <a:custGeom>
              <a:avLst/>
              <a:gdLst>
                <a:gd name="connsiteX0" fmla="*/ -749 w 14662"/>
                <a:gd name="connsiteY0" fmla="*/ -295 h 339931"/>
                <a:gd name="connsiteX1" fmla="*/ 13914 w 14662"/>
                <a:gd name="connsiteY1" fmla="*/ -295 h 339931"/>
                <a:gd name="connsiteX2" fmla="*/ 13914 w 14662"/>
                <a:gd name="connsiteY2" fmla="*/ 339637 h 339931"/>
                <a:gd name="connsiteX3" fmla="*/ -749 w 14662"/>
                <a:gd name="connsiteY3" fmla="*/ 339637 h 339931"/>
              </a:gdLst>
              <a:ahLst/>
              <a:cxnLst>
                <a:cxn ang="0">
                  <a:pos x="connsiteX0" y="connsiteY0"/>
                </a:cxn>
                <a:cxn ang="0">
                  <a:pos x="connsiteX1" y="connsiteY1"/>
                </a:cxn>
                <a:cxn ang="0">
                  <a:pos x="connsiteX2" y="connsiteY2"/>
                </a:cxn>
                <a:cxn ang="0">
                  <a:pos x="connsiteX3" y="connsiteY3"/>
                </a:cxn>
              </a:cxnLst>
              <a:rect l="l" t="t" r="r" b="b"/>
              <a:pathLst>
                <a:path w="14662" h="339931">
                  <a:moveTo>
                    <a:pt x="-749" y="-295"/>
                  </a:moveTo>
                  <a:lnTo>
                    <a:pt x="13914" y="-295"/>
                  </a:lnTo>
                  <a:lnTo>
                    <a:pt x="13914" y="339637"/>
                  </a:lnTo>
                  <a:lnTo>
                    <a:pt x="-749" y="339637"/>
                  </a:lnTo>
                  <a:close/>
                </a:path>
              </a:pathLst>
            </a:custGeom>
            <a:solidFill>
              <a:srgbClr val="FEDA42"/>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82" name="Freeform: Shape 61">
              <a:extLst>
                <a:ext uri="{FF2B5EF4-FFF2-40B4-BE49-F238E27FC236}">
                  <a16:creationId xmlns:a16="http://schemas.microsoft.com/office/drawing/2014/main" id="{00000000-0008-0000-0300-000072030000}"/>
                </a:ext>
              </a:extLst>
            </xdr:cNvPr>
            <xdr:cNvSpPr/>
          </xdr:nvSpPr>
          <xdr:spPr>
            <a:xfrm>
              <a:off x="11063637" y="2525369"/>
              <a:ext cx="46432" cy="39222"/>
            </a:xfrm>
            <a:custGeom>
              <a:avLst/>
              <a:gdLst>
                <a:gd name="connsiteX0" fmla="*/ 46432 w 46432"/>
                <a:gd name="connsiteY0" fmla="*/ 5743 h 39222"/>
                <a:gd name="connsiteX1" fmla="*/ 25660 w 46432"/>
                <a:gd name="connsiteY1" fmla="*/ 39223 h 39222"/>
                <a:gd name="connsiteX2" fmla="*/ 0 w 46432"/>
                <a:gd name="connsiteY2" fmla="*/ 0 h 39222"/>
                <a:gd name="connsiteX3" fmla="*/ 46432 w 46432"/>
                <a:gd name="connsiteY3" fmla="*/ 5743 h 39222"/>
              </a:gdLst>
              <a:ahLst/>
              <a:cxnLst>
                <a:cxn ang="0">
                  <a:pos x="connsiteX0" y="connsiteY0"/>
                </a:cxn>
                <a:cxn ang="0">
                  <a:pos x="connsiteX1" y="connsiteY1"/>
                </a:cxn>
                <a:cxn ang="0">
                  <a:pos x="connsiteX2" y="connsiteY2"/>
                </a:cxn>
                <a:cxn ang="0">
                  <a:pos x="connsiteX3" y="connsiteY3"/>
                </a:cxn>
              </a:cxnLst>
              <a:rect l="l" t="t" r="r" b="b"/>
              <a:pathLst>
                <a:path w="46432" h="39222">
                  <a:moveTo>
                    <a:pt x="46432" y="5743"/>
                  </a:moveTo>
                  <a:lnTo>
                    <a:pt x="25660" y="39223"/>
                  </a:lnTo>
                  <a:lnTo>
                    <a:pt x="0" y="0"/>
                  </a:lnTo>
                  <a:lnTo>
                    <a:pt x="46432" y="5743"/>
                  </a:lnTo>
                  <a:close/>
                </a:path>
              </a:pathLst>
            </a:custGeom>
            <a:solidFill>
              <a:srgbClr val="FCC29B"/>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83" name="Freeform: Shape 62">
              <a:extLst>
                <a:ext uri="{FF2B5EF4-FFF2-40B4-BE49-F238E27FC236}">
                  <a16:creationId xmlns:a16="http://schemas.microsoft.com/office/drawing/2014/main" id="{00000000-0008-0000-0300-000073030000}"/>
                </a:ext>
              </a:extLst>
            </xdr:cNvPr>
            <xdr:cNvSpPr/>
          </xdr:nvSpPr>
          <xdr:spPr>
            <a:xfrm>
              <a:off x="11063637" y="2525369"/>
              <a:ext cx="14051" cy="11852"/>
            </a:xfrm>
            <a:custGeom>
              <a:avLst/>
              <a:gdLst>
                <a:gd name="connsiteX0" fmla="*/ 14052 w 14051"/>
                <a:gd name="connsiteY0" fmla="*/ 1711 h 11852"/>
                <a:gd name="connsiteX1" fmla="*/ 0 w 14051"/>
                <a:gd name="connsiteY1" fmla="*/ 0 h 11852"/>
                <a:gd name="connsiteX2" fmla="*/ 7820 w 14051"/>
                <a:gd name="connsiteY2" fmla="*/ 11852 h 11852"/>
                <a:gd name="connsiteX3" fmla="*/ 14052 w 14051"/>
                <a:gd name="connsiteY3" fmla="*/ 1711 h 11852"/>
              </a:gdLst>
              <a:ahLst/>
              <a:cxnLst>
                <a:cxn ang="0">
                  <a:pos x="connsiteX0" y="connsiteY0"/>
                </a:cxn>
                <a:cxn ang="0">
                  <a:pos x="connsiteX1" y="connsiteY1"/>
                </a:cxn>
                <a:cxn ang="0">
                  <a:pos x="connsiteX2" y="connsiteY2"/>
                </a:cxn>
                <a:cxn ang="0">
                  <a:pos x="connsiteX3" y="connsiteY3"/>
                </a:cxn>
              </a:cxnLst>
              <a:rect l="l" t="t" r="r" b="b"/>
              <a:pathLst>
                <a:path w="14051" h="11852">
                  <a:moveTo>
                    <a:pt x="14052" y="1711"/>
                  </a:moveTo>
                  <a:lnTo>
                    <a:pt x="0" y="0"/>
                  </a:lnTo>
                  <a:lnTo>
                    <a:pt x="7820" y="11852"/>
                  </a:lnTo>
                  <a:lnTo>
                    <a:pt x="14052" y="1711"/>
                  </a:lnTo>
                  <a:close/>
                </a:path>
              </a:pathLst>
            </a:custGeom>
            <a:solidFill>
              <a:srgbClr val="4A4440"/>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84" name="Freeform: Shape 63">
              <a:extLst>
                <a:ext uri="{FF2B5EF4-FFF2-40B4-BE49-F238E27FC236}">
                  <a16:creationId xmlns:a16="http://schemas.microsoft.com/office/drawing/2014/main" id="{00000000-0008-0000-0300-000074030000}"/>
                </a:ext>
              </a:extLst>
            </xdr:cNvPr>
            <xdr:cNvSpPr/>
          </xdr:nvSpPr>
          <xdr:spPr>
            <a:xfrm>
              <a:off x="10538099" y="2603106"/>
              <a:ext cx="348105" cy="362518"/>
            </a:xfrm>
            <a:custGeom>
              <a:avLst/>
              <a:gdLst>
                <a:gd name="connsiteX0" fmla="*/ 324276 w 348105"/>
                <a:gd name="connsiteY0" fmla="*/ 193108 h 362518"/>
                <a:gd name="connsiteX1" fmla="*/ 281998 w 348105"/>
                <a:gd name="connsiteY1" fmla="*/ 263856 h 362518"/>
                <a:gd name="connsiteX2" fmla="*/ 243142 w 348105"/>
                <a:gd name="connsiteY2" fmla="*/ 298802 h 362518"/>
                <a:gd name="connsiteX3" fmla="*/ 236409 w 348105"/>
                <a:gd name="connsiteY3" fmla="*/ 293658 h 362518"/>
                <a:gd name="connsiteX4" fmla="*/ 236666 w 348105"/>
                <a:gd name="connsiteY4" fmla="*/ 290982 h 362518"/>
                <a:gd name="connsiteX5" fmla="*/ 250717 w 348105"/>
                <a:gd name="connsiteY5" fmla="*/ 238196 h 362518"/>
                <a:gd name="connsiteX6" fmla="*/ 329408 w 348105"/>
                <a:gd name="connsiteY6" fmla="*/ 122360 h 362518"/>
                <a:gd name="connsiteX7" fmla="*/ 310346 w 348105"/>
                <a:gd name="connsiteY7" fmla="*/ 67130 h 362518"/>
                <a:gd name="connsiteX8" fmla="*/ 205996 w 348105"/>
                <a:gd name="connsiteY8" fmla="*/ 187487 h 362518"/>
                <a:gd name="connsiteX9" fmla="*/ 196832 w 348105"/>
                <a:gd name="connsiteY9" fmla="*/ 183333 h 362518"/>
                <a:gd name="connsiteX10" fmla="*/ 282365 w 348105"/>
                <a:gd name="connsiteY10" fmla="*/ 76050 h 362518"/>
                <a:gd name="connsiteX11" fmla="*/ 266724 w 348105"/>
                <a:gd name="connsiteY11" fmla="*/ 22653 h 362518"/>
                <a:gd name="connsiteX12" fmla="*/ 245830 w 348105"/>
                <a:gd name="connsiteY12" fmla="*/ 39760 h 362518"/>
                <a:gd name="connsiteX13" fmla="*/ 247907 w 348105"/>
                <a:gd name="connsiteY13" fmla="*/ 33161 h 362518"/>
                <a:gd name="connsiteX14" fmla="*/ 247907 w 348105"/>
                <a:gd name="connsiteY14" fmla="*/ 30717 h 362518"/>
                <a:gd name="connsiteX15" fmla="*/ 247907 w 348105"/>
                <a:gd name="connsiteY15" fmla="*/ 28029 h 362518"/>
                <a:gd name="connsiteX16" fmla="*/ 247907 w 348105"/>
                <a:gd name="connsiteY16" fmla="*/ 27418 h 362518"/>
                <a:gd name="connsiteX17" fmla="*/ 247907 w 348105"/>
                <a:gd name="connsiteY17" fmla="*/ 24364 h 362518"/>
                <a:gd name="connsiteX18" fmla="*/ 247907 w 348105"/>
                <a:gd name="connsiteY18" fmla="*/ 24364 h 362518"/>
                <a:gd name="connsiteX19" fmla="*/ 209051 w 348105"/>
                <a:gd name="connsiteY19" fmla="*/ 5791 h 362518"/>
                <a:gd name="connsiteX20" fmla="*/ 162497 w 348105"/>
                <a:gd name="connsiteY20" fmla="*/ 49901 h 362518"/>
                <a:gd name="connsiteX21" fmla="*/ 160420 w 348105"/>
                <a:gd name="connsiteY21" fmla="*/ 43303 h 362518"/>
                <a:gd name="connsiteX22" fmla="*/ 128772 w 348105"/>
                <a:gd name="connsiteY22" fmla="*/ 31084 h 362518"/>
                <a:gd name="connsiteX23" fmla="*/ 27966 w 348105"/>
                <a:gd name="connsiteY23" fmla="*/ 264344 h 362518"/>
                <a:gd name="connsiteX24" fmla="*/ -749 w 348105"/>
                <a:gd name="connsiteY24" fmla="*/ 354398 h 362518"/>
                <a:gd name="connsiteX25" fmla="*/ 145146 w 348105"/>
                <a:gd name="connsiteY25" fmla="*/ 360630 h 362518"/>
                <a:gd name="connsiteX26" fmla="*/ 245830 w 348105"/>
                <a:gd name="connsiteY26" fmla="*/ 336192 h 362518"/>
                <a:gd name="connsiteX27" fmla="*/ 320488 w 348105"/>
                <a:gd name="connsiteY27" fmla="*/ 309188 h 362518"/>
                <a:gd name="connsiteX28" fmla="*/ 347003 w 348105"/>
                <a:gd name="connsiteY28" fmla="*/ 210581 h 362518"/>
                <a:gd name="connsiteX29" fmla="*/ 334772 w 348105"/>
                <a:gd name="connsiteY29" fmla="*/ 191739 h 362518"/>
                <a:gd name="connsiteX30" fmla="*/ 324276 w 348105"/>
                <a:gd name="connsiteY30" fmla="*/ 193108 h 36251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 ang="0">
                  <a:pos x="connsiteX28" y="connsiteY28"/>
                </a:cxn>
                <a:cxn ang="0">
                  <a:pos x="connsiteX29" y="connsiteY29"/>
                </a:cxn>
                <a:cxn ang="0">
                  <a:pos x="connsiteX30" y="connsiteY30"/>
                </a:cxn>
              </a:cxnLst>
              <a:rect l="l" t="t" r="r" b="b"/>
              <a:pathLst>
                <a:path w="348105" h="362518">
                  <a:moveTo>
                    <a:pt x="324276" y="193108"/>
                  </a:moveTo>
                  <a:cubicBezTo>
                    <a:pt x="301476" y="210251"/>
                    <a:pt x="286300" y="235654"/>
                    <a:pt x="281998" y="263856"/>
                  </a:cubicBezTo>
                  <a:cubicBezTo>
                    <a:pt x="278736" y="283125"/>
                    <a:pt x="262643" y="297604"/>
                    <a:pt x="243142" y="298802"/>
                  </a:cubicBezTo>
                  <a:cubicBezTo>
                    <a:pt x="239867" y="299242"/>
                    <a:pt x="236850" y="296932"/>
                    <a:pt x="236409" y="293658"/>
                  </a:cubicBezTo>
                  <a:cubicBezTo>
                    <a:pt x="236299" y="292766"/>
                    <a:pt x="236385" y="291849"/>
                    <a:pt x="236666" y="290982"/>
                  </a:cubicBezTo>
                  <a:cubicBezTo>
                    <a:pt x="242653" y="273753"/>
                    <a:pt x="247345" y="256109"/>
                    <a:pt x="250717" y="238196"/>
                  </a:cubicBezTo>
                  <a:cubicBezTo>
                    <a:pt x="276378" y="195673"/>
                    <a:pt x="295928" y="155229"/>
                    <a:pt x="329408" y="122360"/>
                  </a:cubicBezTo>
                  <a:cubicBezTo>
                    <a:pt x="354579" y="97922"/>
                    <a:pt x="337716" y="45136"/>
                    <a:pt x="310346" y="67130"/>
                  </a:cubicBezTo>
                  <a:cubicBezTo>
                    <a:pt x="269168" y="101221"/>
                    <a:pt x="233904" y="141886"/>
                    <a:pt x="205996" y="187487"/>
                  </a:cubicBezTo>
                  <a:cubicBezTo>
                    <a:pt x="202942" y="186265"/>
                    <a:pt x="200009" y="184799"/>
                    <a:pt x="196832" y="183333"/>
                  </a:cubicBezTo>
                  <a:cubicBezTo>
                    <a:pt x="221099" y="144378"/>
                    <a:pt x="249802" y="108381"/>
                    <a:pt x="282365" y="76050"/>
                  </a:cubicBezTo>
                  <a:cubicBezTo>
                    <a:pt x="306803" y="51612"/>
                    <a:pt x="294584" y="1270"/>
                    <a:pt x="266724" y="22653"/>
                  </a:cubicBezTo>
                  <a:cubicBezTo>
                    <a:pt x="259515" y="28151"/>
                    <a:pt x="252673" y="33772"/>
                    <a:pt x="245830" y="39760"/>
                  </a:cubicBezTo>
                  <a:cubicBezTo>
                    <a:pt x="246820" y="37658"/>
                    <a:pt x="247516" y="35446"/>
                    <a:pt x="247907" y="33161"/>
                  </a:cubicBezTo>
                  <a:cubicBezTo>
                    <a:pt x="247968" y="32342"/>
                    <a:pt x="247968" y="31536"/>
                    <a:pt x="247907" y="30717"/>
                  </a:cubicBezTo>
                  <a:cubicBezTo>
                    <a:pt x="247968" y="29825"/>
                    <a:pt x="247968" y="28921"/>
                    <a:pt x="247907" y="28029"/>
                  </a:cubicBezTo>
                  <a:lnTo>
                    <a:pt x="247907" y="27418"/>
                  </a:lnTo>
                  <a:cubicBezTo>
                    <a:pt x="247968" y="26404"/>
                    <a:pt x="247968" y="25378"/>
                    <a:pt x="247907" y="24364"/>
                  </a:cubicBezTo>
                  <a:lnTo>
                    <a:pt x="247907" y="24364"/>
                  </a:lnTo>
                  <a:cubicBezTo>
                    <a:pt x="245708" y="5791"/>
                    <a:pt x="227380" y="-9116"/>
                    <a:pt x="209051" y="5791"/>
                  </a:cubicBezTo>
                  <a:cubicBezTo>
                    <a:pt x="192384" y="19231"/>
                    <a:pt x="176817" y="33980"/>
                    <a:pt x="162497" y="49901"/>
                  </a:cubicBezTo>
                  <a:cubicBezTo>
                    <a:pt x="162130" y="47616"/>
                    <a:pt x="161434" y="45393"/>
                    <a:pt x="160420" y="43303"/>
                  </a:cubicBezTo>
                  <a:cubicBezTo>
                    <a:pt x="155654" y="27418"/>
                    <a:pt x="141847" y="16910"/>
                    <a:pt x="128772" y="31084"/>
                  </a:cubicBezTo>
                  <a:cubicBezTo>
                    <a:pt x="69754" y="94012"/>
                    <a:pt x="50204" y="178567"/>
                    <a:pt x="27966" y="264344"/>
                  </a:cubicBezTo>
                  <a:cubicBezTo>
                    <a:pt x="20145" y="294647"/>
                    <a:pt x="4749" y="323484"/>
                    <a:pt x="-749" y="354398"/>
                  </a:cubicBezTo>
                  <a:cubicBezTo>
                    <a:pt x="47492" y="361962"/>
                    <a:pt x="96441" y="364051"/>
                    <a:pt x="145146" y="360630"/>
                  </a:cubicBezTo>
                  <a:cubicBezTo>
                    <a:pt x="179249" y="354936"/>
                    <a:pt x="212900" y="346761"/>
                    <a:pt x="245830" y="336192"/>
                  </a:cubicBezTo>
                  <a:cubicBezTo>
                    <a:pt x="268924" y="330204"/>
                    <a:pt x="303137" y="328249"/>
                    <a:pt x="320488" y="309188"/>
                  </a:cubicBezTo>
                  <a:lnTo>
                    <a:pt x="347003" y="210581"/>
                  </a:lnTo>
                  <a:cubicBezTo>
                    <a:pt x="348836" y="202003"/>
                    <a:pt x="343362" y="193560"/>
                    <a:pt x="334772" y="191739"/>
                  </a:cubicBezTo>
                  <a:cubicBezTo>
                    <a:pt x="331216" y="190981"/>
                    <a:pt x="327514" y="191458"/>
                    <a:pt x="324276" y="193108"/>
                  </a:cubicBezTo>
                  <a:close/>
                </a:path>
              </a:pathLst>
            </a:custGeom>
            <a:solidFill>
              <a:srgbClr val="684C4C">
                <a:alpha val="47000"/>
              </a:srgbClr>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85" name="Freeform: Shape 64">
              <a:extLst>
                <a:ext uri="{FF2B5EF4-FFF2-40B4-BE49-F238E27FC236}">
                  <a16:creationId xmlns:a16="http://schemas.microsoft.com/office/drawing/2014/main" id="{00000000-0008-0000-0300-000075030000}"/>
                </a:ext>
              </a:extLst>
            </xdr:cNvPr>
            <xdr:cNvSpPr/>
          </xdr:nvSpPr>
          <xdr:spPr>
            <a:xfrm>
              <a:off x="10528619" y="2615059"/>
              <a:ext cx="168061" cy="400863"/>
            </a:xfrm>
            <a:custGeom>
              <a:avLst/>
              <a:gdLst>
                <a:gd name="connsiteX0" fmla="*/ 48076 w 168061"/>
                <a:gd name="connsiteY0" fmla="*/ 380690 h 400863"/>
                <a:gd name="connsiteX1" fmla="*/ 69949 w 168061"/>
                <a:gd name="connsiteY1" fmla="*/ 253857 h 400863"/>
                <a:gd name="connsiteX2" fmla="*/ 159758 w 168061"/>
                <a:gd name="connsiteY2" fmla="*/ 52244 h 400863"/>
                <a:gd name="connsiteX3" fmla="*/ 133976 w 168061"/>
                <a:gd name="connsiteY3" fmla="*/ 6178 h 400863"/>
                <a:gd name="connsiteX4" fmla="*/ 24005 w 168061"/>
                <a:gd name="connsiteY4" fmla="*/ 236995 h 400863"/>
                <a:gd name="connsiteX5" fmla="*/ -433 w 168061"/>
                <a:gd name="connsiteY5" fmla="*/ 371404 h 400863"/>
                <a:gd name="connsiteX6" fmla="*/ 19362 w 168061"/>
                <a:gd name="connsiteY6" fmla="*/ 400118 h 400863"/>
                <a:gd name="connsiteX7" fmla="*/ 47991 w 168061"/>
                <a:gd name="connsiteY7" fmla="*/ 380763 h 400863"/>
                <a:gd name="connsiteX8" fmla="*/ 48076 w 168061"/>
                <a:gd name="connsiteY8" fmla="*/ 380323 h 400863"/>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168061" h="400863">
                  <a:moveTo>
                    <a:pt x="48076" y="380690"/>
                  </a:moveTo>
                  <a:cubicBezTo>
                    <a:pt x="51986" y="337899"/>
                    <a:pt x="59306" y="295487"/>
                    <a:pt x="69949" y="253857"/>
                  </a:cubicBezTo>
                  <a:cubicBezTo>
                    <a:pt x="88766" y="177000"/>
                    <a:pt x="105872" y="117860"/>
                    <a:pt x="159758" y="52244"/>
                  </a:cubicBezTo>
                  <a:cubicBezTo>
                    <a:pt x="179919" y="27806"/>
                    <a:pt x="155725" y="-17038"/>
                    <a:pt x="133976" y="6178"/>
                  </a:cubicBezTo>
                  <a:cubicBezTo>
                    <a:pt x="74958" y="69106"/>
                    <a:pt x="45632" y="151217"/>
                    <a:pt x="24005" y="236995"/>
                  </a:cubicBezTo>
                  <a:cubicBezTo>
                    <a:pt x="11969" y="281008"/>
                    <a:pt x="3795" y="325973"/>
                    <a:pt x="-433" y="371404"/>
                  </a:cubicBezTo>
                  <a:cubicBezTo>
                    <a:pt x="-2547" y="384722"/>
                    <a:pt x="6165" y="397357"/>
                    <a:pt x="19362" y="400118"/>
                  </a:cubicBezTo>
                  <a:cubicBezTo>
                    <a:pt x="32607" y="402684"/>
                    <a:pt x="45437" y="394021"/>
                    <a:pt x="47991" y="380763"/>
                  </a:cubicBezTo>
                  <a:cubicBezTo>
                    <a:pt x="48028" y="380617"/>
                    <a:pt x="48052" y="380470"/>
                    <a:pt x="48076" y="380323"/>
                  </a:cubicBezTo>
                  <a:close/>
                </a:path>
              </a:pathLst>
            </a:custGeom>
            <a:solidFill>
              <a:srgbClr val="FAB088"/>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86" name="Freeform: Shape 65">
              <a:extLst>
                <a:ext uri="{FF2B5EF4-FFF2-40B4-BE49-F238E27FC236}">
                  <a16:creationId xmlns:a16="http://schemas.microsoft.com/office/drawing/2014/main" id="{00000000-0008-0000-0300-000076030000}"/>
                </a:ext>
              </a:extLst>
            </xdr:cNvPr>
            <xdr:cNvSpPr/>
          </xdr:nvSpPr>
          <xdr:spPr>
            <a:xfrm>
              <a:off x="10541885" y="2633996"/>
              <a:ext cx="155669" cy="391823"/>
            </a:xfrm>
            <a:custGeom>
              <a:avLst/>
              <a:gdLst>
                <a:gd name="connsiteX0" fmla="*/ 142704 w 155669"/>
                <a:gd name="connsiteY0" fmla="*/ 50414 h 391823"/>
                <a:gd name="connsiteX1" fmla="*/ 152357 w 155669"/>
                <a:gd name="connsiteY1" fmla="*/ -295 h 391823"/>
                <a:gd name="connsiteX2" fmla="*/ 36399 w 155669"/>
                <a:gd name="connsiteY2" fmla="*/ 220746 h 391823"/>
                <a:gd name="connsiteX3" fmla="*/ -258 w 155669"/>
                <a:gd name="connsiteY3" fmla="*/ 367374 h 391823"/>
                <a:gd name="connsiteX4" fmla="*/ 4019 w 155669"/>
                <a:gd name="connsiteY4" fmla="*/ 389857 h 391823"/>
                <a:gd name="connsiteX5" fmla="*/ 8540 w 155669"/>
                <a:gd name="connsiteY5" fmla="*/ 391079 h 391823"/>
                <a:gd name="connsiteX6" fmla="*/ 37169 w 155669"/>
                <a:gd name="connsiteY6" fmla="*/ 371724 h 391823"/>
                <a:gd name="connsiteX7" fmla="*/ 37255 w 155669"/>
                <a:gd name="connsiteY7" fmla="*/ 371284 h 391823"/>
                <a:gd name="connsiteX8" fmla="*/ 59126 w 155669"/>
                <a:gd name="connsiteY8" fmla="*/ 244451 h 391823"/>
                <a:gd name="connsiteX9" fmla="*/ 142704 w 155669"/>
                <a:gd name="connsiteY9" fmla="*/ 50414 h 391823"/>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Lst>
              <a:rect l="l" t="t" r="r" b="b"/>
              <a:pathLst>
                <a:path w="155669" h="391823">
                  <a:moveTo>
                    <a:pt x="142704" y="50414"/>
                  </a:moveTo>
                  <a:cubicBezTo>
                    <a:pt x="152724" y="38195"/>
                    <a:pt x="158589" y="11068"/>
                    <a:pt x="152357" y="-295"/>
                  </a:cubicBezTo>
                  <a:cubicBezTo>
                    <a:pt x="84787" y="71797"/>
                    <a:pt x="61204" y="145233"/>
                    <a:pt x="36399" y="220746"/>
                  </a:cubicBezTo>
                  <a:cubicBezTo>
                    <a:pt x="20160" y="268534"/>
                    <a:pt x="7905" y="317569"/>
                    <a:pt x="-258" y="367374"/>
                  </a:cubicBezTo>
                  <a:cubicBezTo>
                    <a:pt x="-1626" y="375145"/>
                    <a:pt x="-111" y="383136"/>
                    <a:pt x="4019" y="389857"/>
                  </a:cubicBezTo>
                  <a:cubicBezTo>
                    <a:pt x="5485" y="390394"/>
                    <a:pt x="7000" y="390797"/>
                    <a:pt x="8540" y="391079"/>
                  </a:cubicBezTo>
                  <a:cubicBezTo>
                    <a:pt x="21785" y="393644"/>
                    <a:pt x="34615" y="384981"/>
                    <a:pt x="37169" y="371724"/>
                  </a:cubicBezTo>
                  <a:cubicBezTo>
                    <a:pt x="37205" y="371577"/>
                    <a:pt x="37230" y="371430"/>
                    <a:pt x="37255" y="371284"/>
                  </a:cubicBezTo>
                  <a:cubicBezTo>
                    <a:pt x="41165" y="328493"/>
                    <a:pt x="48484" y="286081"/>
                    <a:pt x="59126" y="244451"/>
                  </a:cubicBezTo>
                  <a:cubicBezTo>
                    <a:pt x="77822" y="167960"/>
                    <a:pt x="88818" y="116029"/>
                    <a:pt x="142704" y="50414"/>
                  </a:cubicBezTo>
                  <a:close/>
                </a:path>
              </a:pathLst>
            </a:custGeom>
            <a:solidFill>
              <a:srgbClr val="D36F54">
                <a:alpha val="50000"/>
              </a:srgbClr>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87" name="Freeform: Shape 66">
              <a:extLst>
                <a:ext uri="{FF2B5EF4-FFF2-40B4-BE49-F238E27FC236}">
                  <a16:creationId xmlns:a16="http://schemas.microsoft.com/office/drawing/2014/main" id="{00000000-0008-0000-0300-000077030000}"/>
                </a:ext>
              </a:extLst>
            </xdr:cNvPr>
            <xdr:cNvSpPr/>
          </xdr:nvSpPr>
          <xdr:spPr>
            <a:xfrm>
              <a:off x="10541240" y="2590430"/>
              <a:ext cx="241507" cy="432168"/>
            </a:xfrm>
            <a:custGeom>
              <a:avLst/>
              <a:gdLst>
                <a:gd name="connsiteX0" fmla="*/ 52685 w 241507"/>
                <a:gd name="connsiteY0" fmla="*/ 412528 h 432168"/>
                <a:gd name="connsiteX1" fmla="*/ 92029 w 241507"/>
                <a:gd name="connsiteY1" fmla="*/ 275798 h 432168"/>
                <a:gd name="connsiteX2" fmla="*/ 230226 w 241507"/>
                <a:gd name="connsiteY2" fmla="*/ 50968 h 432168"/>
                <a:gd name="connsiteX3" fmla="*/ 201634 w 241507"/>
                <a:gd name="connsiteY3" fmla="*/ 5758 h 432168"/>
                <a:gd name="connsiteX4" fmla="*/ 42787 w 241507"/>
                <a:gd name="connsiteY4" fmla="*/ 251726 h 432168"/>
                <a:gd name="connsiteX5" fmla="*/ 265 w 241507"/>
                <a:gd name="connsiteY5" fmla="*/ 396888 h 432168"/>
                <a:gd name="connsiteX6" fmla="*/ 18593 w 241507"/>
                <a:gd name="connsiteY6" fmla="*/ 430734 h 432168"/>
                <a:gd name="connsiteX7" fmla="*/ 52440 w 241507"/>
                <a:gd name="connsiteY7" fmla="*/ 412528 h 43216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241507" h="432168">
                  <a:moveTo>
                    <a:pt x="52685" y="412528"/>
                  </a:moveTo>
                  <a:cubicBezTo>
                    <a:pt x="62105" y="365961"/>
                    <a:pt x="75253" y="320238"/>
                    <a:pt x="92029" y="275798"/>
                  </a:cubicBezTo>
                  <a:cubicBezTo>
                    <a:pt x="122088" y="193808"/>
                    <a:pt x="163999" y="110597"/>
                    <a:pt x="230226" y="50968"/>
                  </a:cubicBezTo>
                  <a:cubicBezTo>
                    <a:pt x="256375" y="27508"/>
                    <a:pt x="228882" y="-16358"/>
                    <a:pt x="201634" y="5758"/>
                  </a:cubicBezTo>
                  <a:cubicBezTo>
                    <a:pt x="114513" y="76384"/>
                    <a:pt x="75412" y="164605"/>
                    <a:pt x="42787" y="251726"/>
                  </a:cubicBezTo>
                  <a:cubicBezTo>
                    <a:pt x="24605" y="298855"/>
                    <a:pt x="10382" y="347401"/>
                    <a:pt x="265" y="396888"/>
                  </a:cubicBezTo>
                  <a:cubicBezTo>
                    <a:pt x="-3719" y="411257"/>
                    <a:pt x="4383" y="426213"/>
                    <a:pt x="18593" y="430734"/>
                  </a:cubicBezTo>
                  <a:cubicBezTo>
                    <a:pt x="32963" y="435011"/>
                    <a:pt x="48090" y="426873"/>
                    <a:pt x="52440" y="412528"/>
                  </a:cubicBezTo>
                  <a:close/>
                </a:path>
              </a:pathLst>
            </a:custGeom>
            <a:solidFill>
              <a:srgbClr val="FAB088"/>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88" name="Freeform: Shape 67">
              <a:extLst>
                <a:ext uri="{FF2B5EF4-FFF2-40B4-BE49-F238E27FC236}">
                  <a16:creationId xmlns:a16="http://schemas.microsoft.com/office/drawing/2014/main" id="{00000000-0008-0000-0300-000078030000}"/>
                </a:ext>
              </a:extLst>
            </xdr:cNvPr>
            <xdr:cNvSpPr/>
          </xdr:nvSpPr>
          <xdr:spPr>
            <a:xfrm>
              <a:off x="10578355" y="2615056"/>
              <a:ext cx="204385" cy="400904"/>
            </a:xfrm>
            <a:custGeom>
              <a:avLst/>
              <a:gdLst>
                <a:gd name="connsiteX0" fmla="*/ 193233 w 204385"/>
                <a:gd name="connsiteY0" fmla="*/ 26587 h 400904"/>
                <a:gd name="connsiteX1" fmla="*/ 203375 w 204385"/>
                <a:gd name="connsiteY1" fmla="*/ -295 h 400904"/>
                <a:gd name="connsiteX2" fmla="*/ 49293 w 204385"/>
                <a:gd name="connsiteY2" fmla="*/ 228689 h 400904"/>
                <a:gd name="connsiteX3" fmla="*/ 418 w 204385"/>
                <a:gd name="connsiteY3" fmla="*/ 372017 h 400904"/>
                <a:gd name="connsiteX4" fmla="*/ 7382 w 204385"/>
                <a:gd name="connsiteY4" fmla="*/ 400609 h 400904"/>
                <a:gd name="connsiteX5" fmla="*/ 15203 w 204385"/>
                <a:gd name="connsiteY5" fmla="*/ 388390 h 400904"/>
                <a:gd name="connsiteX6" fmla="*/ 54670 w 204385"/>
                <a:gd name="connsiteY6" fmla="*/ 251782 h 400904"/>
                <a:gd name="connsiteX7" fmla="*/ 193233 w 204385"/>
                <a:gd name="connsiteY7" fmla="*/ 26587 h 40090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204385" h="400904">
                  <a:moveTo>
                    <a:pt x="193233" y="26587"/>
                  </a:moveTo>
                  <a:cubicBezTo>
                    <a:pt x="200895" y="19891"/>
                    <a:pt x="204707" y="9798"/>
                    <a:pt x="203375" y="-295"/>
                  </a:cubicBezTo>
                  <a:cubicBezTo>
                    <a:pt x="132872" y="60067"/>
                    <a:pt x="85462" y="144377"/>
                    <a:pt x="49293" y="228689"/>
                  </a:cubicBezTo>
                  <a:cubicBezTo>
                    <a:pt x="28925" y="274974"/>
                    <a:pt x="12576" y="322933"/>
                    <a:pt x="418" y="372017"/>
                  </a:cubicBezTo>
                  <a:cubicBezTo>
                    <a:pt x="-2502" y="382110"/>
                    <a:pt x="149" y="392997"/>
                    <a:pt x="7382" y="400609"/>
                  </a:cubicBezTo>
                  <a:cubicBezTo>
                    <a:pt x="11329" y="397567"/>
                    <a:pt x="14104" y="393254"/>
                    <a:pt x="15203" y="388390"/>
                  </a:cubicBezTo>
                  <a:cubicBezTo>
                    <a:pt x="24673" y="341873"/>
                    <a:pt x="37869" y="296186"/>
                    <a:pt x="54670" y="251782"/>
                  </a:cubicBezTo>
                  <a:cubicBezTo>
                    <a:pt x="84973" y="169427"/>
                    <a:pt x="127007" y="86093"/>
                    <a:pt x="193233" y="26587"/>
                  </a:cubicBezTo>
                  <a:close/>
                </a:path>
              </a:pathLst>
            </a:custGeom>
            <a:solidFill>
              <a:srgbClr val="D36F54">
                <a:alpha val="50000"/>
              </a:srgbClr>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89" name="Freeform: Shape 68">
              <a:extLst>
                <a:ext uri="{FF2B5EF4-FFF2-40B4-BE49-F238E27FC236}">
                  <a16:creationId xmlns:a16="http://schemas.microsoft.com/office/drawing/2014/main" id="{00000000-0008-0000-0300-000079030000}"/>
                </a:ext>
              </a:extLst>
            </xdr:cNvPr>
            <xdr:cNvSpPr/>
          </xdr:nvSpPr>
          <xdr:spPr>
            <a:xfrm>
              <a:off x="10618005" y="2652824"/>
              <a:ext cx="258189" cy="415453"/>
            </a:xfrm>
            <a:custGeom>
              <a:avLst/>
              <a:gdLst>
                <a:gd name="connsiteX0" fmla="*/ 39336 w 258189"/>
                <a:gd name="connsiteY0" fmla="*/ 397421 h 415453"/>
                <a:gd name="connsiteX1" fmla="*/ 110694 w 258189"/>
                <a:gd name="connsiteY1" fmla="*/ 263013 h 415453"/>
                <a:gd name="connsiteX2" fmla="*/ 245103 w 258189"/>
                <a:gd name="connsiteY2" fmla="*/ 60177 h 415453"/>
                <a:gd name="connsiteX3" fmla="*/ 226041 w 258189"/>
                <a:gd name="connsiteY3" fmla="*/ 4948 h 415453"/>
                <a:gd name="connsiteX4" fmla="*/ 63529 w 258189"/>
                <a:gd name="connsiteY4" fmla="*/ 236131 h 415453"/>
                <a:gd name="connsiteX5" fmla="*/ 12943 w 258189"/>
                <a:gd name="connsiteY5" fmla="*/ 378726 h 415453"/>
                <a:gd name="connsiteX6" fmla="*/ 4878 w 258189"/>
                <a:gd name="connsiteY6" fmla="*/ 413550 h 415453"/>
                <a:gd name="connsiteX7" fmla="*/ 39702 w 258189"/>
                <a:gd name="connsiteY7" fmla="*/ 397177 h 415453"/>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258189" h="415453">
                  <a:moveTo>
                    <a:pt x="39336" y="397421"/>
                  </a:moveTo>
                  <a:cubicBezTo>
                    <a:pt x="50700" y="351600"/>
                    <a:pt x="92121" y="306634"/>
                    <a:pt x="110694" y="263013"/>
                  </a:cubicBezTo>
                  <a:cubicBezTo>
                    <a:pt x="141816" y="187267"/>
                    <a:pt x="187478" y="118352"/>
                    <a:pt x="245103" y="60177"/>
                  </a:cubicBezTo>
                  <a:cubicBezTo>
                    <a:pt x="270274" y="35740"/>
                    <a:pt x="253412" y="-17047"/>
                    <a:pt x="226041" y="4948"/>
                  </a:cubicBezTo>
                  <a:cubicBezTo>
                    <a:pt x="151750" y="64576"/>
                    <a:pt x="101652" y="150231"/>
                    <a:pt x="63529" y="236131"/>
                  </a:cubicBezTo>
                  <a:cubicBezTo>
                    <a:pt x="42550" y="282098"/>
                    <a:pt x="25626" y="329813"/>
                    <a:pt x="12943" y="378726"/>
                  </a:cubicBezTo>
                  <a:cubicBezTo>
                    <a:pt x="9277" y="393145"/>
                    <a:pt x="-10151" y="408174"/>
                    <a:pt x="4878" y="413550"/>
                  </a:cubicBezTo>
                  <a:cubicBezTo>
                    <a:pt x="19015" y="418621"/>
                    <a:pt x="34595" y="411302"/>
                    <a:pt x="39702" y="397177"/>
                  </a:cubicBezTo>
                  <a:close/>
                </a:path>
              </a:pathLst>
            </a:custGeom>
            <a:solidFill>
              <a:srgbClr val="FAB088"/>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90" name="Freeform: Shape 69">
              <a:extLst>
                <a:ext uri="{FF2B5EF4-FFF2-40B4-BE49-F238E27FC236}">
                  <a16:creationId xmlns:a16="http://schemas.microsoft.com/office/drawing/2014/main" id="{00000000-0008-0000-0300-00007A030000}"/>
                </a:ext>
              </a:extLst>
            </xdr:cNvPr>
            <xdr:cNvSpPr/>
          </xdr:nvSpPr>
          <xdr:spPr>
            <a:xfrm>
              <a:off x="10577948" y="2609279"/>
              <a:ext cx="251879" cy="411080"/>
            </a:xfrm>
            <a:custGeom>
              <a:avLst/>
              <a:gdLst>
                <a:gd name="connsiteX0" fmla="*/ 51655 w 251879"/>
                <a:gd name="connsiteY0" fmla="*/ 392824 h 411080"/>
                <a:gd name="connsiteX1" fmla="*/ 101630 w 251879"/>
                <a:gd name="connsiteY1" fmla="*/ 259638 h 411080"/>
                <a:gd name="connsiteX2" fmla="*/ 237995 w 251879"/>
                <a:gd name="connsiteY2" fmla="*/ 58269 h 411080"/>
                <a:gd name="connsiteX3" fmla="*/ 222354 w 251879"/>
                <a:gd name="connsiteY3" fmla="*/ 4872 h 411080"/>
                <a:gd name="connsiteX4" fmla="*/ 54710 w 251879"/>
                <a:gd name="connsiteY4" fmla="*/ 232389 h 411080"/>
                <a:gd name="connsiteX5" fmla="*/ 946 w 251879"/>
                <a:gd name="connsiteY5" fmla="*/ 373763 h 411080"/>
                <a:gd name="connsiteX6" fmla="*/ 16464 w 251879"/>
                <a:gd name="connsiteY6" fmla="*/ 408953 h 411080"/>
                <a:gd name="connsiteX7" fmla="*/ 51655 w 251879"/>
                <a:gd name="connsiteY7" fmla="*/ 393435 h 41108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251879" h="411080">
                  <a:moveTo>
                    <a:pt x="51655" y="392824"/>
                  </a:moveTo>
                  <a:cubicBezTo>
                    <a:pt x="64742" y="347174"/>
                    <a:pt x="81457" y="302636"/>
                    <a:pt x="101630" y="259638"/>
                  </a:cubicBezTo>
                  <a:cubicBezTo>
                    <a:pt x="134158" y="184613"/>
                    <a:pt x="180406" y="116321"/>
                    <a:pt x="237995" y="58269"/>
                  </a:cubicBezTo>
                  <a:cubicBezTo>
                    <a:pt x="262432" y="33831"/>
                    <a:pt x="250214" y="-16511"/>
                    <a:pt x="222354" y="4872"/>
                  </a:cubicBezTo>
                  <a:cubicBezTo>
                    <a:pt x="146718" y="62790"/>
                    <a:pt x="94788" y="147345"/>
                    <a:pt x="54710" y="232389"/>
                  </a:cubicBezTo>
                  <a:cubicBezTo>
                    <a:pt x="32716" y="277868"/>
                    <a:pt x="14729" y="325168"/>
                    <a:pt x="946" y="373763"/>
                  </a:cubicBezTo>
                  <a:cubicBezTo>
                    <a:pt x="-4174" y="387753"/>
                    <a:pt x="2682" y="403296"/>
                    <a:pt x="16464" y="408953"/>
                  </a:cubicBezTo>
                  <a:cubicBezTo>
                    <a:pt x="30467" y="414354"/>
                    <a:pt x="46206" y="407414"/>
                    <a:pt x="51655" y="393435"/>
                  </a:cubicBezTo>
                  <a:close/>
                </a:path>
              </a:pathLst>
            </a:custGeom>
            <a:solidFill>
              <a:srgbClr val="FAB088"/>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91" name="Freeform: Shape 70">
              <a:extLst>
                <a:ext uri="{FF2B5EF4-FFF2-40B4-BE49-F238E27FC236}">
                  <a16:creationId xmlns:a16="http://schemas.microsoft.com/office/drawing/2014/main" id="{00000000-0008-0000-0300-00007B030000}"/>
                </a:ext>
              </a:extLst>
            </xdr:cNvPr>
            <xdr:cNvSpPr/>
          </xdr:nvSpPr>
          <xdr:spPr>
            <a:xfrm>
              <a:off x="10426051" y="2741558"/>
              <a:ext cx="450497" cy="475160"/>
            </a:xfrm>
            <a:custGeom>
              <a:avLst/>
              <a:gdLst>
                <a:gd name="connsiteX0" fmla="*/ 426672 w 450497"/>
                <a:gd name="connsiteY0" fmla="*/ 49767 h 475160"/>
                <a:gd name="connsiteX1" fmla="*/ 379506 w 450497"/>
                <a:gd name="connsiteY1" fmla="*/ 110862 h 475160"/>
                <a:gd name="connsiteX2" fmla="*/ 340650 w 450497"/>
                <a:gd name="connsiteY2" fmla="*/ 145808 h 475160"/>
                <a:gd name="connsiteX3" fmla="*/ 333917 w 450497"/>
                <a:gd name="connsiteY3" fmla="*/ 140664 h 475160"/>
                <a:gd name="connsiteX4" fmla="*/ 334174 w 450497"/>
                <a:gd name="connsiteY4" fmla="*/ 137988 h 475160"/>
                <a:gd name="connsiteX5" fmla="*/ 351647 w 450497"/>
                <a:gd name="connsiteY5" fmla="*/ 43658 h 475160"/>
                <a:gd name="connsiteX6" fmla="*/ 162741 w 450497"/>
                <a:gd name="connsiteY6" fmla="*/ 2602 h 475160"/>
                <a:gd name="connsiteX7" fmla="*/ 104090 w 450497"/>
                <a:gd name="connsiteY7" fmla="*/ 224865 h 475160"/>
                <a:gd name="connsiteX8" fmla="*/ -749 w 450497"/>
                <a:gd name="connsiteY8" fmla="*/ 474866 h 475160"/>
                <a:gd name="connsiteX9" fmla="*/ 182536 w 450497"/>
                <a:gd name="connsiteY9" fmla="*/ 474866 h 475160"/>
                <a:gd name="connsiteX10" fmla="*/ 270147 w 450497"/>
                <a:gd name="connsiteY10" fmla="*/ 274719 h 475160"/>
                <a:gd name="connsiteX11" fmla="*/ 283343 w 450497"/>
                <a:gd name="connsiteY11" fmla="*/ 272275 h 475160"/>
                <a:gd name="connsiteX12" fmla="*/ 317067 w 450497"/>
                <a:gd name="connsiteY12" fmla="*/ 255902 h 475160"/>
                <a:gd name="connsiteX13" fmla="*/ 399912 w 450497"/>
                <a:gd name="connsiteY13" fmla="*/ 182588 h 475160"/>
                <a:gd name="connsiteX14" fmla="*/ 417996 w 450497"/>
                <a:gd name="connsiteY14" fmla="*/ 155950 h 475160"/>
                <a:gd name="connsiteX15" fmla="*/ 449521 w 450497"/>
                <a:gd name="connsiteY15" fmla="*/ 66385 h 475160"/>
                <a:gd name="connsiteX16" fmla="*/ 436642 w 450497"/>
                <a:gd name="connsiteY16" fmla="*/ 48191 h 475160"/>
                <a:gd name="connsiteX17" fmla="*/ 426672 w 450497"/>
                <a:gd name="connsiteY17" fmla="*/ 49767 h 47516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Lst>
              <a:rect l="l" t="t" r="r" b="b"/>
              <a:pathLst>
                <a:path w="450497" h="475160">
                  <a:moveTo>
                    <a:pt x="426672" y="49767"/>
                  </a:moveTo>
                  <a:cubicBezTo>
                    <a:pt x="402209" y="61571"/>
                    <a:pt x="384736" y="84213"/>
                    <a:pt x="379506" y="110862"/>
                  </a:cubicBezTo>
                  <a:cubicBezTo>
                    <a:pt x="376244" y="130132"/>
                    <a:pt x="360151" y="144611"/>
                    <a:pt x="340650" y="145808"/>
                  </a:cubicBezTo>
                  <a:cubicBezTo>
                    <a:pt x="337375" y="146248"/>
                    <a:pt x="334357" y="143939"/>
                    <a:pt x="333917" y="140664"/>
                  </a:cubicBezTo>
                  <a:cubicBezTo>
                    <a:pt x="333807" y="139772"/>
                    <a:pt x="333893" y="138856"/>
                    <a:pt x="334174" y="137988"/>
                  </a:cubicBezTo>
                  <a:cubicBezTo>
                    <a:pt x="345526" y="107820"/>
                    <a:pt x="351439" y="75892"/>
                    <a:pt x="351647" y="43658"/>
                  </a:cubicBezTo>
                  <a:cubicBezTo>
                    <a:pt x="302771" y="51844"/>
                    <a:pt x="266114" y="-14749"/>
                    <a:pt x="162741" y="2602"/>
                  </a:cubicBezTo>
                  <a:lnTo>
                    <a:pt x="104090" y="224865"/>
                  </a:lnTo>
                  <a:lnTo>
                    <a:pt x="-749" y="474866"/>
                  </a:lnTo>
                  <a:lnTo>
                    <a:pt x="182536" y="474866"/>
                  </a:lnTo>
                  <a:lnTo>
                    <a:pt x="270147" y="274719"/>
                  </a:lnTo>
                  <a:lnTo>
                    <a:pt x="283343" y="272275"/>
                  </a:lnTo>
                  <a:cubicBezTo>
                    <a:pt x="295855" y="269966"/>
                    <a:pt x="307512" y="264308"/>
                    <a:pt x="317067" y="255902"/>
                  </a:cubicBezTo>
                  <a:lnTo>
                    <a:pt x="399912" y="182588"/>
                  </a:lnTo>
                  <a:cubicBezTo>
                    <a:pt x="408099" y="175379"/>
                    <a:pt x="414318" y="166214"/>
                    <a:pt x="417996" y="155950"/>
                  </a:cubicBezTo>
                  <a:lnTo>
                    <a:pt x="449521" y="66385"/>
                  </a:lnTo>
                  <a:cubicBezTo>
                    <a:pt x="450987" y="57807"/>
                    <a:pt x="445220" y="49657"/>
                    <a:pt x="436642" y="48191"/>
                  </a:cubicBezTo>
                  <a:cubicBezTo>
                    <a:pt x="433233" y="47617"/>
                    <a:pt x="429726" y="48167"/>
                    <a:pt x="426672" y="49767"/>
                  </a:cubicBezTo>
                  <a:close/>
                </a:path>
              </a:pathLst>
            </a:custGeom>
            <a:solidFill>
              <a:srgbClr val="FAB088"/>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grpSp>
    </xdr:grpSp>
    <xdr:clientData/>
  </xdr:twoCellAnchor>
  <xdr:twoCellAnchor>
    <xdr:from>
      <xdr:col>10</xdr:col>
      <xdr:colOff>22347</xdr:colOff>
      <xdr:row>0</xdr:row>
      <xdr:rowOff>18916</xdr:rowOff>
    </xdr:from>
    <xdr:to>
      <xdr:col>12</xdr:col>
      <xdr:colOff>590671</xdr:colOff>
      <xdr:row>1</xdr:row>
      <xdr:rowOff>18521</xdr:rowOff>
    </xdr:to>
    <xdr:grpSp>
      <xdr:nvGrpSpPr>
        <xdr:cNvPr id="894" name="Group 422">
          <a:hlinkClick xmlns:r="http://schemas.openxmlformats.org/officeDocument/2006/relationships" r:id="rId5"/>
          <a:extLst>
            <a:ext uri="{FF2B5EF4-FFF2-40B4-BE49-F238E27FC236}">
              <a16:creationId xmlns:a16="http://schemas.microsoft.com/office/drawing/2014/main" id="{00000000-0008-0000-0300-00007E030000}"/>
            </a:ext>
          </a:extLst>
        </xdr:cNvPr>
        <xdr:cNvGrpSpPr/>
      </xdr:nvGrpSpPr>
      <xdr:grpSpPr>
        <a:xfrm>
          <a:off x="14091725" y="22726"/>
          <a:ext cx="1782761" cy="856855"/>
          <a:chOff x="13239751" y="341311"/>
          <a:chExt cx="1802272" cy="854288"/>
        </a:xfrm>
      </xdr:grpSpPr>
      <xdr:grpSp>
        <xdr:nvGrpSpPr>
          <xdr:cNvPr id="895" name="Agrupar 15">
            <a:extLst>
              <a:ext uri="{FF2B5EF4-FFF2-40B4-BE49-F238E27FC236}">
                <a16:creationId xmlns:a16="http://schemas.microsoft.com/office/drawing/2014/main" id="{00000000-0008-0000-0300-00007F030000}"/>
              </a:ext>
            </a:extLst>
          </xdr:cNvPr>
          <xdr:cNvGrpSpPr/>
        </xdr:nvGrpSpPr>
        <xdr:grpSpPr>
          <a:xfrm>
            <a:off x="13239751" y="341311"/>
            <a:ext cx="1802272" cy="854288"/>
            <a:chOff x="5210175" y="147637"/>
            <a:chExt cx="2365883" cy="1038225"/>
          </a:xfrm>
          <a:solidFill>
            <a:srgbClr val="002060"/>
          </a:solidFill>
        </xdr:grpSpPr>
        <xdr:sp macro="" textlink="">
          <xdr:nvSpPr>
            <xdr:cNvPr id="912" name="Retângulo: Cantos Arredondados 16">
              <a:extLst>
                <a:ext uri="{FF2B5EF4-FFF2-40B4-BE49-F238E27FC236}">
                  <a16:creationId xmlns:a16="http://schemas.microsoft.com/office/drawing/2014/main" id="{00000000-0008-0000-0300-000090030000}"/>
                </a:ext>
              </a:extLst>
            </xdr:cNvPr>
            <xdr:cNvSpPr/>
          </xdr:nvSpPr>
          <xdr:spPr>
            <a:xfrm>
              <a:off x="5210175" y="147637"/>
              <a:ext cx="2365883" cy="1038225"/>
            </a:xfrm>
            <a:prstGeom prst="roundRect">
              <a:avLst>
                <a:gd name="adj" fmla="val 9328"/>
              </a:avLst>
            </a:prstGeom>
            <a:grpFill/>
            <a:ln>
              <a:noFill/>
            </a:ln>
            <a:effectLst>
              <a:outerShdw blurRad="50800" dist="38100" dir="5400000" algn="t"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900"/>
            </a:p>
          </xdr:txBody>
        </xdr:sp>
        <xdr:sp macro="" textlink="">
          <xdr:nvSpPr>
            <xdr:cNvPr id="913" name="Retângulo: Cantos Arredondados 17">
              <a:extLst>
                <a:ext uri="{FF2B5EF4-FFF2-40B4-BE49-F238E27FC236}">
                  <a16:creationId xmlns:a16="http://schemas.microsoft.com/office/drawing/2014/main" id="{00000000-0008-0000-0300-000091030000}"/>
                </a:ext>
              </a:extLst>
            </xdr:cNvPr>
            <xdr:cNvSpPr/>
          </xdr:nvSpPr>
          <xdr:spPr>
            <a:xfrm>
              <a:off x="5931733" y="301233"/>
              <a:ext cx="1583983" cy="814292"/>
            </a:xfrm>
            <a:prstGeom prst="roundRect">
              <a:avLst/>
            </a:prstGeom>
            <a:grpFill/>
            <a:ln>
              <a:no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500" b="1">
                  <a:solidFill>
                    <a:schemeClr val="bg1"/>
                  </a:solidFill>
                  <a:latin typeface="+mn-lt"/>
                </a:rPr>
                <a:t>PLANO DE TRABALHO</a:t>
              </a:r>
            </a:p>
          </xdr:txBody>
        </xdr:sp>
      </xdr:grpSp>
      <xdr:grpSp>
        <xdr:nvGrpSpPr>
          <xdr:cNvPr id="896" name="Graphic 2">
            <a:extLst>
              <a:ext uri="{FF2B5EF4-FFF2-40B4-BE49-F238E27FC236}">
                <a16:creationId xmlns:a16="http://schemas.microsoft.com/office/drawing/2014/main" id="{00000000-0008-0000-0300-000080030000}"/>
              </a:ext>
            </a:extLst>
          </xdr:cNvPr>
          <xdr:cNvGrpSpPr/>
        </xdr:nvGrpSpPr>
        <xdr:grpSpPr>
          <a:xfrm>
            <a:off x="13425279" y="571378"/>
            <a:ext cx="416491" cy="453279"/>
            <a:chOff x="7845579" y="1500588"/>
            <a:chExt cx="604404" cy="843863"/>
          </a:xfrm>
        </xdr:grpSpPr>
        <xdr:sp macro="" textlink="">
          <xdr:nvSpPr>
            <xdr:cNvPr id="897" name="Freeform: Shape 286">
              <a:extLst>
                <a:ext uri="{FF2B5EF4-FFF2-40B4-BE49-F238E27FC236}">
                  <a16:creationId xmlns:a16="http://schemas.microsoft.com/office/drawing/2014/main" id="{00000000-0008-0000-0300-000081030000}"/>
                </a:ext>
              </a:extLst>
            </xdr:cNvPr>
            <xdr:cNvSpPr/>
          </xdr:nvSpPr>
          <xdr:spPr>
            <a:xfrm>
              <a:off x="7845579" y="1646590"/>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solidFill>
              <a:srgbClr val="296ACC"/>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898" name="Freeform: Shape 287">
              <a:extLst>
                <a:ext uri="{FF2B5EF4-FFF2-40B4-BE49-F238E27FC236}">
                  <a16:creationId xmlns:a16="http://schemas.microsoft.com/office/drawing/2014/main" id="{00000000-0008-0000-0300-000082030000}"/>
                </a:ext>
              </a:extLst>
            </xdr:cNvPr>
            <xdr:cNvSpPr/>
          </xdr:nvSpPr>
          <xdr:spPr>
            <a:xfrm>
              <a:off x="7901002" y="1701639"/>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899" name="Freeform: Shape 288">
              <a:extLst>
                <a:ext uri="{FF2B5EF4-FFF2-40B4-BE49-F238E27FC236}">
                  <a16:creationId xmlns:a16="http://schemas.microsoft.com/office/drawing/2014/main" id="{00000000-0008-0000-0300-000083030000}"/>
                </a:ext>
              </a:extLst>
            </xdr:cNvPr>
            <xdr:cNvSpPr/>
          </xdr:nvSpPr>
          <xdr:spPr>
            <a:xfrm>
              <a:off x="7893746" y="1694632"/>
              <a:ext cx="441761" cy="547729"/>
            </a:xfrm>
            <a:custGeom>
              <a:avLst/>
              <a:gdLst>
                <a:gd name="connsiteX0" fmla="*/ 441267 w 441761"/>
                <a:gd name="connsiteY0" fmla="*/ 547609 h 547729"/>
                <a:gd name="connsiteX1" fmla="*/ -495 w 441761"/>
                <a:gd name="connsiteY1" fmla="*/ 547609 h 547729"/>
                <a:gd name="connsiteX2" fmla="*/ -495 w 441761"/>
                <a:gd name="connsiteY2" fmla="*/ -121 h 547729"/>
                <a:gd name="connsiteX3" fmla="*/ 441267 w 441761"/>
                <a:gd name="connsiteY3" fmla="*/ -121 h 547729"/>
                <a:gd name="connsiteX4" fmla="*/ 13767 w 441761"/>
                <a:gd name="connsiteY4" fmla="*/ 533347 h 547729"/>
                <a:gd name="connsiteX5" fmla="*/ 426629 w 441761"/>
                <a:gd name="connsiteY5" fmla="*/ 533347 h 547729"/>
                <a:gd name="connsiteX6" fmla="*/ 426629 w 441761"/>
                <a:gd name="connsiteY6" fmla="*/ 14142 h 547729"/>
                <a:gd name="connsiteX7" fmla="*/ 13767 w 441761"/>
                <a:gd name="connsiteY7" fmla="*/ 14142 h 54772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441761" h="547729">
                  <a:moveTo>
                    <a:pt x="441267" y="547609"/>
                  </a:moveTo>
                  <a:lnTo>
                    <a:pt x="-495" y="547609"/>
                  </a:lnTo>
                  <a:lnTo>
                    <a:pt x="-495" y="-121"/>
                  </a:lnTo>
                  <a:lnTo>
                    <a:pt x="441267" y="-121"/>
                  </a:lnTo>
                  <a:close/>
                  <a:moveTo>
                    <a:pt x="13767" y="533347"/>
                  </a:moveTo>
                  <a:lnTo>
                    <a:pt x="426629" y="533347"/>
                  </a:lnTo>
                  <a:lnTo>
                    <a:pt x="426629" y="14142"/>
                  </a:lnTo>
                  <a:lnTo>
                    <a:pt x="13767" y="14142"/>
                  </a:lnTo>
                  <a:close/>
                </a:path>
              </a:pathLst>
            </a:custGeom>
            <a:solidFill>
              <a:srgbClr val="5896F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900" name="Freeform: Shape 289">
              <a:extLst>
                <a:ext uri="{FF2B5EF4-FFF2-40B4-BE49-F238E27FC236}">
                  <a16:creationId xmlns:a16="http://schemas.microsoft.com/office/drawing/2014/main" id="{00000000-0008-0000-0300-000084030000}"/>
                </a:ext>
              </a:extLst>
            </xdr:cNvPr>
            <xdr:cNvSpPr/>
          </xdr:nvSpPr>
          <xdr:spPr>
            <a:xfrm>
              <a:off x="7954299" y="1500588"/>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solidFill>
              <a:srgbClr val="EA5D00"/>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901" name="Freeform: Shape 290">
              <a:extLst>
                <a:ext uri="{FF2B5EF4-FFF2-40B4-BE49-F238E27FC236}">
                  <a16:creationId xmlns:a16="http://schemas.microsoft.com/office/drawing/2014/main" id="{00000000-0008-0000-0300-000085030000}"/>
                </a:ext>
              </a:extLst>
            </xdr:cNvPr>
            <xdr:cNvSpPr/>
          </xdr:nvSpPr>
          <xdr:spPr>
            <a:xfrm>
              <a:off x="8108434" y="1570524"/>
              <a:ext cx="221068" cy="34655"/>
            </a:xfrm>
            <a:custGeom>
              <a:avLst/>
              <a:gdLst>
                <a:gd name="connsiteX0" fmla="*/ 0 w 221068"/>
                <a:gd name="connsiteY0" fmla="*/ 0 h 34655"/>
                <a:gd name="connsiteX1" fmla="*/ 221069 w 221068"/>
                <a:gd name="connsiteY1" fmla="*/ 0 h 34655"/>
                <a:gd name="connsiteX2" fmla="*/ 221069 w 221068"/>
                <a:gd name="connsiteY2" fmla="*/ 34655 h 34655"/>
                <a:gd name="connsiteX3" fmla="*/ 0 w 221068"/>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21068" h="34655">
                  <a:moveTo>
                    <a:pt x="0" y="0"/>
                  </a:moveTo>
                  <a:lnTo>
                    <a:pt x="221069" y="0"/>
                  </a:lnTo>
                  <a:lnTo>
                    <a:pt x="221069"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902" name="Freeform: Shape 291">
              <a:extLst>
                <a:ext uri="{FF2B5EF4-FFF2-40B4-BE49-F238E27FC236}">
                  <a16:creationId xmlns:a16="http://schemas.microsoft.com/office/drawing/2014/main" id="{00000000-0008-0000-0300-000086030000}"/>
                </a:ext>
              </a:extLst>
            </xdr:cNvPr>
            <xdr:cNvSpPr/>
          </xdr:nvSpPr>
          <xdr:spPr>
            <a:xfrm>
              <a:off x="8043002" y="1651970"/>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903" name="Freeform: Shape 292">
              <a:extLst>
                <a:ext uri="{FF2B5EF4-FFF2-40B4-BE49-F238E27FC236}">
                  <a16:creationId xmlns:a16="http://schemas.microsoft.com/office/drawing/2014/main" id="{00000000-0008-0000-0300-000087030000}"/>
                </a:ext>
              </a:extLst>
            </xdr:cNvPr>
            <xdr:cNvSpPr/>
          </xdr:nvSpPr>
          <xdr:spPr>
            <a:xfrm>
              <a:off x="8043002" y="1733542"/>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904" name="Freeform: Shape 293">
              <a:extLst>
                <a:ext uri="{FF2B5EF4-FFF2-40B4-BE49-F238E27FC236}">
                  <a16:creationId xmlns:a16="http://schemas.microsoft.com/office/drawing/2014/main" id="{00000000-0008-0000-0300-000088030000}"/>
                </a:ext>
              </a:extLst>
            </xdr:cNvPr>
            <xdr:cNvSpPr/>
          </xdr:nvSpPr>
          <xdr:spPr>
            <a:xfrm>
              <a:off x="8043002" y="1815113"/>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905" name="Freeform: Shape 294">
              <a:extLst>
                <a:ext uri="{FF2B5EF4-FFF2-40B4-BE49-F238E27FC236}">
                  <a16:creationId xmlns:a16="http://schemas.microsoft.com/office/drawing/2014/main" id="{00000000-0008-0000-0300-000089030000}"/>
                </a:ext>
              </a:extLst>
            </xdr:cNvPr>
            <xdr:cNvSpPr/>
          </xdr:nvSpPr>
          <xdr:spPr>
            <a:xfrm>
              <a:off x="8043002" y="1896559"/>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906" name="Freeform: Shape 295">
              <a:extLst>
                <a:ext uri="{FF2B5EF4-FFF2-40B4-BE49-F238E27FC236}">
                  <a16:creationId xmlns:a16="http://schemas.microsoft.com/office/drawing/2014/main" id="{00000000-0008-0000-0300-00008A030000}"/>
                </a:ext>
              </a:extLst>
            </xdr:cNvPr>
            <xdr:cNvSpPr/>
          </xdr:nvSpPr>
          <xdr:spPr>
            <a:xfrm>
              <a:off x="8022609" y="1810859"/>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solidFill>
              <a:srgbClr val="5896F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907" name="Freeform: Shape 296">
              <a:extLst>
                <a:ext uri="{FF2B5EF4-FFF2-40B4-BE49-F238E27FC236}">
                  <a16:creationId xmlns:a16="http://schemas.microsoft.com/office/drawing/2014/main" id="{00000000-0008-0000-0300-00008B030000}"/>
                </a:ext>
              </a:extLst>
            </xdr:cNvPr>
            <xdr:cNvSpPr/>
          </xdr:nvSpPr>
          <xdr:spPr>
            <a:xfrm>
              <a:off x="8162481" y="1898436"/>
              <a:ext cx="221068" cy="34655"/>
            </a:xfrm>
            <a:custGeom>
              <a:avLst/>
              <a:gdLst>
                <a:gd name="connsiteX0" fmla="*/ 0 w 221068"/>
                <a:gd name="connsiteY0" fmla="*/ 0 h 34655"/>
                <a:gd name="connsiteX1" fmla="*/ 221068 w 221068"/>
                <a:gd name="connsiteY1" fmla="*/ 0 h 34655"/>
                <a:gd name="connsiteX2" fmla="*/ 221068 w 221068"/>
                <a:gd name="connsiteY2" fmla="*/ 34655 h 34655"/>
                <a:gd name="connsiteX3" fmla="*/ 0 w 221068"/>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21068" h="34655">
                  <a:moveTo>
                    <a:pt x="0" y="0"/>
                  </a:moveTo>
                  <a:lnTo>
                    <a:pt x="221068" y="0"/>
                  </a:lnTo>
                  <a:lnTo>
                    <a:pt x="221068"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908" name="Freeform: Shape 297">
              <a:extLst>
                <a:ext uri="{FF2B5EF4-FFF2-40B4-BE49-F238E27FC236}">
                  <a16:creationId xmlns:a16="http://schemas.microsoft.com/office/drawing/2014/main" id="{00000000-0008-0000-0300-00008C030000}"/>
                </a:ext>
              </a:extLst>
            </xdr:cNvPr>
            <xdr:cNvSpPr/>
          </xdr:nvSpPr>
          <xdr:spPr>
            <a:xfrm>
              <a:off x="8097049" y="1980007"/>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909" name="Freeform: Shape 298">
              <a:extLst>
                <a:ext uri="{FF2B5EF4-FFF2-40B4-BE49-F238E27FC236}">
                  <a16:creationId xmlns:a16="http://schemas.microsoft.com/office/drawing/2014/main" id="{00000000-0008-0000-0300-00008D030000}"/>
                </a:ext>
              </a:extLst>
            </xdr:cNvPr>
            <xdr:cNvSpPr/>
          </xdr:nvSpPr>
          <xdr:spPr>
            <a:xfrm>
              <a:off x="8097049" y="2061579"/>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910" name="Freeform: Shape 299">
              <a:extLst>
                <a:ext uri="{FF2B5EF4-FFF2-40B4-BE49-F238E27FC236}">
                  <a16:creationId xmlns:a16="http://schemas.microsoft.com/office/drawing/2014/main" id="{00000000-0008-0000-0300-00008E030000}"/>
                </a:ext>
              </a:extLst>
            </xdr:cNvPr>
            <xdr:cNvSpPr/>
          </xdr:nvSpPr>
          <xdr:spPr>
            <a:xfrm>
              <a:off x="8097049" y="2143025"/>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911" name="Freeform: Shape 300">
              <a:extLst>
                <a:ext uri="{FF2B5EF4-FFF2-40B4-BE49-F238E27FC236}">
                  <a16:creationId xmlns:a16="http://schemas.microsoft.com/office/drawing/2014/main" id="{00000000-0008-0000-0300-00008F030000}"/>
                </a:ext>
              </a:extLst>
            </xdr:cNvPr>
            <xdr:cNvSpPr/>
          </xdr:nvSpPr>
          <xdr:spPr>
            <a:xfrm>
              <a:off x="8097049" y="2224597"/>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grpSp>
    </xdr:grpSp>
    <xdr:clientData/>
  </xdr:twoCellAnchor>
  <xdr:twoCellAnchor>
    <xdr:from>
      <xdr:col>3</xdr:col>
      <xdr:colOff>2340882</xdr:colOff>
      <xdr:row>0</xdr:row>
      <xdr:rowOff>38372</xdr:rowOff>
    </xdr:from>
    <xdr:to>
      <xdr:col>3</xdr:col>
      <xdr:colOff>4347119</xdr:colOff>
      <xdr:row>1</xdr:row>
      <xdr:rowOff>57341</xdr:rowOff>
    </xdr:to>
    <xdr:grpSp>
      <xdr:nvGrpSpPr>
        <xdr:cNvPr id="914" name="Group 182">
          <a:hlinkClick xmlns:r="http://schemas.openxmlformats.org/officeDocument/2006/relationships" r:id="rId6"/>
          <a:extLst>
            <a:ext uri="{FF2B5EF4-FFF2-40B4-BE49-F238E27FC236}">
              <a16:creationId xmlns:a16="http://schemas.microsoft.com/office/drawing/2014/main" id="{00000000-0008-0000-0300-000092030000}"/>
            </a:ext>
          </a:extLst>
        </xdr:cNvPr>
        <xdr:cNvGrpSpPr/>
      </xdr:nvGrpSpPr>
      <xdr:grpSpPr>
        <a:xfrm>
          <a:off x="4999786" y="38372"/>
          <a:ext cx="2002427" cy="872409"/>
          <a:chOff x="8811260" y="251459"/>
          <a:chExt cx="1813560" cy="852171"/>
        </a:xfrm>
      </xdr:grpSpPr>
      <xdr:grpSp>
        <xdr:nvGrpSpPr>
          <xdr:cNvPr id="915" name="Agrupar 10">
            <a:extLst>
              <a:ext uri="{FF2B5EF4-FFF2-40B4-BE49-F238E27FC236}">
                <a16:creationId xmlns:a16="http://schemas.microsoft.com/office/drawing/2014/main" id="{00000000-0008-0000-0300-000093030000}"/>
              </a:ext>
            </a:extLst>
          </xdr:cNvPr>
          <xdr:cNvGrpSpPr/>
        </xdr:nvGrpSpPr>
        <xdr:grpSpPr>
          <a:xfrm>
            <a:off x="8811260" y="251459"/>
            <a:ext cx="1813560" cy="852171"/>
            <a:chOff x="5210175" y="147637"/>
            <a:chExt cx="2365883" cy="1038225"/>
          </a:xfrm>
          <a:solidFill>
            <a:schemeClr val="bg1">
              <a:lumMod val="50000"/>
            </a:schemeClr>
          </a:solidFill>
        </xdr:grpSpPr>
        <xdr:sp macro="" textlink="">
          <xdr:nvSpPr>
            <xdr:cNvPr id="938" name="Retângulo: Cantos Arredondados 12">
              <a:extLst>
                <a:ext uri="{FF2B5EF4-FFF2-40B4-BE49-F238E27FC236}">
                  <a16:creationId xmlns:a16="http://schemas.microsoft.com/office/drawing/2014/main" id="{00000000-0008-0000-0300-0000AA030000}"/>
                </a:ext>
              </a:extLst>
            </xdr:cNvPr>
            <xdr:cNvSpPr/>
          </xdr:nvSpPr>
          <xdr:spPr>
            <a:xfrm>
              <a:off x="5210175" y="147637"/>
              <a:ext cx="2365883" cy="1038225"/>
            </a:xfrm>
            <a:prstGeom prst="roundRect">
              <a:avLst>
                <a:gd name="adj" fmla="val 9328"/>
              </a:avLst>
            </a:prstGeom>
            <a:solidFill>
              <a:srgbClr val="002060"/>
            </a:solidFill>
            <a:ln>
              <a:noFill/>
            </a:ln>
            <a:effectLst>
              <a:outerShdw blurRad="50800" dist="38100" dir="5400000" algn="t"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solidFill>
                  <a:schemeClr val="bg1">
                    <a:lumMod val="85000"/>
                  </a:schemeClr>
                </a:solidFill>
              </a:endParaRPr>
            </a:p>
          </xdr:txBody>
        </xdr:sp>
        <xdr:sp macro="" textlink="">
          <xdr:nvSpPr>
            <xdr:cNvPr id="939" name="Retângulo: Cantos Arredondados 13">
              <a:hlinkClick xmlns:r="http://schemas.openxmlformats.org/officeDocument/2006/relationships" r:id="rId6"/>
              <a:extLst>
                <a:ext uri="{FF2B5EF4-FFF2-40B4-BE49-F238E27FC236}">
                  <a16:creationId xmlns:a16="http://schemas.microsoft.com/office/drawing/2014/main" id="{00000000-0008-0000-0300-0000AB030000}"/>
                </a:ext>
              </a:extLst>
            </xdr:cNvPr>
            <xdr:cNvSpPr/>
          </xdr:nvSpPr>
          <xdr:spPr>
            <a:xfrm>
              <a:off x="5946910" y="384050"/>
              <a:ext cx="1588532" cy="797677"/>
            </a:xfrm>
            <a:prstGeom prst="roundRect">
              <a:avLst/>
            </a:prstGeom>
            <a:noFill/>
            <a:ln>
              <a:no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600" b="1">
                  <a:solidFill>
                    <a:schemeClr val="bg1"/>
                  </a:solidFill>
                  <a:latin typeface="+mn-lt"/>
                </a:rPr>
                <a:t>Diagnóstico</a:t>
              </a:r>
              <a:br>
                <a:rPr lang="pt-BR" sz="1600" b="1">
                  <a:solidFill>
                    <a:schemeClr val="bg1"/>
                  </a:solidFill>
                  <a:latin typeface="+mn-lt"/>
                </a:rPr>
              </a:br>
              <a:r>
                <a:rPr lang="pt-BR" sz="1600" b="1">
                  <a:solidFill>
                    <a:schemeClr val="bg1"/>
                  </a:solidFill>
                  <a:latin typeface="+mn-lt"/>
                </a:rPr>
                <a:t>ESTRUTURA</a:t>
              </a:r>
            </a:p>
          </xdr:txBody>
        </xdr:sp>
      </xdr:grpSp>
      <xdr:grpSp>
        <xdr:nvGrpSpPr>
          <xdr:cNvPr id="916" name="Group 184">
            <a:extLst>
              <a:ext uri="{FF2B5EF4-FFF2-40B4-BE49-F238E27FC236}">
                <a16:creationId xmlns:a16="http://schemas.microsoft.com/office/drawing/2014/main" id="{00000000-0008-0000-0300-000094030000}"/>
              </a:ext>
            </a:extLst>
          </xdr:cNvPr>
          <xdr:cNvGrpSpPr/>
        </xdr:nvGrpSpPr>
        <xdr:grpSpPr>
          <a:xfrm>
            <a:off x="8890001" y="488130"/>
            <a:ext cx="581077" cy="489770"/>
            <a:chOff x="6943724" y="1902932"/>
            <a:chExt cx="2763297" cy="2251371"/>
          </a:xfrm>
        </xdr:grpSpPr>
        <xdr:sp macro="" textlink="">
          <xdr:nvSpPr>
            <xdr:cNvPr id="917" name="Freeform: Shape 185">
              <a:extLst>
                <a:ext uri="{FF2B5EF4-FFF2-40B4-BE49-F238E27FC236}">
                  <a16:creationId xmlns:a16="http://schemas.microsoft.com/office/drawing/2014/main" id="{00000000-0008-0000-0300-000095030000}"/>
                </a:ext>
              </a:extLst>
            </xdr:cNvPr>
            <xdr:cNvSpPr/>
          </xdr:nvSpPr>
          <xdr:spPr>
            <a:xfrm>
              <a:off x="9189377" y="2343015"/>
              <a:ext cx="517644" cy="906376"/>
            </a:xfrm>
            <a:custGeom>
              <a:avLst/>
              <a:gdLst>
                <a:gd name="connsiteX0" fmla="*/ 119222 w 517644"/>
                <a:gd name="connsiteY0" fmla="*/ -170 h 906376"/>
                <a:gd name="connsiteX1" fmla="*/ -511 w 517644"/>
                <a:gd name="connsiteY1" fmla="*/ 114907 h 906376"/>
                <a:gd name="connsiteX2" fmla="*/ 350838 w 517644"/>
                <a:gd name="connsiteY2" fmla="*/ 906207 h 906376"/>
                <a:gd name="connsiteX3" fmla="*/ 517134 w 517644"/>
                <a:gd name="connsiteY3" fmla="*/ 906207 h 906376"/>
                <a:gd name="connsiteX4" fmla="*/ 119222 w 517644"/>
                <a:gd name="connsiteY4" fmla="*/ -170 h 906376"/>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517644" h="906376">
                  <a:moveTo>
                    <a:pt x="119222" y="-170"/>
                  </a:moveTo>
                  <a:lnTo>
                    <a:pt x="-511" y="114907"/>
                  </a:lnTo>
                  <a:cubicBezTo>
                    <a:pt x="209992" y="326448"/>
                    <a:pt x="335100" y="608192"/>
                    <a:pt x="350838" y="906207"/>
                  </a:cubicBezTo>
                  <a:lnTo>
                    <a:pt x="517134" y="906207"/>
                  </a:lnTo>
                  <a:cubicBezTo>
                    <a:pt x="501302" y="565235"/>
                    <a:pt x="359512" y="242263"/>
                    <a:pt x="119222" y="-170"/>
                  </a:cubicBezTo>
                  <a:close/>
                </a:path>
              </a:pathLst>
            </a:custGeom>
            <a:solidFill>
              <a:srgbClr val="78AD5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18" name="Freeform: Shape 186">
              <a:extLst>
                <a:ext uri="{FF2B5EF4-FFF2-40B4-BE49-F238E27FC236}">
                  <a16:creationId xmlns:a16="http://schemas.microsoft.com/office/drawing/2014/main" id="{00000000-0008-0000-0300-000096030000}"/>
                </a:ext>
              </a:extLst>
            </xdr:cNvPr>
            <xdr:cNvSpPr/>
          </xdr:nvSpPr>
          <xdr:spPr>
            <a:xfrm>
              <a:off x="6944124" y="3270145"/>
              <a:ext cx="1309609" cy="46429"/>
            </a:xfrm>
            <a:custGeom>
              <a:avLst/>
              <a:gdLst>
                <a:gd name="connsiteX0" fmla="*/ 1309609 w 1309609"/>
                <a:gd name="connsiteY0" fmla="*/ 46430 h 46429"/>
                <a:gd name="connsiteX1" fmla="*/ 0 w 1309609"/>
                <a:gd name="connsiteY1" fmla="*/ 46430 h 46429"/>
                <a:gd name="connsiteX2" fmla="*/ 0 w 1309609"/>
                <a:gd name="connsiteY2" fmla="*/ 0 h 46429"/>
                <a:gd name="connsiteX3" fmla="*/ 1309609 w 1309609"/>
                <a:gd name="connsiteY3" fmla="*/ 0 h 46429"/>
                <a:gd name="connsiteX4" fmla="*/ 1309609 w 1309609"/>
                <a:gd name="connsiteY4" fmla="*/ 46430 h 46429"/>
                <a:gd name="connsiteX5" fmla="*/ 0 w 1309609"/>
                <a:gd name="connsiteY5" fmla="*/ 46430 h 4642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309609" h="46429">
                  <a:moveTo>
                    <a:pt x="1309609" y="46430"/>
                  </a:moveTo>
                  <a:lnTo>
                    <a:pt x="0" y="46430"/>
                  </a:lnTo>
                  <a:lnTo>
                    <a:pt x="0" y="0"/>
                  </a:lnTo>
                  <a:lnTo>
                    <a:pt x="1309609" y="0"/>
                  </a:lnTo>
                  <a:lnTo>
                    <a:pt x="1309609" y="46430"/>
                  </a:lnTo>
                  <a:lnTo>
                    <a:pt x="0" y="4643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19" name="Freeform: Shape 187">
              <a:extLst>
                <a:ext uri="{FF2B5EF4-FFF2-40B4-BE49-F238E27FC236}">
                  <a16:creationId xmlns:a16="http://schemas.microsoft.com/office/drawing/2014/main" id="{00000000-0008-0000-0300-000097030000}"/>
                </a:ext>
              </a:extLst>
            </xdr:cNvPr>
            <xdr:cNvSpPr/>
          </xdr:nvSpPr>
          <xdr:spPr>
            <a:xfrm>
              <a:off x="8397279" y="3270145"/>
              <a:ext cx="1309609" cy="46429"/>
            </a:xfrm>
            <a:custGeom>
              <a:avLst/>
              <a:gdLst>
                <a:gd name="connsiteX0" fmla="*/ 1309609 w 1309609"/>
                <a:gd name="connsiteY0" fmla="*/ 46430 h 46429"/>
                <a:gd name="connsiteX1" fmla="*/ 0 w 1309609"/>
                <a:gd name="connsiteY1" fmla="*/ 46430 h 46429"/>
                <a:gd name="connsiteX2" fmla="*/ 0 w 1309609"/>
                <a:gd name="connsiteY2" fmla="*/ 0 h 46429"/>
                <a:gd name="connsiteX3" fmla="*/ 1309609 w 1309609"/>
                <a:gd name="connsiteY3" fmla="*/ 0 h 46429"/>
                <a:gd name="connsiteX4" fmla="*/ 1309609 w 1309609"/>
                <a:gd name="connsiteY4" fmla="*/ 46430 h 46429"/>
                <a:gd name="connsiteX5" fmla="*/ 0 w 1309609"/>
                <a:gd name="connsiteY5" fmla="*/ 46430 h 4642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309609" h="46429">
                  <a:moveTo>
                    <a:pt x="1309609" y="46430"/>
                  </a:moveTo>
                  <a:lnTo>
                    <a:pt x="0" y="46430"/>
                  </a:lnTo>
                  <a:lnTo>
                    <a:pt x="0" y="0"/>
                  </a:lnTo>
                  <a:lnTo>
                    <a:pt x="1309609" y="0"/>
                  </a:lnTo>
                  <a:lnTo>
                    <a:pt x="1309609" y="46430"/>
                  </a:lnTo>
                  <a:lnTo>
                    <a:pt x="0" y="4643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20" name="Freeform: Shape 188">
              <a:extLst>
                <a:ext uri="{FF2B5EF4-FFF2-40B4-BE49-F238E27FC236}">
                  <a16:creationId xmlns:a16="http://schemas.microsoft.com/office/drawing/2014/main" id="{00000000-0008-0000-0300-000098030000}"/>
                </a:ext>
              </a:extLst>
            </xdr:cNvPr>
            <xdr:cNvSpPr/>
          </xdr:nvSpPr>
          <xdr:spPr>
            <a:xfrm>
              <a:off x="8339940" y="2301641"/>
              <a:ext cx="977284" cy="940034"/>
            </a:xfrm>
            <a:custGeom>
              <a:avLst/>
              <a:gdLst>
                <a:gd name="connsiteX0" fmla="*/ 32195 w 977284"/>
                <a:gd name="connsiteY0" fmla="*/ 940034 h 940034"/>
                <a:gd name="connsiteX1" fmla="*/ 977285 w 977284"/>
                <a:gd name="connsiteY1" fmla="*/ 33525 h 940034"/>
                <a:gd name="connsiteX2" fmla="*/ 945223 w 977284"/>
                <a:gd name="connsiteY2" fmla="*/ 0 h 940034"/>
                <a:gd name="connsiteX3" fmla="*/ 0 w 977284"/>
                <a:gd name="connsiteY3" fmla="*/ 906509 h 940034"/>
                <a:gd name="connsiteX4" fmla="*/ 32195 w 977284"/>
                <a:gd name="connsiteY4" fmla="*/ 940034 h 940034"/>
                <a:gd name="connsiteX5" fmla="*/ 977285 w 977284"/>
                <a:gd name="connsiteY5" fmla="*/ 33525 h 94003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977284" h="940034">
                  <a:moveTo>
                    <a:pt x="32195" y="940034"/>
                  </a:moveTo>
                  <a:lnTo>
                    <a:pt x="977285" y="33525"/>
                  </a:lnTo>
                  <a:lnTo>
                    <a:pt x="945223" y="0"/>
                  </a:lnTo>
                  <a:lnTo>
                    <a:pt x="0" y="906509"/>
                  </a:lnTo>
                  <a:lnTo>
                    <a:pt x="32195" y="940034"/>
                  </a:lnTo>
                  <a:lnTo>
                    <a:pt x="977285" y="33525"/>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21" name="Freeform: Shape 189">
              <a:extLst>
                <a:ext uri="{FF2B5EF4-FFF2-40B4-BE49-F238E27FC236}">
                  <a16:creationId xmlns:a16="http://schemas.microsoft.com/office/drawing/2014/main" id="{00000000-0008-0000-0300-000099030000}"/>
                </a:ext>
              </a:extLst>
            </xdr:cNvPr>
            <xdr:cNvSpPr/>
          </xdr:nvSpPr>
          <xdr:spPr>
            <a:xfrm>
              <a:off x="8351914" y="1932333"/>
              <a:ext cx="923670" cy="493431"/>
            </a:xfrm>
            <a:custGeom>
              <a:avLst/>
              <a:gdLst>
                <a:gd name="connsiteX0" fmla="*/ -511 w 923670"/>
                <a:gd name="connsiteY0" fmla="*/ -170 h 493431"/>
                <a:gd name="connsiteX1" fmla="*/ -511 w 923670"/>
                <a:gd name="connsiteY1" fmla="*/ 165993 h 493431"/>
                <a:gd name="connsiteX2" fmla="*/ 803427 w 923670"/>
                <a:gd name="connsiteY2" fmla="*/ 493262 h 493431"/>
                <a:gd name="connsiteX3" fmla="*/ 923160 w 923670"/>
                <a:gd name="connsiteY3" fmla="*/ 378052 h 493431"/>
                <a:gd name="connsiteX4" fmla="*/ -511 w 923670"/>
                <a:gd name="connsiteY4" fmla="*/ -170 h 493431"/>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923670" h="493431">
                  <a:moveTo>
                    <a:pt x="-511" y="-170"/>
                  </a:moveTo>
                  <a:lnTo>
                    <a:pt x="-511" y="165993"/>
                  </a:lnTo>
                  <a:cubicBezTo>
                    <a:pt x="298674" y="172126"/>
                    <a:pt x="585022" y="288692"/>
                    <a:pt x="803427" y="493262"/>
                  </a:cubicBezTo>
                  <a:lnTo>
                    <a:pt x="923160" y="378052"/>
                  </a:lnTo>
                  <a:cubicBezTo>
                    <a:pt x="673331" y="141009"/>
                    <a:pt x="343813" y="6083"/>
                    <a:pt x="-511" y="-170"/>
                  </a:cubicBezTo>
                  <a:close/>
                </a:path>
              </a:pathLst>
            </a:custGeom>
            <a:solidFill>
              <a:srgbClr val="B4DC7B"/>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22" name="Freeform: Shape 190">
              <a:extLst>
                <a:ext uri="{FF2B5EF4-FFF2-40B4-BE49-F238E27FC236}">
                  <a16:creationId xmlns:a16="http://schemas.microsoft.com/office/drawing/2014/main" id="{00000000-0008-0000-0300-00009A030000}"/>
                </a:ext>
              </a:extLst>
            </xdr:cNvPr>
            <xdr:cNvSpPr/>
          </xdr:nvSpPr>
          <xdr:spPr>
            <a:xfrm>
              <a:off x="8305484" y="1902932"/>
              <a:ext cx="46296" cy="1309609"/>
            </a:xfrm>
            <a:custGeom>
              <a:avLst/>
              <a:gdLst>
                <a:gd name="connsiteX0" fmla="*/ 0 w 46296"/>
                <a:gd name="connsiteY0" fmla="*/ 1309609 h 1309609"/>
                <a:gd name="connsiteX1" fmla="*/ 0 w 46296"/>
                <a:gd name="connsiteY1" fmla="*/ 0 h 1309609"/>
                <a:gd name="connsiteX2" fmla="*/ 46297 w 46296"/>
                <a:gd name="connsiteY2" fmla="*/ 0 h 1309609"/>
                <a:gd name="connsiteX3" fmla="*/ 46297 w 46296"/>
                <a:gd name="connsiteY3" fmla="*/ 1309609 h 1309609"/>
                <a:gd name="connsiteX4" fmla="*/ 0 w 46296"/>
                <a:gd name="connsiteY4" fmla="*/ 1309609 h 1309609"/>
                <a:gd name="connsiteX5" fmla="*/ 0 w 46296"/>
                <a:gd name="connsiteY5" fmla="*/ 0 h 130960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46296" h="1309609">
                  <a:moveTo>
                    <a:pt x="0" y="1309609"/>
                  </a:moveTo>
                  <a:lnTo>
                    <a:pt x="0" y="0"/>
                  </a:lnTo>
                  <a:lnTo>
                    <a:pt x="46297" y="0"/>
                  </a:lnTo>
                  <a:lnTo>
                    <a:pt x="46297" y="1309609"/>
                  </a:lnTo>
                  <a:lnTo>
                    <a:pt x="0" y="1309609"/>
                  </a:lnTo>
                  <a:lnTo>
                    <a:pt x="0" y="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23" name="Freeform: Shape 191">
              <a:extLst>
                <a:ext uri="{FF2B5EF4-FFF2-40B4-BE49-F238E27FC236}">
                  <a16:creationId xmlns:a16="http://schemas.microsoft.com/office/drawing/2014/main" id="{00000000-0008-0000-0300-00009B030000}"/>
                </a:ext>
              </a:extLst>
            </xdr:cNvPr>
            <xdr:cNvSpPr/>
          </xdr:nvSpPr>
          <xdr:spPr>
            <a:xfrm>
              <a:off x="7367578" y="1932333"/>
              <a:ext cx="937905" cy="496358"/>
            </a:xfrm>
            <a:custGeom>
              <a:avLst/>
              <a:gdLst>
                <a:gd name="connsiteX0" fmla="*/ 123612 w 937905"/>
                <a:gd name="connsiteY0" fmla="*/ 496189 h 496358"/>
                <a:gd name="connsiteX1" fmla="*/ 937395 w 937905"/>
                <a:gd name="connsiteY1" fmla="*/ 165860 h 496358"/>
                <a:gd name="connsiteX2" fmla="*/ 937395 w 937905"/>
                <a:gd name="connsiteY2" fmla="*/ -170 h 496358"/>
                <a:gd name="connsiteX3" fmla="*/ -511 w 937905"/>
                <a:gd name="connsiteY3" fmla="*/ 384970 h 496358"/>
              </a:gdLst>
              <a:ahLst/>
              <a:cxnLst>
                <a:cxn ang="0">
                  <a:pos x="connsiteX0" y="connsiteY0"/>
                </a:cxn>
                <a:cxn ang="0">
                  <a:pos x="connsiteX1" y="connsiteY1"/>
                </a:cxn>
                <a:cxn ang="0">
                  <a:pos x="connsiteX2" y="connsiteY2"/>
                </a:cxn>
                <a:cxn ang="0">
                  <a:pos x="connsiteX3" y="connsiteY3"/>
                </a:cxn>
              </a:cxnLst>
              <a:rect l="l" t="t" r="r" b="b"/>
              <a:pathLst>
                <a:path w="937905" h="496358">
                  <a:moveTo>
                    <a:pt x="123612" y="496189"/>
                  </a:moveTo>
                  <a:cubicBezTo>
                    <a:pt x="344080" y="288280"/>
                    <a:pt x="634391" y="170436"/>
                    <a:pt x="937395" y="165860"/>
                  </a:cubicBezTo>
                  <a:lnTo>
                    <a:pt x="937395" y="-170"/>
                  </a:lnTo>
                  <a:cubicBezTo>
                    <a:pt x="587164" y="4327"/>
                    <a:pt x="251806" y="142033"/>
                    <a:pt x="-511" y="384970"/>
                  </a:cubicBezTo>
                  <a:close/>
                </a:path>
              </a:pathLst>
            </a:custGeom>
            <a:solidFill>
              <a:srgbClr val="FBD06A"/>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24" name="Freeform: Shape 192">
              <a:extLst>
                <a:ext uri="{FF2B5EF4-FFF2-40B4-BE49-F238E27FC236}">
                  <a16:creationId xmlns:a16="http://schemas.microsoft.com/office/drawing/2014/main" id="{00000000-0008-0000-0300-00009C030000}"/>
                </a:ext>
              </a:extLst>
            </xdr:cNvPr>
            <xdr:cNvSpPr/>
          </xdr:nvSpPr>
          <xdr:spPr>
            <a:xfrm>
              <a:off x="6943724" y="2350199"/>
              <a:ext cx="514717" cy="899192"/>
            </a:xfrm>
            <a:custGeom>
              <a:avLst/>
              <a:gdLst>
                <a:gd name="connsiteX0" fmla="*/ 514206 w 514717"/>
                <a:gd name="connsiteY0" fmla="*/ 110783 h 899192"/>
                <a:gd name="connsiteX1" fmla="*/ 390350 w 514717"/>
                <a:gd name="connsiteY1" fmla="*/ -170 h 899192"/>
                <a:gd name="connsiteX2" fmla="*/ -511 w 514717"/>
                <a:gd name="connsiteY2" fmla="*/ 899023 h 899192"/>
                <a:gd name="connsiteX3" fmla="*/ 165784 w 514717"/>
                <a:gd name="connsiteY3" fmla="*/ 899023 h 899192"/>
                <a:gd name="connsiteX4" fmla="*/ 514206 w 514717"/>
                <a:gd name="connsiteY4" fmla="*/ 110783 h 899192"/>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514717" h="899192">
                  <a:moveTo>
                    <a:pt x="514206" y="110783"/>
                  </a:moveTo>
                  <a:lnTo>
                    <a:pt x="390350" y="-170"/>
                  </a:lnTo>
                  <a:cubicBezTo>
                    <a:pt x="154223" y="241504"/>
                    <a:pt x="15121" y="561510"/>
                    <a:pt x="-511" y="899023"/>
                  </a:cubicBezTo>
                  <a:lnTo>
                    <a:pt x="165784" y="899023"/>
                  </a:lnTo>
                  <a:cubicBezTo>
                    <a:pt x="181483" y="602471"/>
                    <a:pt x="305460" y="321991"/>
                    <a:pt x="514206" y="110783"/>
                  </a:cubicBezTo>
                  <a:close/>
                </a:path>
              </a:pathLst>
            </a:custGeom>
            <a:solidFill>
              <a:srgbClr val="FE6F74"/>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25" name="Freeform: Shape 193">
              <a:extLst>
                <a:ext uri="{FF2B5EF4-FFF2-40B4-BE49-F238E27FC236}">
                  <a16:creationId xmlns:a16="http://schemas.microsoft.com/office/drawing/2014/main" id="{00000000-0008-0000-0300-00009D030000}"/>
                </a:ext>
              </a:extLst>
            </xdr:cNvPr>
            <xdr:cNvSpPr/>
          </xdr:nvSpPr>
          <xdr:spPr>
            <a:xfrm>
              <a:off x="7326603" y="2308426"/>
              <a:ext cx="1015731" cy="917418"/>
            </a:xfrm>
            <a:custGeom>
              <a:avLst/>
              <a:gdLst>
                <a:gd name="connsiteX0" fmla="*/ 984735 w 1015731"/>
                <a:gd name="connsiteY0" fmla="*/ 917418 h 917418"/>
                <a:gd name="connsiteX1" fmla="*/ 0 w 1015731"/>
                <a:gd name="connsiteY1" fmla="*/ 34589 h 917418"/>
                <a:gd name="connsiteX2" fmla="*/ 30864 w 1015731"/>
                <a:gd name="connsiteY2" fmla="*/ 0 h 917418"/>
                <a:gd name="connsiteX3" fmla="*/ 1015732 w 1015731"/>
                <a:gd name="connsiteY3" fmla="*/ 882829 h 917418"/>
                <a:gd name="connsiteX4" fmla="*/ 984735 w 1015731"/>
                <a:gd name="connsiteY4" fmla="*/ 917418 h 917418"/>
                <a:gd name="connsiteX5" fmla="*/ 9179 w 1015731"/>
                <a:gd name="connsiteY5" fmla="*/ 43769 h 91741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015731" h="917418">
                  <a:moveTo>
                    <a:pt x="984735" y="917418"/>
                  </a:moveTo>
                  <a:lnTo>
                    <a:pt x="0" y="34589"/>
                  </a:lnTo>
                  <a:lnTo>
                    <a:pt x="30864" y="0"/>
                  </a:lnTo>
                  <a:lnTo>
                    <a:pt x="1015732" y="882829"/>
                  </a:lnTo>
                  <a:lnTo>
                    <a:pt x="984735" y="917418"/>
                  </a:lnTo>
                  <a:lnTo>
                    <a:pt x="9179" y="43769"/>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26" name="TextBox 37">
              <a:extLst>
                <a:ext uri="{FF2B5EF4-FFF2-40B4-BE49-F238E27FC236}">
                  <a16:creationId xmlns:a16="http://schemas.microsoft.com/office/drawing/2014/main" id="{00000000-0008-0000-0300-00009E030000}"/>
                </a:ext>
              </a:extLst>
            </xdr:cNvPr>
            <xdr:cNvSpPr txBox="1"/>
          </xdr:nvSpPr>
          <xdr:spPr>
            <a:xfrm rot="3710998">
              <a:off x="9386408" y="2602721"/>
              <a:ext cx="222790" cy="270063"/>
            </a:xfrm>
            <a:prstGeom prst="rect">
              <a:avLst/>
            </a:prstGeom>
            <a:noFill/>
          </xdr:spPr>
          <xdr:txBody>
            <a:bodyPr rot="0" spcFirstLastPara="0" vert="horz" wrap="square" lIns="0" tIns="0" rIns="0" bIns="0" numCol="1" spcCol="0" rtlCol="0" fromWordArt="0" anchor="t" anchorCtr="0" forceAA="0" compatLnSpc="1">
              <a:prstTxWarp prst="textNoShape">
                <a:avLst/>
              </a:prstTxWarp>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l">
                <a:spcAft>
                  <a:spcPts val="600"/>
                </a:spcAft>
              </a:pPr>
              <a:endParaRPr lang="pt-BR" sz="1048" b="1" spc="0" baseline="0">
                <a:solidFill>
                  <a:srgbClr val="FFFFFF"/>
                </a:solidFill>
                <a:latin typeface="Arial"/>
                <a:cs typeface="Arial"/>
                <a:sym typeface="Arial"/>
                <a:rtl val="0"/>
              </a:endParaRPr>
            </a:p>
          </xdr:txBody>
        </xdr:sp>
        <xdr:sp macro="" textlink="">
          <xdr:nvSpPr>
            <xdr:cNvPr id="927" name="TextBox 38">
              <a:extLst>
                <a:ext uri="{FF2B5EF4-FFF2-40B4-BE49-F238E27FC236}">
                  <a16:creationId xmlns:a16="http://schemas.microsoft.com/office/drawing/2014/main" id="{00000000-0008-0000-0300-00009F030000}"/>
                </a:ext>
              </a:extLst>
            </xdr:cNvPr>
            <xdr:cNvSpPr txBox="1"/>
          </xdr:nvSpPr>
          <xdr:spPr>
            <a:xfrm rot="3847199">
              <a:off x="9388867" y="2646889"/>
              <a:ext cx="262701" cy="270063"/>
            </a:xfrm>
            <a:prstGeom prst="rect">
              <a:avLst/>
            </a:prstGeom>
            <a:noFill/>
          </xdr:spPr>
          <xdr:txBody>
            <a:bodyPr rot="0" spcFirstLastPara="0" vert="horz" wrap="square" lIns="0" tIns="0" rIns="0" bIns="0" numCol="1" spcCol="0" rtlCol="0" fromWordArt="0" anchor="t" anchorCtr="0" forceAA="0" compatLnSpc="1">
              <a:prstTxWarp prst="textNoShape">
                <a:avLst/>
              </a:prstTxWarp>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l">
                <a:spcAft>
                  <a:spcPts val="600"/>
                </a:spcAft>
              </a:pPr>
              <a:endParaRPr lang="pt-BR" sz="1048" b="1" spc="0" baseline="0">
                <a:solidFill>
                  <a:srgbClr val="FFFFFF"/>
                </a:solidFill>
                <a:latin typeface="Arial"/>
                <a:cs typeface="Arial"/>
                <a:sym typeface="Arial"/>
                <a:rtl val="0"/>
              </a:endParaRPr>
            </a:p>
          </xdr:txBody>
        </xdr:sp>
        <xdr:sp macro="" textlink="">
          <xdr:nvSpPr>
            <xdr:cNvPr id="928" name="Freeform: Shape 196">
              <a:extLst>
                <a:ext uri="{FF2B5EF4-FFF2-40B4-BE49-F238E27FC236}">
                  <a16:creationId xmlns:a16="http://schemas.microsoft.com/office/drawing/2014/main" id="{00000000-0008-0000-0300-0000A0030000}"/>
                </a:ext>
              </a:extLst>
            </xdr:cNvPr>
            <xdr:cNvSpPr/>
          </xdr:nvSpPr>
          <xdr:spPr>
            <a:xfrm>
              <a:off x="8197325" y="3158794"/>
              <a:ext cx="268999" cy="268999"/>
            </a:xfrm>
            <a:custGeom>
              <a:avLst/>
              <a:gdLst>
                <a:gd name="connsiteX0" fmla="*/ 268999 w 268999"/>
                <a:gd name="connsiteY0" fmla="*/ 134500 h 268999"/>
                <a:gd name="connsiteX1" fmla="*/ 134500 w 268999"/>
                <a:gd name="connsiteY1" fmla="*/ 268999 h 268999"/>
                <a:gd name="connsiteX2" fmla="*/ 0 w 268999"/>
                <a:gd name="connsiteY2" fmla="*/ 134500 h 268999"/>
                <a:gd name="connsiteX3" fmla="*/ 134500 w 268999"/>
                <a:gd name="connsiteY3" fmla="*/ 0 h 268999"/>
                <a:gd name="connsiteX4" fmla="*/ 268999 w 268999"/>
                <a:gd name="connsiteY4" fmla="*/ 134500 h 268999"/>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268999" h="268999">
                  <a:moveTo>
                    <a:pt x="268999" y="134500"/>
                  </a:moveTo>
                  <a:cubicBezTo>
                    <a:pt x="268999" y="208782"/>
                    <a:pt x="208782" y="268999"/>
                    <a:pt x="134500" y="268999"/>
                  </a:cubicBezTo>
                  <a:cubicBezTo>
                    <a:pt x="60218" y="268999"/>
                    <a:pt x="0" y="208782"/>
                    <a:pt x="0" y="134500"/>
                  </a:cubicBezTo>
                  <a:cubicBezTo>
                    <a:pt x="0" y="60218"/>
                    <a:pt x="60217" y="0"/>
                    <a:pt x="134500" y="0"/>
                  </a:cubicBezTo>
                  <a:cubicBezTo>
                    <a:pt x="208782" y="0"/>
                    <a:pt x="268999" y="60218"/>
                    <a:pt x="268999" y="134500"/>
                  </a:cubicBezTo>
                  <a:close/>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29" name="Freeform: Shape 197">
              <a:extLst>
                <a:ext uri="{FF2B5EF4-FFF2-40B4-BE49-F238E27FC236}">
                  <a16:creationId xmlns:a16="http://schemas.microsoft.com/office/drawing/2014/main" id="{00000000-0008-0000-0300-0000A1030000}"/>
                </a:ext>
              </a:extLst>
            </xdr:cNvPr>
            <xdr:cNvSpPr/>
          </xdr:nvSpPr>
          <xdr:spPr>
            <a:xfrm>
              <a:off x="8305484" y="3058751"/>
              <a:ext cx="1113513" cy="307579"/>
            </a:xfrm>
            <a:custGeom>
              <a:avLst/>
              <a:gdLst>
                <a:gd name="connsiteX0" fmla="*/ 66917 w 1113513"/>
                <a:gd name="connsiteY0" fmla="*/ 160176 h 307579"/>
                <a:gd name="connsiteX1" fmla="*/ 1113514 w 1113513"/>
                <a:gd name="connsiteY1" fmla="*/ 0 h 307579"/>
                <a:gd name="connsiteX2" fmla="*/ 139156 w 1113513"/>
                <a:gd name="connsiteY2" fmla="*/ 307580 h 307579"/>
                <a:gd name="connsiteX3" fmla="*/ 0 w 1113513"/>
                <a:gd name="connsiteY3" fmla="*/ 251705 h 307579"/>
                <a:gd name="connsiteX4" fmla="*/ 66917 w 1113513"/>
                <a:gd name="connsiteY4" fmla="*/ 160176 h 307579"/>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113513" h="307579">
                  <a:moveTo>
                    <a:pt x="66917" y="160176"/>
                  </a:moveTo>
                  <a:lnTo>
                    <a:pt x="1113514" y="0"/>
                  </a:lnTo>
                  <a:lnTo>
                    <a:pt x="139156" y="307580"/>
                  </a:lnTo>
                  <a:lnTo>
                    <a:pt x="0" y="251705"/>
                  </a:lnTo>
                  <a:lnTo>
                    <a:pt x="66917" y="160176"/>
                  </a:lnTo>
                  <a:close/>
                </a:path>
              </a:pathLst>
            </a:custGeom>
            <a:solidFill>
              <a:srgbClr val="AD87B3"/>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30" name="Freeform: Shape 198">
              <a:extLst>
                <a:ext uri="{FF2B5EF4-FFF2-40B4-BE49-F238E27FC236}">
                  <a16:creationId xmlns:a16="http://schemas.microsoft.com/office/drawing/2014/main" id="{00000000-0008-0000-0300-0000A2030000}"/>
                </a:ext>
              </a:extLst>
            </xdr:cNvPr>
            <xdr:cNvSpPr/>
          </xdr:nvSpPr>
          <xdr:spPr>
            <a:xfrm>
              <a:off x="7300899" y="3809138"/>
              <a:ext cx="1411118" cy="345165"/>
            </a:xfrm>
            <a:custGeom>
              <a:avLst/>
              <a:gdLst>
                <a:gd name="connsiteX0" fmla="*/ 1288772 w 1411118"/>
                <a:gd name="connsiteY0" fmla="*/ -100 h 345165"/>
                <a:gd name="connsiteX1" fmla="*/ 113397 w 1411118"/>
                <a:gd name="connsiteY1" fmla="*/ -100 h 345165"/>
                <a:gd name="connsiteX2" fmla="*/ -443 w 1411118"/>
                <a:gd name="connsiteY2" fmla="*/ 121668 h 345165"/>
                <a:gd name="connsiteX3" fmla="*/ 113397 w 1411118"/>
                <a:gd name="connsiteY3" fmla="*/ 235508 h 345165"/>
                <a:gd name="connsiteX4" fmla="*/ 1105049 w 1411118"/>
                <a:gd name="connsiteY4" fmla="*/ 235508 h 345165"/>
                <a:gd name="connsiteX5" fmla="*/ 1284381 w 1411118"/>
                <a:gd name="connsiteY5" fmla="*/ 344996 h 345165"/>
                <a:gd name="connsiteX6" fmla="*/ 1259105 w 1411118"/>
                <a:gd name="connsiteY6" fmla="*/ 235508 h 345165"/>
                <a:gd name="connsiteX7" fmla="*/ 1288772 w 1411118"/>
                <a:gd name="connsiteY7" fmla="*/ 235508 h 345165"/>
                <a:gd name="connsiteX8" fmla="*/ 1410540 w 1411118"/>
                <a:gd name="connsiteY8" fmla="*/ 121668 h 345165"/>
                <a:gd name="connsiteX9" fmla="*/ 1296687 w 1411118"/>
                <a:gd name="connsiteY9" fmla="*/ -100 h 345165"/>
                <a:gd name="connsiteX10" fmla="*/ 1288772 w 1411118"/>
                <a:gd name="connsiteY10" fmla="*/ -100 h 34516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Lst>
              <a:rect l="l" t="t" r="r" b="b"/>
              <a:pathLst>
                <a:path w="1411118" h="345165">
                  <a:moveTo>
                    <a:pt x="1288772" y="-100"/>
                  </a:moveTo>
                  <a:lnTo>
                    <a:pt x="113397" y="-100"/>
                  </a:lnTo>
                  <a:cubicBezTo>
                    <a:pt x="48342" y="2082"/>
                    <a:pt x="-2638" y="56601"/>
                    <a:pt x="-443" y="121668"/>
                  </a:cubicBezTo>
                  <a:cubicBezTo>
                    <a:pt x="1633" y="183650"/>
                    <a:pt x="51401" y="233419"/>
                    <a:pt x="113397" y="235508"/>
                  </a:cubicBezTo>
                  <a:lnTo>
                    <a:pt x="1105049" y="235508"/>
                  </a:lnTo>
                  <a:lnTo>
                    <a:pt x="1284381" y="344996"/>
                  </a:lnTo>
                  <a:lnTo>
                    <a:pt x="1259105" y="235508"/>
                  </a:lnTo>
                  <a:lnTo>
                    <a:pt x="1288772" y="235508"/>
                  </a:lnTo>
                  <a:cubicBezTo>
                    <a:pt x="1353840" y="237690"/>
                    <a:pt x="1408345" y="186723"/>
                    <a:pt x="1410540" y="121668"/>
                  </a:cubicBezTo>
                  <a:cubicBezTo>
                    <a:pt x="1412722" y="56601"/>
                    <a:pt x="1361756" y="2082"/>
                    <a:pt x="1296687" y="-100"/>
                  </a:cubicBezTo>
                  <a:cubicBezTo>
                    <a:pt x="1294053" y="-193"/>
                    <a:pt x="1291406" y="-193"/>
                    <a:pt x="1288772" y="-100"/>
                  </a:cubicBezTo>
                  <a:close/>
                </a:path>
              </a:pathLst>
            </a:custGeom>
            <a:solidFill>
              <a:srgbClr val="FFFFFF"/>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31" name="Freeform: Shape 199">
              <a:extLst>
                <a:ext uri="{FF2B5EF4-FFF2-40B4-BE49-F238E27FC236}">
                  <a16:creationId xmlns:a16="http://schemas.microsoft.com/office/drawing/2014/main" id="{00000000-0008-0000-0300-0000A3030000}"/>
                </a:ext>
              </a:extLst>
            </xdr:cNvPr>
            <xdr:cNvSpPr/>
          </xdr:nvSpPr>
          <xdr:spPr>
            <a:xfrm>
              <a:off x="737210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32" name="Freeform: Shape 200">
              <a:extLst>
                <a:ext uri="{FF2B5EF4-FFF2-40B4-BE49-F238E27FC236}">
                  <a16:creationId xmlns:a16="http://schemas.microsoft.com/office/drawing/2014/main" id="{00000000-0008-0000-0300-0000A4030000}"/>
                </a:ext>
              </a:extLst>
            </xdr:cNvPr>
            <xdr:cNvSpPr/>
          </xdr:nvSpPr>
          <xdr:spPr>
            <a:xfrm>
              <a:off x="756314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33" name="Freeform: Shape 201">
              <a:extLst>
                <a:ext uri="{FF2B5EF4-FFF2-40B4-BE49-F238E27FC236}">
                  <a16:creationId xmlns:a16="http://schemas.microsoft.com/office/drawing/2014/main" id="{00000000-0008-0000-0300-0000A5030000}"/>
                </a:ext>
              </a:extLst>
            </xdr:cNvPr>
            <xdr:cNvSpPr/>
          </xdr:nvSpPr>
          <xdr:spPr>
            <a:xfrm>
              <a:off x="775418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34" name="Freeform: Shape 202">
              <a:extLst>
                <a:ext uri="{FF2B5EF4-FFF2-40B4-BE49-F238E27FC236}">
                  <a16:creationId xmlns:a16="http://schemas.microsoft.com/office/drawing/2014/main" id="{00000000-0008-0000-0300-0000A6030000}"/>
                </a:ext>
              </a:extLst>
            </xdr:cNvPr>
            <xdr:cNvSpPr/>
          </xdr:nvSpPr>
          <xdr:spPr>
            <a:xfrm>
              <a:off x="794522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35" name="Freeform: Shape 203">
              <a:extLst>
                <a:ext uri="{FF2B5EF4-FFF2-40B4-BE49-F238E27FC236}">
                  <a16:creationId xmlns:a16="http://schemas.microsoft.com/office/drawing/2014/main" id="{00000000-0008-0000-0300-0000A7030000}"/>
                </a:ext>
              </a:extLst>
            </xdr:cNvPr>
            <xdr:cNvSpPr/>
          </xdr:nvSpPr>
          <xdr:spPr>
            <a:xfrm>
              <a:off x="813626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36" name="Freeform: Shape 204">
              <a:extLst>
                <a:ext uri="{FF2B5EF4-FFF2-40B4-BE49-F238E27FC236}">
                  <a16:creationId xmlns:a16="http://schemas.microsoft.com/office/drawing/2014/main" id="{00000000-0008-0000-0300-0000A8030000}"/>
                </a:ext>
              </a:extLst>
            </xdr:cNvPr>
            <xdr:cNvSpPr/>
          </xdr:nvSpPr>
          <xdr:spPr>
            <a:xfrm>
              <a:off x="832730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37" name="Freeform: Shape 205">
              <a:extLst>
                <a:ext uri="{FF2B5EF4-FFF2-40B4-BE49-F238E27FC236}">
                  <a16:creationId xmlns:a16="http://schemas.microsoft.com/office/drawing/2014/main" id="{00000000-0008-0000-0300-0000A9030000}"/>
                </a:ext>
              </a:extLst>
            </xdr:cNvPr>
            <xdr:cNvSpPr/>
          </xdr:nvSpPr>
          <xdr:spPr>
            <a:xfrm>
              <a:off x="8518209"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grpSp>
    </xdr:grpSp>
    <xdr:clientData/>
  </xdr:twoCellAnchor>
  <xdr:twoCellAnchor>
    <xdr:from>
      <xdr:col>3</xdr:col>
      <xdr:colOff>4659267</xdr:colOff>
      <xdr:row>0</xdr:row>
      <xdr:rowOff>37283</xdr:rowOff>
    </xdr:from>
    <xdr:to>
      <xdr:col>4</xdr:col>
      <xdr:colOff>1583388</xdr:colOff>
      <xdr:row>1</xdr:row>
      <xdr:rowOff>53366</xdr:rowOff>
    </xdr:to>
    <xdr:grpSp>
      <xdr:nvGrpSpPr>
        <xdr:cNvPr id="940" name="Group 182">
          <a:hlinkClick xmlns:r="http://schemas.openxmlformats.org/officeDocument/2006/relationships" r:id="rId7"/>
          <a:extLst>
            <a:ext uri="{FF2B5EF4-FFF2-40B4-BE49-F238E27FC236}">
              <a16:creationId xmlns:a16="http://schemas.microsoft.com/office/drawing/2014/main" id="{00000000-0008-0000-0300-0000AC030000}"/>
            </a:ext>
          </a:extLst>
        </xdr:cNvPr>
        <xdr:cNvGrpSpPr/>
      </xdr:nvGrpSpPr>
      <xdr:grpSpPr>
        <a:xfrm>
          <a:off x="7316266" y="37283"/>
          <a:ext cx="2026187" cy="877143"/>
          <a:chOff x="8811260" y="251459"/>
          <a:chExt cx="1813560" cy="852171"/>
        </a:xfrm>
      </xdr:grpSpPr>
      <xdr:grpSp>
        <xdr:nvGrpSpPr>
          <xdr:cNvPr id="941" name="Agrupar 10">
            <a:extLst>
              <a:ext uri="{FF2B5EF4-FFF2-40B4-BE49-F238E27FC236}">
                <a16:creationId xmlns:a16="http://schemas.microsoft.com/office/drawing/2014/main" id="{00000000-0008-0000-0300-0000AD030000}"/>
              </a:ext>
            </a:extLst>
          </xdr:cNvPr>
          <xdr:cNvGrpSpPr/>
        </xdr:nvGrpSpPr>
        <xdr:grpSpPr>
          <a:xfrm>
            <a:off x="8811260" y="251459"/>
            <a:ext cx="1813560" cy="852171"/>
            <a:chOff x="5210175" y="147637"/>
            <a:chExt cx="2365883" cy="1038225"/>
          </a:xfrm>
          <a:solidFill>
            <a:schemeClr val="bg1">
              <a:lumMod val="50000"/>
            </a:schemeClr>
          </a:solidFill>
        </xdr:grpSpPr>
        <xdr:sp macro="" textlink="">
          <xdr:nvSpPr>
            <xdr:cNvPr id="964" name="Retângulo: Cantos Arredondados 12">
              <a:extLst>
                <a:ext uri="{FF2B5EF4-FFF2-40B4-BE49-F238E27FC236}">
                  <a16:creationId xmlns:a16="http://schemas.microsoft.com/office/drawing/2014/main" id="{00000000-0008-0000-0300-0000C4030000}"/>
                </a:ext>
              </a:extLst>
            </xdr:cNvPr>
            <xdr:cNvSpPr/>
          </xdr:nvSpPr>
          <xdr:spPr>
            <a:xfrm>
              <a:off x="5210175" y="147637"/>
              <a:ext cx="2365883" cy="1038225"/>
            </a:xfrm>
            <a:prstGeom prst="roundRect">
              <a:avLst>
                <a:gd name="adj" fmla="val 9328"/>
              </a:avLst>
            </a:prstGeom>
            <a:solidFill>
              <a:srgbClr val="002060"/>
            </a:solidFill>
            <a:ln>
              <a:noFill/>
            </a:ln>
            <a:effectLst>
              <a:outerShdw blurRad="50800" dist="38100" dir="5400000" algn="t"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solidFill>
                  <a:schemeClr val="bg1">
                    <a:lumMod val="85000"/>
                  </a:schemeClr>
                </a:solidFill>
              </a:endParaRPr>
            </a:p>
          </xdr:txBody>
        </xdr:sp>
        <xdr:sp macro="" textlink="">
          <xdr:nvSpPr>
            <xdr:cNvPr id="965" name="Retângulo: Cantos Arredondados 13">
              <a:hlinkClick xmlns:r="http://schemas.openxmlformats.org/officeDocument/2006/relationships" r:id="rId7"/>
              <a:extLst>
                <a:ext uri="{FF2B5EF4-FFF2-40B4-BE49-F238E27FC236}">
                  <a16:creationId xmlns:a16="http://schemas.microsoft.com/office/drawing/2014/main" id="{00000000-0008-0000-0300-0000C5030000}"/>
                </a:ext>
              </a:extLst>
            </xdr:cNvPr>
            <xdr:cNvSpPr/>
          </xdr:nvSpPr>
          <xdr:spPr>
            <a:xfrm>
              <a:off x="5946909" y="365995"/>
              <a:ext cx="1588531" cy="815731"/>
            </a:xfrm>
            <a:prstGeom prst="roundRect">
              <a:avLst/>
            </a:prstGeom>
            <a:noFill/>
            <a:ln>
              <a:no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600" b="1">
                  <a:solidFill>
                    <a:schemeClr val="bg1"/>
                  </a:solidFill>
                  <a:latin typeface="+mn-lt"/>
                </a:rPr>
                <a:t>Diagnóstico</a:t>
              </a:r>
              <a:br>
                <a:rPr lang="pt-BR" sz="1600" b="1">
                  <a:solidFill>
                    <a:schemeClr val="bg1"/>
                  </a:solidFill>
                  <a:latin typeface="+mn-lt"/>
                </a:rPr>
              </a:br>
              <a:r>
                <a:rPr lang="pt-BR" sz="1600" b="1">
                  <a:solidFill>
                    <a:schemeClr val="bg1"/>
                  </a:solidFill>
                  <a:latin typeface="+mn-lt"/>
                </a:rPr>
                <a:t>SEGURANÇA</a:t>
              </a:r>
            </a:p>
          </xdr:txBody>
        </xdr:sp>
      </xdr:grpSp>
      <xdr:grpSp>
        <xdr:nvGrpSpPr>
          <xdr:cNvPr id="942" name="Group 184">
            <a:extLst>
              <a:ext uri="{FF2B5EF4-FFF2-40B4-BE49-F238E27FC236}">
                <a16:creationId xmlns:a16="http://schemas.microsoft.com/office/drawing/2014/main" id="{00000000-0008-0000-0300-0000AE030000}"/>
              </a:ext>
            </a:extLst>
          </xdr:cNvPr>
          <xdr:cNvGrpSpPr/>
        </xdr:nvGrpSpPr>
        <xdr:grpSpPr>
          <a:xfrm>
            <a:off x="8890001" y="488130"/>
            <a:ext cx="581077" cy="489770"/>
            <a:chOff x="6943724" y="1902932"/>
            <a:chExt cx="2763297" cy="2251371"/>
          </a:xfrm>
        </xdr:grpSpPr>
        <xdr:sp macro="" textlink="">
          <xdr:nvSpPr>
            <xdr:cNvPr id="943" name="Freeform: Shape 185">
              <a:extLst>
                <a:ext uri="{FF2B5EF4-FFF2-40B4-BE49-F238E27FC236}">
                  <a16:creationId xmlns:a16="http://schemas.microsoft.com/office/drawing/2014/main" id="{00000000-0008-0000-0300-0000AF030000}"/>
                </a:ext>
              </a:extLst>
            </xdr:cNvPr>
            <xdr:cNvSpPr/>
          </xdr:nvSpPr>
          <xdr:spPr>
            <a:xfrm>
              <a:off x="9189377" y="2343015"/>
              <a:ext cx="517644" cy="906376"/>
            </a:xfrm>
            <a:custGeom>
              <a:avLst/>
              <a:gdLst>
                <a:gd name="connsiteX0" fmla="*/ 119222 w 517644"/>
                <a:gd name="connsiteY0" fmla="*/ -170 h 906376"/>
                <a:gd name="connsiteX1" fmla="*/ -511 w 517644"/>
                <a:gd name="connsiteY1" fmla="*/ 114907 h 906376"/>
                <a:gd name="connsiteX2" fmla="*/ 350838 w 517644"/>
                <a:gd name="connsiteY2" fmla="*/ 906207 h 906376"/>
                <a:gd name="connsiteX3" fmla="*/ 517134 w 517644"/>
                <a:gd name="connsiteY3" fmla="*/ 906207 h 906376"/>
                <a:gd name="connsiteX4" fmla="*/ 119222 w 517644"/>
                <a:gd name="connsiteY4" fmla="*/ -170 h 906376"/>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517644" h="906376">
                  <a:moveTo>
                    <a:pt x="119222" y="-170"/>
                  </a:moveTo>
                  <a:lnTo>
                    <a:pt x="-511" y="114907"/>
                  </a:lnTo>
                  <a:cubicBezTo>
                    <a:pt x="209992" y="326448"/>
                    <a:pt x="335100" y="608192"/>
                    <a:pt x="350838" y="906207"/>
                  </a:cubicBezTo>
                  <a:lnTo>
                    <a:pt x="517134" y="906207"/>
                  </a:lnTo>
                  <a:cubicBezTo>
                    <a:pt x="501302" y="565235"/>
                    <a:pt x="359512" y="242263"/>
                    <a:pt x="119222" y="-170"/>
                  </a:cubicBezTo>
                  <a:close/>
                </a:path>
              </a:pathLst>
            </a:custGeom>
            <a:solidFill>
              <a:srgbClr val="78AD5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44" name="Freeform: Shape 186">
              <a:extLst>
                <a:ext uri="{FF2B5EF4-FFF2-40B4-BE49-F238E27FC236}">
                  <a16:creationId xmlns:a16="http://schemas.microsoft.com/office/drawing/2014/main" id="{00000000-0008-0000-0300-0000B0030000}"/>
                </a:ext>
              </a:extLst>
            </xdr:cNvPr>
            <xdr:cNvSpPr/>
          </xdr:nvSpPr>
          <xdr:spPr>
            <a:xfrm>
              <a:off x="6944124" y="3270145"/>
              <a:ext cx="1309609" cy="46429"/>
            </a:xfrm>
            <a:custGeom>
              <a:avLst/>
              <a:gdLst>
                <a:gd name="connsiteX0" fmla="*/ 1309609 w 1309609"/>
                <a:gd name="connsiteY0" fmla="*/ 46430 h 46429"/>
                <a:gd name="connsiteX1" fmla="*/ 0 w 1309609"/>
                <a:gd name="connsiteY1" fmla="*/ 46430 h 46429"/>
                <a:gd name="connsiteX2" fmla="*/ 0 w 1309609"/>
                <a:gd name="connsiteY2" fmla="*/ 0 h 46429"/>
                <a:gd name="connsiteX3" fmla="*/ 1309609 w 1309609"/>
                <a:gd name="connsiteY3" fmla="*/ 0 h 46429"/>
                <a:gd name="connsiteX4" fmla="*/ 1309609 w 1309609"/>
                <a:gd name="connsiteY4" fmla="*/ 46430 h 46429"/>
                <a:gd name="connsiteX5" fmla="*/ 0 w 1309609"/>
                <a:gd name="connsiteY5" fmla="*/ 46430 h 4642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309609" h="46429">
                  <a:moveTo>
                    <a:pt x="1309609" y="46430"/>
                  </a:moveTo>
                  <a:lnTo>
                    <a:pt x="0" y="46430"/>
                  </a:lnTo>
                  <a:lnTo>
                    <a:pt x="0" y="0"/>
                  </a:lnTo>
                  <a:lnTo>
                    <a:pt x="1309609" y="0"/>
                  </a:lnTo>
                  <a:lnTo>
                    <a:pt x="1309609" y="46430"/>
                  </a:lnTo>
                  <a:lnTo>
                    <a:pt x="0" y="4643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45" name="Freeform: Shape 187">
              <a:extLst>
                <a:ext uri="{FF2B5EF4-FFF2-40B4-BE49-F238E27FC236}">
                  <a16:creationId xmlns:a16="http://schemas.microsoft.com/office/drawing/2014/main" id="{00000000-0008-0000-0300-0000B1030000}"/>
                </a:ext>
              </a:extLst>
            </xdr:cNvPr>
            <xdr:cNvSpPr/>
          </xdr:nvSpPr>
          <xdr:spPr>
            <a:xfrm>
              <a:off x="8397279" y="3270145"/>
              <a:ext cx="1309609" cy="46429"/>
            </a:xfrm>
            <a:custGeom>
              <a:avLst/>
              <a:gdLst>
                <a:gd name="connsiteX0" fmla="*/ 1309609 w 1309609"/>
                <a:gd name="connsiteY0" fmla="*/ 46430 h 46429"/>
                <a:gd name="connsiteX1" fmla="*/ 0 w 1309609"/>
                <a:gd name="connsiteY1" fmla="*/ 46430 h 46429"/>
                <a:gd name="connsiteX2" fmla="*/ 0 w 1309609"/>
                <a:gd name="connsiteY2" fmla="*/ 0 h 46429"/>
                <a:gd name="connsiteX3" fmla="*/ 1309609 w 1309609"/>
                <a:gd name="connsiteY3" fmla="*/ 0 h 46429"/>
                <a:gd name="connsiteX4" fmla="*/ 1309609 w 1309609"/>
                <a:gd name="connsiteY4" fmla="*/ 46430 h 46429"/>
                <a:gd name="connsiteX5" fmla="*/ 0 w 1309609"/>
                <a:gd name="connsiteY5" fmla="*/ 46430 h 4642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309609" h="46429">
                  <a:moveTo>
                    <a:pt x="1309609" y="46430"/>
                  </a:moveTo>
                  <a:lnTo>
                    <a:pt x="0" y="46430"/>
                  </a:lnTo>
                  <a:lnTo>
                    <a:pt x="0" y="0"/>
                  </a:lnTo>
                  <a:lnTo>
                    <a:pt x="1309609" y="0"/>
                  </a:lnTo>
                  <a:lnTo>
                    <a:pt x="1309609" y="46430"/>
                  </a:lnTo>
                  <a:lnTo>
                    <a:pt x="0" y="4643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46" name="Freeform: Shape 188">
              <a:extLst>
                <a:ext uri="{FF2B5EF4-FFF2-40B4-BE49-F238E27FC236}">
                  <a16:creationId xmlns:a16="http://schemas.microsoft.com/office/drawing/2014/main" id="{00000000-0008-0000-0300-0000B2030000}"/>
                </a:ext>
              </a:extLst>
            </xdr:cNvPr>
            <xdr:cNvSpPr/>
          </xdr:nvSpPr>
          <xdr:spPr>
            <a:xfrm>
              <a:off x="8339940" y="2301641"/>
              <a:ext cx="977284" cy="940034"/>
            </a:xfrm>
            <a:custGeom>
              <a:avLst/>
              <a:gdLst>
                <a:gd name="connsiteX0" fmla="*/ 32195 w 977284"/>
                <a:gd name="connsiteY0" fmla="*/ 940034 h 940034"/>
                <a:gd name="connsiteX1" fmla="*/ 977285 w 977284"/>
                <a:gd name="connsiteY1" fmla="*/ 33525 h 940034"/>
                <a:gd name="connsiteX2" fmla="*/ 945223 w 977284"/>
                <a:gd name="connsiteY2" fmla="*/ 0 h 940034"/>
                <a:gd name="connsiteX3" fmla="*/ 0 w 977284"/>
                <a:gd name="connsiteY3" fmla="*/ 906509 h 940034"/>
                <a:gd name="connsiteX4" fmla="*/ 32195 w 977284"/>
                <a:gd name="connsiteY4" fmla="*/ 940034 h 940034"/>
                <a:gd name="connsiteX5" fmla="*/ 977285 w 977284"/>
                <a:gd name="connsiteY5" fmla="*/ 33525 h 94003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977284" h="940034">
                  <a:moveTo>
                    <a:pt x="32195" y="940034"/>
                  </a:moveTo>
                  <a:lnTo>
                    <a:pt x="977285" y="33525"/>
                  </a:lnTo>
                  <a:lnTo>
                    <a:pt x="945223" y="0"/>
                  </a:lnTo>
                  <a:lnTo>
                    <a:pt x="0" y="906509"/>
                  </a:lnTo>
                  <a:lnTo>
                    <a:pt x="32195" y="940034"/>
                  </a:lnTo>
                  <a:lnTo>
                    <a:pt x="977285" y="33525"/>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47" name="Freeform: Shape 189">
              <a:extLst>
                <a:ext uri="{FF2B5EF4-FFF2-40B4-BE49-F238E27FC236}">
                  <a16:creationId xmlns:a16="http://schemas.microsoft.com/office/drawing/2014/main" id="{00000000-0008-0000-0300-0000B3030000}"/>
                </a:ext>
              </a:extLst>
            </xdr:cNvPr>
            <xdr:cNvSpPr/>
          </xdr:nvSpPr>
          <xdr:spPr>
            <a:xfrm>
              <a:off x="8351914" y="1932333"/>
              <a:ext cx="923670" cy="493431"/>
            </a:xfrm>
            <a:custGeom>
              <a:avLst/>
              <a:gdLst>
                <a:gd name="connsiteX0" fmla="*/ -511 w 923670"/>
                <a:gd name="connsiteY0" fmla="*/ -170 h 493431"/>
                <a:gd name="connsiteX1" fmla="*/ -511 w 923670"/>
                <a:gd name="connsiteY1" fmla="*/ 165993 h 493431"/>
                <a:gd name="connsiteX2" fmla="*/ 803427 w 923670"/>
                <a:gd name="connsiteY2" fmla="*/ 493262 h 493431"/>
                <a:gd name="connsiteX3" fmla="*/ 923160 w 923670"/>
                <a:gd name="connsiteY3" fmla="*/ 378052 h 493431"/>
                <a:gd name="connsiteX4" fmla="*/ -511 w 923670"/>
                <a:gd name="connsiteY4" fmla="*/ -170 h 493431"/>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923670" h="493431">
                  <a:moveTo>
                    <a:pt x="-511" y="-170"/>
                  </a:moveTo>
                  <a:lnTo>
                    <a:pt x="-511" y="165993"/>
                  </a:lnTo>
                  <a:cubicBezTo>
                    <a:pt x="298674" y="172126"/>
                    <a:pt x="585022" y="288692"/>
                    <a:pt x="803427" y="493262"/>
                  </a:cubicBezTo>
                  <a:lnTo>
                    <a:pt x="923160" y="378052"/>
                  </a:lnTo>
                  <a:cubicBezTo>
                    <a:pt x="673331" y="141009"/>
                    <a:pt x="343813" y="6083"/>
                    <a:pt x="-511" y="-170"/>
                  </a:cubicBezTo>
                  <a:close/>
                </a:path>
              </a:pathLst>
            </a:custGeom>
            <a:solidFill>
              <a:srgbClr val="B4DC7B"/>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48" name="Freeform: Shape 190">
              <a:extLst>
                <a:ext uri="{FF2B5EF4-FFF2-40B4-BE49-F238E27FC236}">
                  <a16:creationId xmlns:a16="http://schemas.microsoft.com/office/drawing/2014/main" id="{00000000-0008-0000-0300-0000B4030000}"/>
                </a:ext>
              </a:extLst>
            </xdr:cNvPr>
            <xdr:cNvSpPr/>
          </xdr:nvSpPr>
          <xdr:spPr>
            <a:xfrm>
              <a:off x="8305484" y="1902932"/>
              <a:ext cx="46296" cy="1309609"/>
            </a:xfrm>
            <a:custGeom>
              <a:avLst/>
              <a:gdLst>
                <a:gd name="connsiteX0" fmla="*/ 0 w 46296"/>
                <a:gd name="connsiteY0" fmla="*/ 1309609 h 1309609"/>
                <a:gd name="connsiteX1" fmla="*/ 0 w 46296"/>
                <a:gd name="connsiteY1" fmla="*/ 0 h 1309609"/>
                <a:gd name="connsiteX2" fmla="*/ 46297 w 46296"/>
                <a:gd name="connsiteY2" fmla="*/ 0 h 1309609"/>
                <a:gd name="connsiteX3" fmla="*/ 46297 w 46296"/>
                <a:gd name="connsiteY3" fmla="*/ 1309609 h 1309609"/>
                <a:gd name="connsiteX4" fmla="*/ 0 w 46296"/>
                <a:gd name="connsiteY4" fmla="*/ 1309609 h 1309609"/>
                <a:gd name="connsiteX5" fmla="*/ 0 w 46296"/>
                <a:gd name="connsiteY5" fmla="*/ 0 h 130960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46296" h="1309609">
                  <a:moveTo>
                    <a:pt x="0" y="1309609"/>
                  </a:moveTo>
                  <a:lnTo>
                    <a:pt x="0" y="0"/>
                  </a:lnTo>
                  <a:lnTo>
                    <a:pt x="46297" y="0"/>
                  </a:lnTo>
                  <a:lnTo>
                    <a:pt x="46297" y="1309609"/>
                  </a:lnTo>
                  <a:lnTo>
                    <a:pt x="0" y="1309609"/>
                  </a:lnTo>
                  <a:lnTo>
                    <a:pt x="0" y="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49" name="Freeform: Shape 191">
              <a:extLst>
                <a:ext uri="{FF2B5EF4-FFF2-40B4-BE49-F238E27FC236}">
                  <a16:creationId xmlns:a16="http://schemas.microsoft.com/office/drawing/2014/main" id="{00000000-0008-0000-0300-0000B5030000}"/>
                </a:ext>
              </a:extLst>
            </xdr:cNvPr>
            <xdr:cNvSpPr/>
          </xdr:nvSpPr>
          <xdr:spPr>
            <a:xfrm>
              <a:off x="7367578" y="1932333"/>
              <a:ext cx="937905" cy="496358"/>
            </a:xfrm>
            <a:custGeom>
              <a:avLst/>
              <a:gdLst>
                <a:gd name="connsiteX0" fmla="*/ 123612 w 937905"/>
                <a:gd name="connsiteY0" fmla="*/ 496189 h 496358"/>
                <a:gd name="connsiteX1" fmla="*/ 937395 w 937905"/>
                <a:gd name="connsiteY1" fmla="*/ 165860 h 496358"/>
                <a:gd name="connsiteX2" fmla="*/ 937395 w 937905"/>
                <a:gd name="connsiteY2" fmla="*/ -170 h 496358"/>
                <a:gd name="connsiteX3" fmla="*/ -511 w 937905"/>
                <a:gd name="connsiteY3" fmla="*/ 384970 h 496358"/>
              </a:gdLst>
              <a:ahLst/>
              <a:cxnLst>
                <a:cxn ang="0">
                  <a:pos x="connsiteX0" y="connsiteY0"/>
                </a:cxn>
                <a:cxn ang="0">
                  <a:pos x="connsiteX1" y="connsiteY1"/>
                </a:cxn>
                <a:cxn ang="0">
                  <a:pos x="connsiteX2" y="connsiteY2"/>
                </a:cxn>
                <a:cxn ang="0">
                  <a:pos x="connsiteX3" y="connsiteY3"/>
                </a:cxn>
              </a:cxnLst>
              <a:rect l="l" t="t" r="r" b="b"/>
              <a:pathLst>
                <a:path w="937905" h="496358">
                  <a:moveTo>
                    <a:pt x="123612" y="496189"/>
                  </a:moveTo>
                  <a:cubicBezTo>
                    <a:pt x="344080" y="288280"/>
                    <a:pt x="634391" y="170436"/>
                    <a:pt x="937395" y="165860"/>
                  </a:cubicBezTo>
                  <a:lnTo>
                    <a:pt x="937395" y="-170"/>
                  </a:lnTo>
                  <a:cubicBezTo>
                    <a:pt x="587164" y="4327"/>
                    <a:pt x="251806" y="142033"/>
                    <a:pt x="-511" y="384970"/>
                  </a:cubicBezTo>
                  <a:close/>
                </a:path>
              </a:pathLst>
            </a:custGeom>
            <a:solidFill>
              <a:srgbClr val="FBD06A"/>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50" name="Freeform: Shape 192">
              <a:extLst>
                <a:ext uri="{FF2B5EF4-FFF2-40B4-BE49-F238E27FC236}">
                  <a16:creationId xmlns:a16="http://schemas.microsoft.com/office/drawing/2014/main" id="{00000000-0008-0000-0300-0000B6030000}"/>
                </a:ext>
              </a:extLst>
            </xdr:cNvPr>
            <xdr:cNvSpPr/>
          </xdr:nvSpPr>
          <xdr:spPr>
            <a:xfrm>
              <a:off x="6943724" y="2350199"/>
              <a:ext cx="514717" cy="899192"/>
            </a:xfrm>
            <a:custGeom>
              <a:avLst/>
              <a:gdLst>
                <a:gd name="connsiteX0" fmla="*/ 514206 w 514717"/>
                <a:gd name="connsiteY0" fmla="*/ 110783 h 899192"/>
                <a:gd name="connsiteX1" fmla="*/ 390350 w 514717"/>
                <a:gd name="connsiteY1" fmla="*/ -170 h 899192"/>
                <a:gd name="connsiteX2" fmla="*/ -511 w 514717"/>
                <a:gd name="connsiteY2" fmla="*/ 899023 h 899192"/>
                <a:gd name="connsiteX3" fmla="*/ 165784 w 514717"/>
                <a:gd name="connsiteY3" fmla="*/ 899023 h 899192"/>
                <a:gd name="connsiteX4" fmla="*/ 514206 w 514717"/>
                <a:gd name="connsiteY4" fmla="*/ 110783 h 899192"/>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514717" h="899192">
                  <a:moveTo>
                    <a:pt x="514206" y="110783"/>
                  </a:moveTo>
                  <a:lnTo>
                    <a:pt x="390350" y="-170"/>
                  </a:lnTo>
                  <a:cubicBezTo>
                    <a:pt x="154223" y="241504"/>
                    <a:pt x="15121" y="561510"/>
                    <a:pt x="-511" y="899023"/>
                  </a:cubicBezTo>
                  <a:lnTo>
                    <a:pt x="165784" y="899023"/>
                  </a:lnTo>
                  <a:cubicBezTo>
                    <a:pt x="181483" y="602471"/>
                    <a:pt x="305460" y="321991"/>
                    <a:pt x="514206" y="110783"/>
                  </a:cubicBezTo>
                  <a:close/>
                </a:path>
              </a:pathLst>
            </a:custGeom>
            <a:solidFill>
              <a:srgbClr val="FE6F74"/>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51" name="Freeform: Shape 193">
              <a:extLst>
                <a:ext uri="{FF2B5EF4-FFF2-40B4-BE49-F238E27FC236}">
                  <a16:creationId xmlns:a16="http://schemas.microsoft.com/office/drawing/2014/main" id="{00000000-0008-0000-0300-0000B7030000}"/>
                </a:ext>
              </a:extLst>
            </xdr:cNvPr>
            <xdr:cNvSpPr/>
          </xdr:nvSpPr>
          <xdr:spPr>
            <a:xfrm>
              <a:off x="7326603" y="2308426"/>
              <a:ext cx="1015731" cy="917418"/>
            </a:xfrm>
            <a:custGeom>
              <a:avLst/>
              <a:gdLst>
                <a:gd name="connsiteX0" fmla="*/ 984735 w 1015731"/>
                <a:gd name="connsiteY0" fmla="*/ 917418 h 917418"/>
                <a:gd name="connsiteX1" fmla="*/ 0 w 1015731"/>
                <a:gd name="connsiteY1" fmla="*/ 34589 h 917418"/>
                <a:gd name="connsiteX2" fmla="*/ 30864 w 1015731"/>
                <a:gd name="connsiteY2" fmla="*/ 0 h 917418"/>
                <a:gd name="connsiteX3" fmla="*/ 1015732 w 1015731"/>
                <a:gd name="connsiteY3" fmla="*/ 882829 h 917418"/>
                <a:gd name="connsiteX4" fmla="*/ 984735 w 1015731"/>
                <a:gd name="connsiteY4" fmla="*/ 917418 h 917418"/>
                <a:gd name="connsiteX5" fmla="*/ 9179 w 1015731"/>
                <a:gd name="connsiteY5" fmla="*/ 43769 h 91741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015731" h="917418">
                  <a:moveTo>
                    <a:pt x="984735" y="917418"/>
                  </a:moveTo>
                  <a:lnTo>
                    <a:pt x="0" y="34589"/>
                  </a:lnTo>
                  <a:lnTo>
                    <a:pt x="30864" y="0"/>
                  </a:lnTo>
                  <a:lnTo>
                    <a:pt x="1015732" y="882829"/>
                  </a:lnTo>
                  <a:lnTo>
                    <a:pt x="984735" y="917418"/>
                  </a:lnTo>
                  <a:lnTo>
                    <a:pt x="9179" y="43769"/>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52" name="TextBox 37">
              <a:extLst>
                <a:ext uri="{FF2B5EF4-FFF2-40B4-BE49-F238E27FC236}">
                  <a16:creationId xmlns:a16="http://schemas.microsoft.com/office/drawing/2014/main" id="{00000000-0008-0000-0300-0000B8030000}"/>
                </a:ext>
              </a:extLst>
            </xdr:cNvPr>
            <xdr:cNvSpPr txBox="1"/>
          </xdr:nvSpPr>
          <xdr:spPr>
            <a:xfrm rot="3710998">
              <a:off x="9386408" y="2602721"/>
              <a:ext cx="222790" cy="270063"/>
            </a:xfrm>
            <a:prstGeom prst="rect">
              <a:avLst/>
            </a:prstGeom>
            <a:noFill/>
          </xdr:spPr>
          <xdr:txBody>
            <a:bodyPr rot="0" spcFirstLastPara="0" vert="horz" wrap="square" lIns="0" tIns="0" rIns="0" bIns="0" numCol="1" spcCol="0" rtlCol="0" fromWordArt="0" anchor="t" anchorCtr="0" forceAA="0" compatLnSpc="1">
              <a:prstTxWarp prst="textNoShape">
                <a:avLst/>
              </a:prstTxWarp>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l">
                <a:spcAft>
                  <a:spcPts val="600"/>
                </a:spcAft>
              </a:pPr>
              <a:endParaRPr lang="pt-BR" sz="1048" b="1" spc="0" baseline="0">
                <a:solidFill>
                  <a:srgbClr val="FFFFFF"/>
                </a:solidFill>
                <a:latin typeface="Arial"/>
                <a:cs typeface="Arial"/>
                <a:sym typeface="Arial"/>
                <a:rtl val="0"/>
              </a:endParaRPr>
            </a:p>
          </xdr:txBody>
        </xdr:sp>
        <xdr:sp macro="" textlink="">
          <xdr:nvSpPr>
            <xdr:cNvPr id="953" name="TextBox 38">
              <a:extLst>
                <a:ext uri="{FF2B5EF4-FFF2-40B4-BE49-F238E27FC236}">
                  <a16:creationId xmlns:a16="http://schemas.microsoft.com/office/drawing/2014/main" id="{00000000-0008-0000-0300-0000B9030000}"/>
                </a:ext>
              </a:extLst>
            </xdr:cNvPr>
            <xdr:cNvSpPr txBox="1"/>
          </xdr:nvSpPr>
          <xdr:spPr>
            <a:xfrm rot="3847199">
              <a:off x="9388867" y="2646889"/>
              <a:ext cx="262701" cy="270063"/>
            </a:xfrm>
            <a:prstGeom prst="rect">
              <a:avLst/>
            </a:prstGeom>
            <a:noFill/>
          </xdr:spPr>
          <xdr:txBody>
            <a:bodyPr rot="0" spcFirstLastPara="0" vert="horz" wrap="square" lIns="0" tIns="0" rIns="0" bIns="0" numCol="1" spcCol="0" rtlCol="0" fromWordArt="0" anchor="t" anchorCtr="0" forceAA="0" compatLnSpc="1">
              <a:prstTxWarp prst="textNoShape">
                <a:avLst/>
              </a:prstTxWarp>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l">
                <a:spcAft>
                  <a:spcPts val="600"/>
                </a:spcAft>
              </a:pPr>
              <a:endParaRPr lang="pt-BR" sz="1048" b="1" spc="0" baseline="0">
                <a:solidFill>
                  <a:srgbClr val="FFFFFF"/>
                </a:solidFill>
                <a:latin typeface="Arial"/>
                <a:cs typeface="Arial"/>
                <a:sym typeface="Arial"/>
                <a:rtl val="0"/>
              </a:endParaRPr>
            </a:p>
          </xdr:txBody>
        </xdr:sp>
        <xdr:sp macro="" textlink="">
          <xdr:nvSpPr>
            <xdr:cNvPr id="954" name="Freeform: Shape 196">
              <a:extLst>
                <a:ext uri="{FF2B5EF4-FFF2-40B4-BE49-F238E27FC236}">
                  <a16:creationId xmlns:a16="http://schemas.microsoft.com/office/drawing/2014/main" id="{00000000-0008-0000-0300-0000BA030000}"/>
                </a:ext>
              </a:extLst>
            </xdr:cNvPr>
            <xdr:cNvSpPr/>
          </xdr:nvSpPr>
          <xdr:spPr>
            <a:xfrm>
              <a:off x="8197325" y="3158794"/>
              <a:ext cx="268999" cy="268999"/>
            </a:xfrm>
            <a:custGeom>
              <a:avLst/>
              <a:gdLst>
                <a:gd name="connsiteX0" fmla="*/ 268999 w 268999"/>
                <a:gd name="connsiteY0" fmla="*/ 134500 h 268999"/>
                <a:gd name="connsiteX1" fmla="*/ 134500 w 268999"/>
                <a:gd name="connsiteY1" fmla="*/ 268999 h 268999"/>
                <a:gd name="connsiteX2" fmla="*/ 0 w 268999"/>
                <a:gd name="connsiteY2" fmla="*/ 134500 h 268999"/>
                <a:gd name="connsiteX3" fmla="*/ 134500 w 268999"/>
                <a:gd name="connsiteY3" fmla="*/ 0 h 268999"/>
                <a:gd name="connsiteX4" fmla="*/ 268999 w 268999"/>
                <a:gd name="connsiteY4" fmla="*/ 134500 h 268999"/>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268999" h="268999">
                  <a:moveTo>
                    <a:pt x="268999" y="134500"/>
                  </a:moveTo>
                  <a:cubicBezTo>
                    <a:pt x="268999" y="208782"/>
                    <a:pt x="208782" y="268999"/>
                    <a:pt x="134500" y="268999"/>
                  </a:cubicBezTo>
                  <a:cubicBezTo>
                    <a:pt x="60218" y="268999"/>
                    <a:pt x="0" y="208782"/>
                    <a:pt x="0" y="134500"/>
                  </a:cubicBezTo>
                  <a:cubicBezTo>
                    <a:pt x="0" y="60218"/>
                    <a:pt x="60217" y="0"/>
                    <a:pt x="134500" y="0"/>
                  </a:cubicBezTo>
                  <a:cubicBezTo>
                    <a:pt x="208782" y="0"/>
                    <a:pt x="268999" y="60218"/>
                    <a:pt x="268999" y="134500"/>
                  </a:cubicBezTo>
                  <a:close/>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55" name="Freeform: Shape 197">
              <a:extLst>
                <a:ext uri="{FF2B5EF4-FFF2-40B4-BE49-F238E27FC236}">
                  <a16:creationId xmlns:a16="http://schemas.microsoft.com/office/drawing/2014/main" id="{00000000-0008-0000-0300-0000BB030000}"/>
                </a:ext>
              </a:extLst>
            </xdr:cNvPr>
            <xdr:cNvSpPr/>
          </xdr:nvSpPr>
          <xdr:spPr>
            <a:xfrm>
              <a:off x="8305484" y="3058751"/>
              <a:ext cx="1113513" cy="307579"/>
            </a:xfrm>
            <a:custGeom>
              <a:avLst/>
              <a:gdLst>
                <a:gd name="connsiteX0" fmla="*/ 66917 w 1113513"/>
                <a:gd name="connsiteY0" fmla="*/ 160176 h 307579"/>
                <a:gd name="connsiteX1" fmla="*/ 1113514 w 1113513"/>
                <a:gd name="connsiteY1" fmla="*/ 0 h 307579"/>
                <a:gd name="connsiteX2" fmla="*/ 139156 w 1113513"/>
                <a:gd name="connsiteY2" fmla="*/ 307580 h 307579"/>
                <a:gd name="connsiteX3" fmla="*/ 0 w 1113513"/>
                <a:gd name="connsiteY3" fmla="*/ 251705 h 307579"/>
                <a:gd name="connsiteX4" fmla="*/ 66917 w 1113513"/>
                <a:gd name="connsiteY4" fmla="*/ 160176 h 307579"/>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113513" h="307579">
                  <a:moveTo>
                    <a:pt x="66917" y="160176"/>
                  </a:moveTo>
                  <a:lnTo>
                    <a:pt x="1113514" y="0"/>
                  </a:lnTo>
                  <a:lnTo>
                    <a:pt x="139156" y="307580"/>
                  </a:lnTo>
                  <a:lnTo>
                    <a:pt x="0" y="251705"/>
                  </a:lnTo>
                  <a:lnTo>
                    <a:pt x="66917" y="160176"/>
                  </a:lnTo>
                  <a:close/>
                </a:path>
              </a:pathLst>
            </a:custGeom>
            <a:solidFill>
              <a:srgbClr val="AD87B3"/>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56" name="Freeform: Shape 198">
              <a:extLst>
                <a:ext uri="{FF2B5EF4-FFF2-40B4-BE49-F238E27FC236}">
                  <a16:creationId xmlns:a16="http://schemas.microsoft.com/office/drawing/2014/main" id="{00000000-0008-0000-0300-0000BC030000}"/>
                </a:ext>
              </a:extLst>
            </xdr:cNvPr>
            <xdr:cNvSpPr/>
          </xdr:nvSpPr>
          <xdr:spPr>
            <a:xfrm>
              <a:off x="7300899" y="3809138"/>
              <a:ext cx="1411118" cy="345165"/>
            </a:xfrm>
            <a:custGeom>
              <a:avLst/>
              <a:gdLst>
                <a:gd name="connsiteX0" fmla="*/ 1288772 w 1411118"/>
                <a:gd name="connsiteY0" fmla="*/ -100 h 345165"/>
                <a:gd name="connsiteX1" fmla="*/ 113397 w 1411118"/>
                <a:gd name="connsiteY1" fmla="*/ -100 h 345165"/>
                <a:gd name="connsiteX2" fmla="*/ -443 w 1411118"/>
                <a:gd name="connsiteY2" fmla="*/ 121668 h 345165"/>
                <a:gd name="connsiteX3" fmla="*/ 113397 w 1411118"/>
                <a:gd name="connsiteY3" fmla="*/ 235508 h 345165"/>
                <a:gd name="connsiteX4" fmla="*/ 1105049 w 1411118"/>
                <a:gd name="connsiteY4" fmla="*/ 235508 h 345165"/>
                <a:gd name="connsiteX5" fmla="*/ 1284381 w 1411118"/>
                <a:gd name="connsiteY5" fmla="*/ 344996 h 345165"/>
                <a:gd name="connsiteX6" fmla="*/ 1259105 w 1411118"/>
                <a:gd name="connsiteY6" fmla="*/ 235508 h 345165"/>
                <a:gd name="connsiteX7" fmla="*/ 1288772 w 1411118"/>
                <a:gd name="connsiteY7" fmla="*/ 235508 h 345165"/>
                <a:gd name="connsiteX8" fmla="*/ 1410540 w 1411118"/>
                <a:gd name="connsiteY8" fmla="*/ 121668 h 345165"/>
                <a:gd name="connsiteX9" fmla="*/ 1296687 w 1411118"/>
                <a:gd name="connsiteY9" fmla="*/ -100 h 345165"/>
                <a:gd name="connsiteX10" fmla="*/ 1288772 w 1411118"/>
                <a:gd name="connsiteY10" fmla="*/ -100 h 34516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Lst>
              <a:rect l="l" t="t" r="r" b="b"/>
              <a:pathLst>
                <a:path w="1411118" h="345165">
                  <a:moveTo>
                    <a:pt x="1288772" y="-100"/>
                  </a:moveTo>
                  <a:lnTo>
                    <a:pt x="113397" y="-100"/>
                  </a:lnTo>
                  <a:cubicBezTo>
                    <a:pt x="48342" y="2082"/>
                    <a:pt x="-2638" y="56601"/>
                    <a:pt x="-443" y="121668"/>
                  </a:cubicBezTo>
                  <a:cubicBezTo>
                    <a:pt x="1633" y="183650"/>
                    <a:pt x="51401" y="233419"/>
                    <a:pt x="113397" y="235508"/>
                  </a:cubicBezTo>
                  <a:lnTo>
                    <a:pt x="1105049" y="235508"/>
                  </a:lnTo>
                  <a:lnTo>
                    <a:pt x="1284381" y="344996"/>
                  </a:lnTo>
                  <a:lnTo>
                    <a:pt x="1259105" y="235508"/>
                  </a:lnTo>
                  <a:lnTo>
                    <a:pt x="1288772" y="235508"/>
                  </a:lnTo>
                  <a:cubicBezTo>
                    <a:pt x="1353840" y="237690"/>
                    <a:pt x="1408345" y="186723"/>
                    <a:pt x="1410540" y="121668"/>
                  </a:cubicBezTo>
                  <a:cubicBezTo>
                    <a:pt x="1412722" y="56601"/>
                    <a:pt x="1361756" y="2082"/>
                    <a:pt x="1296687" y="-100"/>
                  </a:cubicBezTo>
                  <a:cubicBezTo>
                    <a:pt x="1294053" y="-193"/>
                    <a:pt x="1291406" y="-193"/>
                    <a:pt x="1288772" y="-100"/>
                  </a:cubicBezTo>
                  <a:close/>
                </a:path>
              </a:pathLst>
            </a:custGeom>
            <a:solidFill>
              <a:srgbClr val="FFFFFF"/>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57" name="Freeform: Shape 199">
              <a:extLst>
                <a:ext uri="{FF2B5EF4-FFF2-40B4-BE49-F238E27FC236}">
                  <a16:creationId xmlns:a16="http://schemas.microsoft.com/office/drawing/2014/main" id="{00000000-0008-0000-0300-0000BD030000}"/>
                </a:ext>
              </a:extLst>
            </xdr:cNvPr>
            <xdr:cNvSpPr/>
          </xdr:nvSpPr>
          <xdr:spPr>
            <a:xfrm>
              <a:off x="737210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58" name="Freeform: Shape 200">
              <a:extLst>
                <a:ext uri="{FF2B5EF4-FFF2-40B4-BE49-F238E27FC236}">
                  <a16:creationId xmlns:a16="http://schemas.microsoft.com/office/drawing/2014/main" id="{00000000-0008-0000-0300-0000BE030000}"/>
                </a:ext>
              </a:extLst>
            </xdr:cNvPr>
            <xdr:cNvSpPr/>
          </xdr:nvSpPr>
          <xdr:spPr>
            <a:xfrm>
              <a:off x="756314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59" name="Freeform: Shape 201">
              <a:extLst>
                <a:ext uri="{FF2B5EF4-FFF2-40B4-BE49-F238E27FC236}">
                  <a16:creationId xmlns:a16="http://schemas.microsoft.com/office/drawing/2014/main" id="{00000000-0008-0000-0300-0000BF030000}"/>
                </a:ext>
              </a:extLst>
            </xdr:cNvPr>
            <xdr:cNvSpPr/>
          </xdr:nvSpPr>
          <xdr:spPr>
            <a:xfrm>
              <a:off x="775418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60" name="Freeform: Shape 202">
              <a:extLst>
                <a:ext uri="{FF2B5EF4-FFF2-40B4-BE49-F238E27FC236}">
                  <a16:creationId xmlns:a16="http://schemas.microsoft.com/office/drawing/2014/main" id="{00000000-0008-0000-0300-0000C0030000}"/>
                </a:ext>
              </a:extLst>
            </xdr:cNvPr>
            <xdr:cNvSpPr/>
          </xdr:nvSpPr>
          <xdr:spPr>
            <a:xfrm>
              <a:off x="794522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61" name="Freeform: Shape 203">
              <a:extLst>
                <a:ext uri="{FF2B5EF4-FFF2-40B4-BE49-F238E27FC236}">
                  <a16:creationId xmlns:a16="http://schemas.microsoft.com/office/drawing/2014/main" id="{00000000-0008-0000-0300-0000C1030000}"/>
                </a:ext>
              </a:extLst>
            </xdr:cNvPr>
            <xdr:cNvSpPr/>
          </xdr:nvSpPr>
          <xdr:spPr>
            <a:xfrm>
              <a:off x="813626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62" name="Freeform: Shape 204">
              <a:extLst>
                <a:ext uri="{FF2B5EF4-FFF2-40B4-BE49-F238E27FC236}">
                  <a16:creationId xmlns:a16="http://schemas.microsoft.com/office/drawing/2014/main" id="{00000000-0008-0000-0300-0000C2030000}"/>
                </a:ext>
              </a:extLst>
            </xdr:cNvPr>
            <xdr:cNvSpPr/>
          </xdr:nvSpPr>
          <xdr:spPr>
            <a:xfrm>
              <a:off x="832730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63" name="Freeform: Shape 205">
              <a:extLst>
                <a:ext uri="{FF2B5EF4-FFF2-40B4-BE49-F238E27FC236}">
                  <a16:creationId xmlns:a16="http://schemas.microsoft.com/office/drawing/2014/main" id="{00000000-0008-0000-0300-0000C3030000}"/>
                </a:ext>
              </a:extLst>
            </xdr:cNvPr>
            <xdr:cNvSpPr/>
          </xdr:nvSpPr>
          <xdr:spPr>
            <a:xfrm>
              <a:off x="8518209"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grpSp>
    </xdr:grpSp>
    <xdr:clientData/>
  </xdr:twoCellAnchor>
  <xdr:twoCellAnchor>
    <xdr:from>
      <xdr:col>4</xdr:col>
      <xdr:colOff>1878048</xdr:colOff>
      <xdr:row>0</xdr:row>
      <xdr:rowOff>36467</xdr:rowOff>
    </xdr:from>
    <xdr:to>
      <xdr:col>6</xdr:col>
      <xdr:colOff>888377</xdr:colOff>
      <xdr:row>1</xdr:row>
      <xdr:rowOff>16711</xdr:rowOff>
    </xdr:to>
    <xdr:grpSp>
      <xdr:nvGrpSpPr>
        <xdr:cNvPr id="966" name="Group 182">
          <a:hlinkClick xmlns:r="http://schemas.openxmlformats.org/officeDocument/2006/relationships" r:id="rId8"/>
          <a:extLst>
            <a:ext uri="{FF2B5EF4-FFF2-40B4-BE49-F238E27FC236}">
              <a16:creationId xmlns:a16="http://schemas.microsoft.com/office/drawing/2014/main" id="{00000000-0008-0000-0300-0000C6030000}"/>
            </a:ext>
          </a:extLst>
        </xdr:cNvPr>
        <xdr:cNvGrpSpPr/>
      </xdr:nvGrpSpPr>
      <xdr:grpSpPr>
        <a:xfrm>
          <a:off x="9642828" y="36467"/>
          <a:ext cx="2072140" cy="841304"/>
          <a:chOff x="8811259" y="251459"/>
          <a:chExt cx="1856261" cy="852171"/>
        </a:xfrm>
      </xdr:grpSpPr>
      <xdr:grpSp>
        <xdr:nvGrpSpPr>
          <xdr:cNvPr id="967" name="Agrupar 10">
            <a:extLst>
              <a:ext uri="{FF2B5EF4-FFF2-40B4-BE49-F238E27FC236}">
                <a16:creationId xmlns:a16="http://schemas.microsoft.com/office/drawing/2014/main" id="{00000000-0008-0000-0300-0000C7030000}"/>
              </a:ext>
            </a:extLst>
          </xdr:cNvPr>
          <xdr:cNvGrpSpPr/>
        </xdr:nvGrpSpPr>
        <xdr:grpSpPr>
          <a:xfrm>
            <a:off x="8811259" y="251459"/>
            <a:ext cx="1856261" cy="852171"/>
            <a:chOff x="5210175" y="147637"/>
            <a:chExt cx="2421589" cy="1038225"/>
          </a:xfrm>
          <a:solidFill>
            <a:schemeClr val="bg1">
              <a:lumMod val="50000"/>
            </a:schemeClr>
          </a:solidFill>
        </xdr:grpSpPr>
        <xdr:sp macro="" textlink="">
          <xdr:nvSpPr>
            <xdr:cNvPr id="990" name="Retângulo: Cantos Arredondados 12">
              <a:extLst>
                <a:ext uri="{FF2B5EF4-FFF2-40B4-BE49-F238E27FC236}">
                  <a16:creationId xmlns:a16="http://schemas.microsoft.com/office/drawing/2014/main" id="{00000000-0008-0000-0300-0000DE030000}"/>
                </a:ext>
              </a:extLst>
            </xdr:cNvPr>
            <xdr:cNvSpPr/>
          </xdr:nvSpPr>
          <xdr:spPr>
            <a:xfrm>
              <a:off x="5210175" y="147637"/>
              <a:ext cx="2365883" cy="1038225"/>
            </a:xfrm>
            <a:prstGeom prst="roundRect">
              <a:avLst>
                <a:gd name="adj" fmla="val 9328"/>
              </a:avLst>
            </a:prstGeom>
            <a:solidFill>
              <a:srgbClr val="002060"/>
            </a:solidFill>
            <a:ln>
              <a:noFill/>
            </a:ln>
            <a:effectLst>
              <a:outerShdw blurRad="50800" dist="38100" dir="5400000" algn="t"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solidFill>
                  <a:schemeClr val="bg1">
                    <a:lumMod val="85000"/>
                  </a:schemeClr>
                </a:solidFill>
              </a:endParaRPr>
            </a:p>
          </xdr:txBody>
        </xdr:sp>
        <xdr:sp macro="" textlink="">
          <xdr:nvSpPr>
            <xdr:cNvPr id="991" name="Retângulo: Cantos Arredondados 13">
              <a:hlinkClick xmlns:r="http://schemas.openxmlformats.org/officeDocument/2006/relationships" r:id="rId8"/>
              <a:extLst>
                <a:ext uri="{FF2B5EF4-FFF2-40B4-BE49-F238E27FC236}">
                  <a16:creationId xmlns:a16="http://schemas.microsoft.com/office/drawing/2014/main" id="{00000000-0008-0000-0300-0000DF030000}"/>
                </a:ext>
              </a:extLst>
            </xdr:cNvPr>
            <xdr:cNvSpPr/>
          </xdr:nvSpPr>
          <xdr:spPr>
            <a:xfrm>
              <a:off x="5917423" y="337724"/>
              <a:ext cx="1714341" cy="843974"/>
            </a:xfrm>
            <a:prstGeom prst="roundRect">
              <a:avLst/>
            </a:prstGeom>
            <a:noFill/>
            <a:ln>
              <a:no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600" b="1">
                  <a:solidFill>
                    <a:schemeClr val="bg1"/>
                  </a:solidFill>
                  <a:latin typeface="+mn-lt"/>
                </a:rPr>
                <a:t>Diagnóstico</a:t>
              </a:r>
              <a:br>
                <a:rPr lang="pt-BR" sz="1600" b="1">
                  <a:solidFill>
                    <a:schemeClr val="bg1"/>
                  </a:solidFill>
                  <a:latin typeface="+mn-lt"/>
                </a:rPr>
              </a:br>
              <a:r>
                <a:rPr lang="pt-BR" sz="1600" b="1">
                  <a:solidFill>
                    <a:schemeClr val="bg1"/>
                  </a:solidFill>
                  <a:latin typeface="+mn-lt"/>
                </a:rPr>
                <a:t>PRIVACIDADE</a:t>
              </a:r>
            </a:p>
          </xdr:txBody>
        </xdr:sp>
      </xdr:grpSp>
      <xdr:grpSp>
        <xdr:nvGrpSpPr>
          <xdr:cNvPr id="968" name="Group 184">
            <a:extLst>
              <a:ext uri="{FF2B5EF4-FFF2-40B4-BE49-F238E27FC236}">
                <a16:creationId xmlns:a16="http://schemas.microsoft.com/office/drawing/2014/main" id="{00000000-0008-0000-0300-0000C8030000}"/>
              </a:ext>
            </a:extLst>
          </xdr:cNvPr>
          <xdr:cNvGrpSpPr/>
        </xdr:nvGrpSpPr>
        <xdr:grpSpPr>
          <a:xfrm>
            <a:off x="8890001" y="488130"/>
            <a:ext cx="581077" cy="489770"/>
            <a:chOff x="6943724" y="1902932"/>
            <a:chExt cx="2763297" cy="2251371"/>
          </a:xfrm>
        </xdr:grpSpPr>
        <xdr:sp macro="" textlink="">
          <xdr:nvSpPr>
            <xdr:cNvPr id="969" name="Freeform: Shape 185">
              <a:extLst>
                <a:ext uri="{FF2B5EF4-FFF2-40B4-BE49-F238E27FC236}">
                  <a16:creationId xmlns:a16="http://schemas.microsoft.com/office/drawing/2014/main" id="{00000000-0008-0000-0300-0000C9030000}"/>
                </a:ext>
              </a:extLst>
            </xdr:cNvPr>
            <xdr:cNvSpPr/>
          </xdr:nvSpPr>
          <xdr:spPr>
            <a:xfrm>
              <a:off x="9189377" y="2343015"/>
              <a:ext cx="517644" cy="906376"/>
            </a:xfrm>
            <a:custGeom>
              <a:avLst/>
              <a:gdLst>
                <a:gd name="connsiteX0" fmla="*/ 119222 w 517644"/>
                <a:gd name="connsiteY0" fmla="*/ -170 h 906376"/>
                <a:gd name="connsiteX1" fmla="*/ -511 w 517644"/>
                <a:gd name="connsiteY1" fmla="*/ 114907 h 906376"/>
                <a:gd name="connsiteX2" fmla="*/ 350838 w 517644"/>
                <a:gd name="connsiteY2" fmla="*/ 906207 h 906376"/>
                <a:gd name="connsiteX3" fmla="*/ 517134 w 517644"/>
                <a:gd name="connsiteY3" fmla="*/ 906207 h 906376"/>
                <a:gd name="connsiteX4" fmla="*/ 119222 w 517644"/>
                <a:gd name="connsiteY4" fmla="*/ -170 h 906376"/>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517644" h="906376">
                  <a:moveTo>
                    <a:pt x="119222" y="-170"/>
                  </a:moveTo>
                  <a:lnTo>
                    <a:pt x="-511" y="114907"/>
                  </a:lnTo>
                  <a:cubicBezTo>
                    <a:pt x="209992" y="326448"/>
                    <a:pt x="335100" y="608192"/>
                    <a:pt x="350838" y="906207"/>
                  </a:cubicBezTo>
                  <a:lnTo>
                    <a:pt x="517134" y="906207"/>
                  </a:lnTo>
                  <a:cubicBezTo>
                    <a:pt x="501302" y="565235"/>
                    <a:pt x="359512" y="242263"/>
                    <a:pt x="119222" y="-170"/>
                  </a:cubicBezTo>
                  <a:close/>
                </a:path>
              </a:pathLst>
            </a:custGeom>
            <a:solidFill>
              <a:srgbClr val="78AD5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70" name="Freeform: Shape 186">
              <a:extLst>
                <a:ext uri="{FF2B5EF4-FFF2-40B4-BE49-F238E27FC236}">
                  <a16:creationId xmlns:a16="http://schemas.microsoft.com/office/drawing/2014/main" id="{00000000-0008-0000-0300-0000CA030000}"/>
                </a:ext>
              </a:extLst>
            </xdr:cNvPr>
            <xdr:cNvSpPr/>
          </xdr:nvSpPr>
          <xdr:spPr>
            <a:xfrm>
              <a:off x="6944124" y="3270145"/>
              <a:ext cx="1309609" cy="46429"/>
            </a:xfrm>
            <a:custGeom>
              <a:avLst/>
              <a:gdLst>
                <a:gd name="connsiteX0" fmla="*/ 1309609 w 1309609"/>
                <a:gd name="connsiteY0" fmla="*/ 46430 h 46429"/>
                <a:gd name="connsiteX1" fmla="*/ 0 w 1309609"/>
                <a:gd name="connsiteY1" fmla="*/ 46430 h 46429"/>
                <a:gd name="connsiteX2" fmla="*/ 0 w 1309609"/>
                <a:gd name="connsiteY2" fmla="*/ 0 h 46429"/>
                <a:gd name="connsiteX3" fmla="*/ 1309609 w 1309609"/>
                <a:gd name="connsiteY3" fmla="*/ 0 h 46429"/>
                <a:gd name="connsiteX4" fmla="*/ 1309609 w 1309609"/>
                <a:gd name="connsiteY4" fmla="*/ 46430 h 46429"/>
                <a:gd name="connsiteX5" fmla="*/ 0 w 1309609"/>
                <a:gd name="connsiteY5" fmla="*/ 46430 h 4642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309609" h="46429">
                  <a:moveTo>
                    <a:pt x="1309609" y="46430"/>
                  </a:moveTo>
                  <a:lnTo>
                    <a:pt x="0" y="46430"/>
                  </a:lnTo>
                  <a:lnTo>
                    <a:pt x="0" y="0"/>
                  </a:lnTo>
                  <a:lnTo>
                    <a:pt x="1309609" y="0"/>
                  </a:lnTo>
                  <a:lnTo>
                    <a:pt x="1309609" y="46430"/>
                  </a:lnTo>
                  <a:lnTo>
                    <a:pt x="0" y="4643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71" name="Freeform: Shape 187">
              <a:extLst>
                <a:ext uri="{FF2B5EF4-FFF2-40B4-BE49-F238E27FC236}">
                  <a16:creationId xmlns:a16="http://schemas.microsoft.com/office/drawing/2014/main" id="{00000000-0008-0000-0300-0000CB030000}"/>
                </a:ext>
              </a:extLst>
            </xdr:cNvPr>
            <xdr:cNvSpPr/>
          </xdr:nvSpPr>
          <xdr:spPr>
            <a:xfrm>
              <a:off x="8397279" y="3270145"/>
              <a:ext cx="1309609" cy="46429"/>
            </a:xfrm>
            <a:custGeom>
              <a:avLst/>
              <a:gdLst>
                <a:gd name="connsiteX0" fmla="*/ 1309609 w 1309609"/>
                <a:gd name="connsiteY0" fmla="*/ 46430 h 46429"/>
                <a:gd name="connsiteX1" fmla="*/ 0 w 1309609"/>
                <a:gd name="connsiteY1" fmla="*/ 46430 h 46429"/>
                <a:gd name="connsiteX2" fmla="*/ 0 w 1309609"/>
                <a:gd name="connsiteY2" fmla="*/ 0 h 46429"/>
                <a:gd name="connsiteX3" fmla="*/ 1309609 w 1309609"/>
                <a:gd name="connsiteY3" fmla="*/ 0 h 46429"/>
                <a:gd name="connsiteX4" fmla="*/ 1309609 w 1309609"/>
                <a:gd name="connsiteY4" fmla="*/ 46430 h 46429"/>
                <a:gd name="connsiteX5" fmla="*/ 0 w 1309609"/>
                <a:gd name="connsiteY5" fmla="*/ 46430 h 4642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309609" h="46429">
                  <a:moveTo>
                    <a:pt x="1309609" y="46430"/>
                  </a:moveTo>
                  <a:lnTo>
                    <a:pt x="0" y="46430"/>
                  </a:lnTo>
                  <a:lnTo>
                    <a:pt x="0" y="0"/>
                  </a:lnTo>
                  <a:lnTo>
                    <a:pt x="1309609" y="0"/>
                  </a:lnTo>
                  <a:lnTo>
                    <a:pt x="1309609" y="46430"/>
                  </a:lnTo>
                  <a:lnTo>
                    <a:pt x="0" y="4643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72" name="Freeform: Shape 188">
              <a:extLst>
                <a:ext uri="{FF2B5EF4-FFF2-40B4-BE49-F238E27FC236}">
                  <a16:creationId xmlns:a16="http://schemas.microsoft.com/office/drawing/2014/main" id="{00000000-0008-0000-0300-0000CC030000}"/>
                </a:ext>
              </a:extLst>
            </xdr:cNvPr>
            <xdr:cNvSpPr/>
          </xdr:nvSpPr>
          <xdr:spPr>
            <a:xfrm>
              <a:off x="8339940" y="2301641"/>
              <a:ext cx="977284" cy="940034"/>
            </a:xfrm>
            <a:custGeom>
              <a:avLst/>
              <a:gdLst>
                <a:gd name="connsiteX0" fmla="*/ 32195 w 977284"/>
                <a:gd name="connsiteY0" fmla="*/ 940034 h 940034"/>
                <a:gd name="connsiteX1" fmla="*/ 977285 w 977284"/>
                <a:gd name="connsiteY1" fmla="*/ 33525 h 940034"/>
                <a:gd name="connsiteX2" fmla="*/ 945223 w 977284"/>
                <a:gd name="connsiteY2" fmla="*/ 0 h 940034"/>
                <a:gd name="connsiteX3" fmla="*/ 0 w 977284"/>
                <a:gd name="connsiteY3" fmla="*/ 906509 h 940034"/>
                <a:gd name="connsiteX4" fmla="*/ 32195 w 977284"/>
                <a:gd name="connsiteY4" fmla="*/ 940034 h 940034"/>
                <a:gd name="connsiteX5" fmla="*/ 977285 w 977284"/>
                <a:gd name="connsiteY5" fmla="*/ 33525 h 94003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977284" h="940034">
                  <a:moveTo>
                    <a:pt x="32195" y="940034"/>
                  </a:moveTo>
                  <a:lnTo>
                    <a:pt x="977285" y="33525"/>
                  </a:lnTo>
                  <a:lnTo>
                    <a:pt x="945223" y="0"/>
                  </a:lnTo>
                  <a:lnTo>
                    <a:pt x="0" y="906509"/>
                  </a:lnTo>
                  <a:lnTo>
                    <a:pt x="32195" y="940034"/>
                  </a:lnTo>
                  <a:lnTo>
                    <a:pt x="977285" y="33525"/>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73" name="Freeform: Shape 189">
              <a:extLst>
                <a:ext uri="{FF2B5EF4-FFF2-40B4-BE49-F238E27FC236}">
                  <a16:creationId xmlns:a16="http://schemas.microsoft.com/office/drawing/2014/main" id="{00000000-0008-0000-0300-0000CD030000}"/>
                </a:ext>
              </a:extLst>
            </xdr:cNvPr>
            <xdr:cNvSpPr/>
          </xdr:nvSpPr>
          <xdr:spPr>
            <a:xfrm>
              <a:off x="8351914" y="1932333"/>
              <a:ext cx="923670" cy="493431"/>
            </a:xfrm>
            <a:custGeom>
              <a:avLst/>
              <a:gdLst>
                <a:gd name="connsiteX0" fmla="*/ -511 w 923670"/>
                <a:gd name="connsiteY0" fmla="*/ -170 h 493431"/>
                <a:gd name="connsiteX1" fmla="*/ -511 w 923670"/>
                <a:gd name="connsiteY1" fmla="*/ 165993 h 493431"/>
                <a:gd name="connsiteX2" fmla="*/ 803427 w 923670"/>
                <a:gd name="connsiteY2" fmla="*/ 493262 h 493431"/>
                <a:gd name="connsiteX3" fmla="*/ 923160 w 923670"/>
                <a:gd name="connsiteY3" fmla="*/ 378052 h 493431"/>
                <a:gd name="connsiteX4" fmla="*/ -511 w 923670"/>
                <a:gd name="connsiteY4" fmla="*/ -170 h 493431"/>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923670" h="493431">
                  <a:moveTo>
                    <a:pt x="-511" y="-170"/>
                  </a:moveTo>
                  <a:lnTo>
                    <a:pt x="-511" y="165993"/>
                  </a:lnTo>
                  <a:cubicBezTo>
                    <a:pt x="298674" y="172126"/>
                    <a:pt x="585022" y="288692"/>
                    <a:pt x="803427" y="493262"/>
                  </a:cubicBezTo>
                  <a:lnTo>
                    <a:pt x="923160" y="378052"/>
                  </a:lnTo>
                  <a:cubicBezTo>
                    <a:pt x="673331" y="141009"/>
                    <a:pt x="343813" y="6083"/>
                    <a:pt x="-511" y="-170"/>
                  </a:cubicBezTo>
                  <a:close/>
                </a:path>
              </a:pathLst>
            </a:custGeom>
            <a:solidFill>
              <a:srgbClr val="B4DC7B"/>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74" name="Freeform: Shape 190">
              <a:extLst>
                <a:ext uri="{FF2B5EF4-FFF2-40B4-BE49-F238E27FC236}">
                  <a16:creationId xmlns:a16="http://schemas.microsoft.com/office/drawing/2014/main" id="{00000000-0008-0000-0300-0000CE030000}"/>
                </a:ext>
              </a:extLst>
            </xdr:cNvPr>
            <xdr:cNvSpPr/>
          </xdr:nvSpPr>
          <xdr:spPr>
            <a:xfrm>
              <a:off x="8305484" y="1902932"/>
              <a:ext cx="46296" cy="1309609"/>
            </a:xfrm>
            <a:custGeom>
              <a:avLst/>
              <a:gdLst>
                <a:gd name="connsiteX0" fmla="*/ 0 w 46296"/>
                <a:gd name="connsiteY0" fmla="*/ 1309609 h 1309609"/>
                <a:gd name="connsiteX1" fmla="*/ 0 w 46296"/>
                <a:gd name="connsiteY1" fmla="*/ 0 h 1309609"/>
                <a:gd name="connsiteX2" fmla="*/ 46297 w 46296"/>
                <a:gd name="connsiteY2" fmla="*/ 0 h 1309609"/>
                <a:gd name="connsiteX3" fmla="*/ 46297 w 46296"/>
                <a:gd name="connsiteY3" fmla="*/ 1309609 h 1309609"/>
                <a:gd name="connsiteX4" fmla="*/ 0 w 46296"/>
                <a:gd name="connsiteY4" fmla="*/ 1309609 h 1309609"/>
                <a:gd name="connsiteX5" fmla="*/ 0 w 46296"/>
                <a:gd name="connsiteY5" fmla="*/ 0 h 130960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46296" h="1309609">
                  <a:moveTo>
                    <a:pt x="0" y="1309609"/>
                  </a:moveTo>
                  <a:lnTo>
                    <a:pt x="0" y="0"/>
                  </a:lnTo>
                  <a:lnTo>
                    <a:pt x="46297" y="0"/>
                  </a:lnTo>
                  <a:lnTo>
                    <a:pt x="46297" y="1309609"/>
                  </a:lnTo>
                  <a:lnTo>
                    <a:pt x="0" y="1309609"/>
                  </a:lnTo>
                  <a:lnTo>
                    <a:pt x="0" y="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75" name="Freeform: Shape 191">
              <a:extLst>
                <a:ext uri="{FF2B5EF4-FFF2-40B4-BE49-F238E27FC236}">
                  <a16:creationId xmlns:a16="http://schemas.microsoft.com/office/drawing/2014/main" id="{00000000-0008-0000-0300-0000CF030000}"/>
                </a:ext>
              </a:extLst>
            </xdr:cNvPr>
            <xdr:cNvSpPr/>
          </xdr:nvSpPr>
          <xdr:spPr>
            <a:xfrm>
              <a:off x="7367578" y="1932333"/>
              <a:ext cx="937905" cy="496358"/>
            </a:xfrm>
            <a:custGeom>
              <a:avLst/>
              <a:gdLst>
                <a:gd name="connsiteX0" fmla="*/ 123612 w 937905"/>
                <a:gd name="connsiteY0" fmla="*/ 496189 h 496358"/>
                <a:gd name="connsiteX1" fmla="*/ 937395 w 937905"/>
                <a:gd name="connsiteY1" fmla="*/ 165860 h 496358"/>
                <a:gd name="connsiteX2" fmla="*/ 937395 w 937905"/>
                <a:gd name="connsiteY2" fmla="*/ -170 h 496358"/>
                <a:gd name="connsiteX3" fmla="*/ -511 w 937905"/>
                <a:gd name="connsiteY3" fmla="*/ 384970 h 496358"/>
              </a:gdLst>
              <a:ahLst/>
              <a:cxnLst>
                <a:cxn ang="0">
                  <a:pos x="connsiteX0" y="connsiteY0"/>
                </a:cxn>
                <a:cxn ang="0">
                  <a:pos x="connsiteX1" y="connsiteY1"/>
                </a:cxn>
                <a:cxn ang="0">
                  <a:pos x="connsiteX2" y="connsiteY2"/>
                </a:cxn>
                <a:cxn ang="0">
                  <a:pos x="connsiteX3" y="connsiteY3"/>
                </a:cxn>
              </a:cxnLst>
              <a:rect l="l" t="t" r="r" b="b"/>
              <a:pathLst>
                <a:path w="937905" h="496358">
                  <a:moveTo>
                    <a:pt x="123612" y="496189"/>
                  </a:moveTo>
                  <a:cubicBezTo>
                    <a:pt x="344080" y="288280"/>
                    <a:pt x="634391" y="170436"/>
                    <a:pt x="937395" y="165860"/>
                  </a:cubicBezTo>
                  <a:lnTo>
                    <a:pt x="937395" y="-170"/>
                  </a:lnTo>
                  <a:cubicBezTo>
                    <a:pt x="587164" y="4327"/>
                    <a:pt x="251806" y="142033"/>
                    <a:pt x="-511" y="384970"/>
                  </a:cubicBezTo>
                  <a:close/>
                </a:path>
              </a:pathLst>
            </a:custGeom>
            <a:solidFill>
              <a:srgbClr val="FBD06A"/>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76" name="Freeform: Shape 192">
              <a:extLst>
                <a:ext uri="{FF2B5EF4-FFF2-40B4-BE49-F238E27FC236}">
                  <a16:creationId xmlns:a16="http://schemas.microsoft.com/office/drawing/2014/main" id="{00000000-0008-0000-0300-0000D0030000}"/>
                </a:ext>
              </a:extLst>
            </xdr:cNvPr>
            <xdr:cNvSpPr/>
          </xdr:nvSpPr>
          <xdr:spPr>
            <a:xfrm>
              <a:off x="6943724" y="2350199"/>
              <a:ext cx="514717" cy="899192"/>
            </a:xfrm>
            <a:custGeom>
              <a:avLst/>
              <a:gdLst>
                <a:gd name="connsiteX0" fmla="*/ 514206 w 514717"/>
                <a:gd name="connsiteY0" fmla="*/ 110783 h 899192"/>
                <a:gd name="connsiteX1" fmla="*/ 390350 w 514717"/>
                <a:gd name="connsiteY1" fmla="*/ -170 h 899192"/>
                <a:gd name="connsiteX2" fmla="*/ -511 w 514717"/>
                <a:gd name="connsiteY2" fmla="*/ 899023 h 899192"/>
                <a:gd name="connsiteX3" fmla="*/ 165784 w 514717"/>
                <a:gd name="connsiteY3" fmla="*/ 899023 h 899192"/>
                <a:gd name="connsiteX4" fmla="*/ 514206 w 514717"/>
                <a:gd name="connsiteY4" fmla="*/ 110783 h 899192"/>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514717" h="899192">
                  <a:moveTo>
                    <a:pt x="514206" y="110783"/>
                  </a:moveTo>
                  <a:lnTo>
                    <a:pt x="390350" y="-170"/>
                  </a:lnTo>
                  <a:cubicBezTo>
                    <a:pt x="154223" y="241504"/>
                    <a:pt x="15121" y="561510"/>
                    <a:pt x="-511" y="899023"/>
                  </a:cubicBezTo>
                  <a:lnTo>
                    <a:pt x="165784" y="899023"/>
                  </a:lnTo>
                  <a:cubicBezTo>
                    <a:pt x="181483" y="602471"/>
                    <a:pt x="305460" y="321991"/>
                    <a:pt x="514206" y="110783"/>
                  </a:cubicBezTo>
                  <a:close/>
                </a:path>
              </a:pathLst>
            </a:custGeom>
            <a:solidFill>
              <a:srgbClr val="FE6F74"/>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77" name="Freeform: Shape 193">
              <a:extLst>
                <a:ext uri="{FF2B5EF4-FFF2-40B4-BE49-F238E27FC236}">
                  <a16:creationId xmlns:a16="http://schemas.microsoft.com/office/drawing/2014/main" id="{00000000-0008-0000-0300-0000D1030000}"/>
                </a:ext>
              </a:extLst>
            </xdr:cNvPr>
            <xdr:cNvSpPr/>
          </xdr:nvSpPr>
          <xdr:spPr>
            <a:xfrm>
              <a:off x="7326603" y="2308426"/>
              <a:ext cx="1015731" cy="917418"/>
            </a:xfrm>
            <a:custGeom>
              <a:avLst/>
              <a:gdLst>
                <a:gd name="connsiteX0" fmla="*/ 984735 w 1015731"/>
                <a:gd name="connsiteY0" fmla="*/ 917418 h 917418"/>
                <a:gd name="connsiteX1" fmla="*/ 0 w 1015731"/>
                <a:gd name="connsiteY1" fmla="*/ 34589 h 917418"/>
                <a:gd name="connsiteX2" fmla="*/ 30864 w 1015731"/>
                <a:gd name="connsiteY2" fmla="*/ 0 h 917418"/>
                <a:gd name="connsiteX3" fmla="*/ 1015732 w 1015731"/>
                <a:gd name="connsiteY3" fmla="*/ 882829 h 917418"/>
                <a:gd name="connsiteX4" fmla="*/ 984735 w 1015731"/>
                <a:gd name="connsiteY4" fmla="*/ 917418 h 917418"/>
                <a:gd name="connsiteX5" fmla="*/ 9179 w 1015731"/>
                <a:gd name="connsiteY5" fmla="*/ 43769 h 91741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015731" h="917418">
                  <a:moveTo>
                    <a:pt x="984735" y="917418"/>
                  </a:moveTo>
                  <a:lnTo>
                    <a:pt x="0" y="34589"/>
                  </a:lnTo>
                  <a:lnTo>
                    <a:pt x="30864" y="0"/>
                  </a:lnTo>
                  <a:lnTo>
                    <a:pt x="1015732" y="882829"/>
                  </a:lnTo>
                  <a:lnTo>
                    <a:pt x="984735" y="917418"/>
                  </a:lnTo>
                  <a:lnTo>
                    <a:pt x="9179" y="43769"/>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78" name="TextBox 37">
              <a:extLst>
                <a:ext uri="{FF2B5EF4-FFF2-40B4-BE49-F238E27FC236}">
                  <a16:creationId xmlns:a16="http://schemas.microsoft.com/office/drawing/2014/main" id="{00000000-0008-0000-0300-0000D2030000}"/>
                </a:ext>
              </a:extLst>
            </xdr:cNvPr>
            <xdr:cNvSpPr txBox="1"/>
          </xdr:nvSpPr>
          <xdr:spPr>
            <a:xfrm rot="3710998">
              <a:off x="9386408" y="2602721"/>
              <a:ext cx="222790" cy="270063"/>
            </a:xfrm>
            <a:prstGeom prst="rect">
              <a:avLst/>
            </a:prstGeom>
            <a:noFill/>
          </xdr:spPr>
          <xdr:txBody>
            <a:bodyPr rot="0" spcFirstLastPara="0" vert="horz" wrap="square" lIns="0" tIns="0" rIns="0" bIns="0" numCol="1" spcCol="0" rtlCol="0" fromWordArt="0" anchor="t" anchorCtr="0" forceAA="0" compatLnSpc="1">
              <a:prstTxWarp prst="textNoShape">
                <a:avLst/>
              </a:prstTxWarp>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l">
                <a:spcAft>
                  <a:spcPts val="600"/>
                </a:spcAft>
              </a:pPr>
              <a:endParaRPr lang="pt-BR" sz="1048" b="1" spc="0" baseline="0">
                <a:solidFill>
                  <a:srgbClr val="FFFFFF"/>
                </a:solidFill>
                <a:latin typeface="Arial"/>
                <a:cs typeface="Arial"/>
                <a:sym typeface="Arial"/>
                <a:rtl val="0"/>
              </a:endParaRPr>
            </a:p>
          </xdr:txBody>
        </xdr:sp>
        <xdr:sp macro="" textlink="">
          <xdr:nvSpPr>
            <xdr:cNvPr id="979" name="TextBox 38">
              <a:extLst>
                <a:ext uri="{FF2B5EF4-FFF2-40B4-BE49-F238E27FC236}">
                  <a16:creationId xmlns:a16="http://schemas.microsoft.com/office/drawing/2014/main" id="{00000000-0008-0000-0300-0000D3030000}"/>
                </a:ext>
              </a:extLst>
            </xdr:cNvPr>
            <xdr:cNvSpPr txBox="1"/>
          </xdr:nvSpPr>
          <xdr:spPr>
            <a:xfrm rot="3847199">
              <a:off x="9388867" y="2646889"/>
              <a:ext cx="262701" cy="270063"/>
            </a:xfrm>
            <a:prstGeom prst="rect">
              <a:avLst/>
            </a:prstGeom>
            <a:noFill/>
          </xdr:spPr>
          <xdr:txBody>
            <a:bodyPr rot="0" spcFirstLastPara="0" vert="horz" wrap="square" lIns="0" tIns="0" rIns="0" bIns="0" numCol="1" spcCol="0" rtlCol="0" fromWordArt="0" anchor="t" anchorCtr="0" forceAA="0" compatLnSpc="1">
              <a:prstTxWarp prst="textNoShape">
                <a:avLst/>
              </a:prstTxWarp>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l">
                <a:spcAft>
                  <a:spcPts val="600"/>
                </a:spcAft>
              </a:pPr>
              <a:endParaRPr lang="pt-BR" sz="1048" b="1" spc="0" baseline="0">
                <a:solidFill>
                  <a:srgbClr val="FFFFFF"/>
                </a:solidFill>
                <a:latin typeface="Arial"/>
                <a:cs typeface="Arial"/>
                <a:sym typeface="Arial"/>
                <a:rtl val="0"/>
              </a:endParaRPr>
            </a:p>
          </xdr:txBody>
        </xdr:sp>
        <xdr:sp macro="" textlink="">
          <xdr:nvSpPr>
            <xdr:cNvPr id="980" name="Freeform: Shape 196">
              <a:extLst>
                <a:ext uri="{FF2B5EF4-FFF2-40B4-BE49-F238E27FC236}">
                  <a16:creationId xmlns:a16="http://schemas.microsoft.com/office/drawing/2014/main" id="{00000000-0008-0000-0300-0000D4030000}"/>
                </a:ext>
              </a:extLst>
            </xdr:cNvPr>
            <xdr:cNvSpPr/>
          </xdr:nvSpPr>
          <xdr:spPr>
            <a:xfrm>
              <a:off x="8197325" y="3158794"/>
              <a:ext cx="268999" cy="268999"/>
            </a:xfrm>
            <a:custGeom>
              <a:avLst/>
              <a:gdLst>
                <a:gd name="connsiteX0" fmla="*/ 268999 w 268999"/>
                <a:gd name="connsiteY0" fmla="*/ 134500 h 268999"/>
                <a:gd name="connsiteX1" fmla="*/ 134500 w 268999"/>
                <a:gd name="connsiteY1" fmla="*/ 268999 h 268999"/>
                <a:gd name="connsiteX2" fmla="*/ 0 w 268999"/>
                <a:gd name="connsiteY2" fmla="*/ 134500 h 268999"/>
                <a:gd name="connsiteX3" fmla="*/ 134500 w 268999"/>
                <a:gd name="connsiteY3" fmla="*/ 0 h 268999"/>
                <a:gd name="connsiteX4" fmla="*/ 268999 w 268999"/>
                <a:gd name="connsiteY4" fmla="*/ 134500 h 268999"/>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268999" h="268999">
                  <a:moveTo>
                    <a:pt x="268999" y="134500"/>
                  </a:moveTo>
                  <a:cubicBezTo>
                    <a:pt x="268999" y="208782"/>
                    <a:pt x="208782" y="268999"/>
                    <a:pt x="134500" y="268999"/>
                  </a:cubicBezTo>
                  <a:cubicBezTo>
                    <a:pt x="60218" y="268999"/>
                    <a:pt x="0" y="208782"/>
                    <a:pt x="0" y="134500"/>
                  </a:cubicBezTo>
                  <a:cubicBezTo>
                    <a:pt x="0" y="60218"/>
                    <a:pt x="60217" y="0"/>
                    <a:pt x="134500" y="0"/>
                  </a:cubicBezTo>
                  <a:cubicBezTo>
                    <a:pt x="208782" y="0"/>
                    <a:pt x="268999" y="60218"/>
                    <a:pt x="268999" y="134500"/>
                  </a:cubicBezTo>
                  <a:close/>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81" name="Freeform: Shape 197">
              <a:extLst>
                <a:ext uri="{FF2B5EF4-FFF2-40B4-BE49-F238E27FC236}">
                  <a16:creationId xmlns:a16="http://schemas.microsoft.com/office/drawing/2014/main" id="{00000000-0008-0000-0300-0000D5030000}"/>
                </a:ext>
              </a:extLst>
            </xdr:cNvPr>
            <xdr:cNvSpPr/>
          </xdr:nvSpPr>
          <xdr:spPr>
            <a:xfrm>
              <a:off x="8305484" y="3058751"/>
              <a:ext cx="1113513" cy="307579"/>
            </a:xfrm>
            <a:custGeom>
              <a:avLst/>
              <a:gdLst>
                <a:gd name="connsiteX0" fmla="*/ 66917 w 1113513"/>
                <a:gd name="connsiteY0" fmla="*/ 160176 h 307579"/>
                <a:gd name="connsiteX1" fmla="*/ 1113514 w 1113513"/>
                <a:gd name="connsiteY1" fmla="*/ 0 h 307579"/>
                <a:gd name="connsiteX2" fmla="*/ 139156 w 1113513"/>
                <a:gd name="connsiteY2" fmla="*/ 307580 h 307579"/>
                <a:gd name="connsiteX3" fmla="*/ 0 w 1113513"/>
                <a:gd name="connsiteY3" fmla="*/ 251705 h 307579"/>
                <a:gd name="connsiteX4" fmla="*/ 66917 w 1113513"/>
                <a:gd name="connsiteY4" fmla="*/ 160176 h 307579"/>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113513" h="307579">
                  <a:moveTo>
                    <a:pt x="66917" y="160176"/>
                  </a:moveTo>
                  <a:lnTo>
                    <a:pt x="1113514" y="0"/>
                  </a:lnTo>
                  <a:lnTo>
                    <a:pt x="139156" y="307580"/>
                  </a:lnTo>
                  <a:lnTo>
                    <a:pt x="0" y="251705"/>
                  </a:lnTo>
                  <a:lnTo>
                    <a:pt x="66917" y="160176"/>
                  </a:lnTo>
                  <a:close/>
                </a:path>
              </a:pathLst>
            </a:custGeom>
            <a:solidFill>
              <a:srgbClr val="AD87B3"/>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82" name="Freeform: Shape 198">
              <a:extLst>
                <a:ext uri="{FF2B5EF4-FFF2-40B4-BE49-F238E27FC236}">
                  <a16:creationId xmlns:a16="http://schemas.microsoft.com/office/drawing/2014/main" id="{00000000-0008-0000-0300-0000D6030000}"/>
                </a:ext>
              </a:extLst>
            </xdr:cNvPr>
            <xdr:cNvSpPr/>
          </xdr:nvSpPr>
          <xdr:spPr>
            <a:xfrm>
              <a:off x="7300899" y="3809138"/>
              <a:ext cx="1411118" cy="345165"/>
            </a:xfrm>
            <a:custGeom>
              <a:avLst/>
              <a:gdLst>
                <a:gd name="connsiteX0" fmla="*/ 1288772 w 1411118"/>
                <a:gd name="connsiteY0" fmla="*/ -100 h 345165"/>
                <a:gd name="connsiteX1" fmla="*/ 113397 w 1411118"/>
                <a:gd name="connsiteY1" fmla="*/ -100 h 345165"/>
                <a:gd name="connsiteX2" fmla="*/ -443 w 1411118"/>
                <a:gd name="connsiteY2" fmla="*/ 121668 h 345165"/>
                <a:gd name="connsiteX3" fmla="*/ 113397 w 1411118"/>
                <a:gd name="connsiteY3" fmla="*/ 235508 h 345165"/>
                <a:gd name="connsiteX4" fmla="*/ 1105049 w 1411118"/>
                <a:gd name="connsiteY4" fmla="*/ 235508 h 345165"/>
                <a:gd name="connsiteX5" fmla="*/ 1284381 w 1411118"/>
                <a:gd name="connsiteY5" fmla="*/ 344996 h 345165"/>
                <a:gd name="connsiteX6" fmla="*/ 1259105 w 1411118"/>
                <a:gd name="connsiteY6" fmla="*/ 235508 h 345165"/>
                <a:gd name="connsiteX7" fmla="*/ 1288772 w 1411118"/>
                <a:gd name="connsiteY7" fmla="*/ 235508 h 345165"/>
                <a:gd name="connsiteX8" fmla="*/ 1410540 w 1411118"/>
                <a:gd name="connsiteY8" fmla="*/ 121668 h 345165"/>
                <a:gd name="connsiteX9" fmla="*/ 1296687 w 1411118"/>
                <a:gd name="connsiteY9" fmla="*/ -100 h 345165"/>
                <a:gd name="connsiteX10" fmla="*/ 1288772 w 1411118"/>
                <a:gd name="connsiteY10" fmla="*/ -100 h 34516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Lst>
              <a:rect l="l" t="t" r="r" b="b"/>
              <a:pathLst>
                <a:path w="1411118" h="345165">
                  <a:moveTo>
                    <a:pt x="1288772" y="-100"/>
                  </a:moveTo>
                  <a:lnTo>
                    <a:pt x="113397" y="-100"/>
                  </a:lnTo>
                  <a:cubicBezTo>
                    <a:pt x="48342" y="2082"/>
                    <a:pt x="-2638" y="56601"/>
                    <a:pt x="-443" y="121668"/>
                  </a:cubicBezTo>
                  <a:cubicBezTo>
                    <a:pt x="1633" y="183650"/>
                    <a:pt x="51401" y="233419"/>
                    <a:pt x="113397" y="235508"/>
                  </a:cubicBezTo>
                  <a:lnTo>
                    <a:pt x="1105049" y="235508"/>
                  </a:lnTo>
                  <a:lnTo>
                    <a:pt x="1284381" y="344996"/>
                  </a:lnTo>
                  <a:lnTo>
                    <a:pt x="1259105" y="235508"/>
                  </a:lnTo>
                  <a:lnTo>
                    <a:pt x="1288772" y="235508"/>
                  </a:lnTo>
                  <a:cubicBezTo>
                    <a:pt x="1353840" y="237690"/>
                    <a:pt x="1408345" y="186723"/>
                    <a:pt x="1410540" y="121668"/>
                  </a:cubicBezTo>
                  <a:cubicBezTo>
                    <a:pt x="1412722" y="56601"/>
                    <a:pt x="1361756" y="2082"/>
                    <a:pt x="1296687" y="-100"/>
                  </a:cubicBezTo>
                  <a:cubicBezTo>
                    <a:pt x="1294053" y="-193"/>
                    <a:pt x="1291406" y="-193"/>
                    <a:pt x="1288772" y="-100"/>
                  </a:cubicBezTo>
                  <a:close/>
                </a:path>
              </a:pathLst>
            </a:custGeom>
            <a:solidFill>
              <a:srgbClr val="FFFFFF"/>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83" name="Freeform: Shape 199">
              <a:extLst>
                <a:ext uri="{FF2B5EF4-FFF2-40B4-BE49-F238E27FC236}">
                  <a16:creationId xmlns:a16="http://schemas.microsoft.com/office/drawing/2014/main" id="{00000000-0008-0000-0300-0000D7030000}"/>
                </a:ext>
              </a:extLst>
            </xdr:cNvPr>
            <xdr:cNvSpPr/>
          </xdr:nvSpPr>
          <xdr:spPr>
            <a:xfrm>
              <a:off x="737210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84" name="Freeform: Shape 200">
              <a:extLst>
                <a:ext uri="{FF2B5EF4-FFF2-40B4-BE49-F238E27FC236}">
                  <a16:creationId xmlns:a16="http://schemas.microsoft.com/office/drawing/2014/main" id="{00000000-0008-0000-0300-0000D8030000}"/>
                </a:ext>
              </a:extLst>
            </xdr:cNvPr>
            <xdr:cNvSpPr/>
          </xdr:nvSpPr>
          <xdr:spPr>
            <a:xfrm>
              <a:off x="756314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85" name="Freeform: Shape 201">
              <a:extLst>
                <a:ext uri="{FF2B5EF4-FFF2-40B4-BE49-F238E27FC236}">
                  <a16:creationId xmlns:a16="http://schemas.microsoft.com/office/drawing/2014/main" id="{00000000-0008-0000-0300-0000D9030000}"/>
                </a:ext>
              </a:extLst>
            </xdr:cNvPr>
            <xdr:cNvSpPr/>
          </xdr:nvSpPr>
          <xdr:spPr>
            <a:xfrm>
              <a:off x="775418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86" name="Freeform: Shape 202">
              <a:extLst>
                <a:ext uri="{FF2B5EF4-FFF2-40B4-BE49-F238E27FC236}">
                  <a16:creationId xmlns:a16="http://schemas.microsoft.com/office/drawing/2014/main" id="{00000000-0008-0000-0300-0000DA030000}"/>
                </a:ext>
              </a:extLst>
            </xdr:cNvPr>
            <xdr:cNvSpPr/>
          </xdr:nvSpPr>
          <xdr:spPr>
            <a:xfrm>
              <a:off x="794522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87" name="Freeform: Shape 203">
              <a:extLst>
                <a:ext uri="{FF2B5EF4-FFF2-40B4-BE49-F238E27FC236}">
                  <a16:creationId xmlns:a16="http://schemas.microsoft.com/office/drawing/2014/main" id="{00000000-0008-0000-0300-0000DB030000}"/>
                </a:ext>
              </a:extLst>
            </xdr:cNvPr>
            <xdr:cNvSpPr/>
          </xdr:nvSpPr>
          <xdr:spPr>
            <a:xfrm>
              <a:off x="813626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88" name="Freeform: Shape 204">
              <a:extLst>
                <a:ext uri="{FF2B5EF4-FFF2-40B4-BE49-F238E27FC236}">
                  <a16:creationId xmlns:a16="http://schemas.microsoft.com/office/drawing/2014/main" id="{00000000-0008-0000-0300-0000DC030000}"/>
                </a:ext>
              </a:extLst>
            </xdr:cNvPr>
            <xdr:cNvSpPr/>
          </xdr:nvSpPr>
          <xdr:spPr>
            <a:xfrm>
              <a:off x="832730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89" name="Freeform: Shape 205">
              <a:extLst>
                <a:ext uri="{FF2B5EF4-FFF2-40B4-BE49-F238E27FC236}">
                  <a16:creationId xmlns:a16="http://schemas.microsoft.com/office/drawing/2014/main" id="{00000000-0008-0000-0300-0000DD030000}"/>
                </a:ext>
              </a:extLst>
            </xdr:cNvPr>
            <xdr:cNvSpPr/>
          </xdr:nvSpPr>
          <xdr:spPr>
            <a:xfrm>
              <a:off x="8518209"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grpSp>
    </xdr:grpSp>
    <xdr:clientData/>
  </xdr:twoCellAnchor>
  <xdr:twoCellAnchor>
    <xdr:from>
      <xdr:col>6</xdr:col>
      <xdr:colOff>1149675</xdr:colOff>
      <xdr:row>0</xdr:row>
      <xdr:rowOff>15241</xdr:rowOff>
    </xdr:from>
    <xdr:to>
      <xdr:col>9</xdr:col>
      <xdr:colOff>340525</xdr:colOff>
      <xdr:row>1</xdr:row>
      <xdr:rowOff>55246</xdr:rowOff>
    </xdr:to>
    <xdr:grpSp>
      <xdr:nvGrpSpPr>
        <xdr:cNvPr id="10" name="Group 9">
          <a:hlinkClick xmlns:r="http://schemas.openxmlformats.org/officeDocument/2006/relationships" r:id="rId9"/>
          <a:extLst>
            <a:ext uri="{FF2B5EF4-FFF2-40B4-BE49-F238E27FC236}">
              <a16:creationId xmlns:a16="http://schemas.microsoft.com/office/drawing/2014/main" id="{501D1D26-1555-49F0-86E2-DCCAA12BAFB3}"/>
            </a:ext>
          </a:extLst>
        </xdr:cNvPr>
        <xdr:cNvGrpSpPr/>
      </xdr:nvGrpSpPr>
      <xdr:grpSpPr>
        <a:xfrm>
          <a:off x="11974361" y="19051"/>
          <a:ext cx="1832133" cy="897255"/>
          <a:chOff x="10716260" y="251459"/>
          <a:chExt cx="1813560" cy="852171"/>
        </a:xfrm>
      </xdr:grpSpPr>
      <xdr:grpSp>
        <xdr:nvGrpSpPr>
          <xdr:cNvPr id="11" name="Agrupar 15">
            <a:extLst>
              <a:ext uri="{FF2B5EF4-FFF2-40B4-BE49-F238E27FC236}">
                <a16:creationId xmlns:a16="http://schemas.microsoft.com/office/drawing/2014/main" id="{DA2D8403-FC66-136E-3C52-BEC0DE4A773D}"/>
              </a:ext>
            </a:extLst>
          </xdr:cNvPr>
          <xdr:cNvGrpSpPr/>
        </xdr:nvGrpSpPr>
        <xdr:grpSpPr>
          <a:xfrm>
            <a:off x="10716260" y="251459"/>
            <a:ext cx="1813560" cy="852171"/>
            <a:chOff x="5210175" y="147637"/>
            <a:chExt cx="2365883" cy="1038225"/>
          </a:xfrm>
          <a:solidFill>
            <a:srgbClr val="002060"/>
          </a:solidFill>
        </xdr:grpSpPr>
        <xdr:sp macro="" textlink="">
          <xdr:nvSpPr>
            <xdr:cNvPr id="28" name="Retângulo: Cantos Arredondados 16">
              <a:extLst>
                <a:ext uri="{FF2B5EF4-FFF2-40B4-BE49-F238E27FC236}">
                  <a16:creationId xmlns:a16="http://schemas.microsoft.com/office/drawing/2014/main" id="{5D386B59-41B6-5488-31EB-BB954C6A95F3}"/>
                </a:ext>
              </a:extLst>
            </xdr:cNvPr>
            <xdr:cNvSpPr/>
          </xdr:nvSpPr>
          <xdr:spPr>
            <a:xfrm>
              <a:off x="5210175" y="147637"/>
              <a:ext cx="2365883" cy="1038225"/>
            </a:xfrm>
            <a:prstGeom prst="roundRect">
              <a:avLst>
                <a:gd name="adj" fmla="val 9328"/>
              </a:avLst>
            </a:prstGeom>
            <a:grpFill/>
            <a:ln>
              <a:noFill/>
            </a:ln>
            <a:effectLst>
              <a:outerShdw blurRad="50800" dist="38100" dir="5400000" algn="t"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900"/>
            </a:p>
          </xdr:txBody>
        </xdr:sp>
        <xdr:sp macro="" textlink="">
          <xdr:nvSpPr>
            <xdr:cNvPr id="29" name="Retângulo: Cantos Arredondados 17">
              <a:extLst>
                <a:ext uri="{FF2B5EF4-FFF2-40B4-BE49-F238E27FC236}">
                  <a16:creationId xmlns:a16="http://schemas.microsoft.com/office/drawing/2014/main" id="{34D3B9AA-2AFC-CC33-588F-AB1DBAA4B8CC}"/>
                </a:ext>
              </a:extLst>
            </xdr:cNvPr>
            <xdr:cNvSpPr/>
          </xdr:nvSpPr>
          <xdr:spPr>
            <a:xfrm>
              <a:off x="5982901" y="443574"/>
              <a:ext cx="1583984" cy="485775"/>
            </a:xfrm>
            <a:prstGeom prst="roundRect">
              <a:avLst/>
            </a:prstGeom>
            <a:grpFill/>
            <a:ln>
              <a:no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500" b="1">
                  <a:solidFill>
                    <a:schemeClr val="bg1"/>
                  </a:solidFill>
                  <a:latin typeface="+mn-lt"/>
                </a:rPr>
                <a:t>RELATÓRIO</a:t>
              </a:r>
            </a:p>
          </xdr:txBody>
        </xdr:sp>
      </xdr:grpSp>
      <xdr:grpSp>
        <xdr:nvGrpSpPr>
          <xdr:cNvPr id="12" name="Graphic 2">
            <a:extLst>
              <a:ext uri="{FF2B5EF4-FFF2-40B4-BE49-F238E27FC236}">
                <a16:creationId xmlns:a16="http://schemas.microsoft.com/office/drawing/2014/main" id="{763F758C-B58D-AB00-64F1-6B8BE155EFDC}"/>
              </a:ext>
            </a:extLst>
          </xdr:cNvPr>
          <xdr:cNvGrpSpPr/>
        </xdr:nvGrpSpPr>
        <xdr:grpSpPr>
          <a:xfrm>
            <a:off x="10902950" y="457201"/>
            <a:ext cx="419100" cy="452156"/>
            <a:chOff x="7845579" y="1500588"/>
            <a:chExt cx="604404" cy="843863"/>
          </a:xfrm>
        </xdr:grpSpPr>
        <xdr:sp macro="" textlink="">
          <xdr:nvSpPr>
            <xdr:cNvPr id="13" name="Freeform: Shape 12">
              <a:extLst>
                <a:ext uri="{FF2B5EF4-FFF2-40B4-BE49-F238E27FC236}">
                  <a16:creationId xmlns:a16="http://schemas.microsoft.com/office/drawing/2014/main" id="{6C6B8806-C1C8-02BA-7BDC-0B47A5257372}"/>
                </a:ext>
              </a:extLst>
            </xdr:cNvPr>
            <xdr:cNvSpPr/>
          </xdr:nvSpPr>
          <xdr:spPr>
            <a:xfrm>
              <a:off x="7845579" y="1646590"/>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solidFill>
              <a:srgbClr val="296ACC"/>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14" name="Freeform: Shape 13">
              <a:extLst>
                <a:ext uri="{FF2B5EF4-FFF2-40B4-BE49-F238E27FC236}">
                  <a16:creationId xmlns:a16="http://schemas.microsoft.com/office/drawing/2014/main" id="{428CEB86-7FA1-C2EB-DAAC-F8AF118B92AB}"/>
                </a:ext>
              </a:extLst>
            </xdr:cNvPr>
            <xdr:cNvSpPr/>
          </xdr:nvSpPr>
          <xdr:spPr>
            <a:xfrm>
              <a:off x="7901002" y="1701639"/>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15" name="Freeform: Shape 14">
              <a:extLst>
                <a:ext uri="{FF2B5EF4-FFF2-40B4-BE49-F238E27FC236}">
                  <a16:creationId xmlns:a16="http://schemas.microsoft.com/office/drawing/2014/main" id="{6368322C-9C9E-F35C-458C-1496855EDCB0}"/>
                </a:ext>
              </a:extLst>
            </xdr:cNvPr>
            <xdr:cNvSpPr/>
          </xdr:nvSpPr>
          <xdr:spPr>
            <a:xfrm>
              <a:off x="7893746" y="1694632"/>
              <a:ext cx="441761" cy="547729"/>
            </a:xfrm>
            <a:custGeom>
              <a:avLst/>
              <a:gdLst>
                <a:gd name="connsiteX0" fmla="*/ 441267 w 441761"/>
                <a:gd name="connsiteY0" fmla="*/ 547609 h 547729"/>
                <a:gd name="connsiteX1" fmla="*/ -495 w 441761"/>
                <a:gd name="connsiteY1" fmla="*/ 547609 h 547729"/>
                <a:gd name="connsiteX2" fmla="*/ -495 w 441761"/>
                <a:gd name="connsiteY2" fmla="*/ -121 h 547729"/>
                <a:gd name="connsiteX3" fmla="*/ 441267 w 441761"/>
                <a:gd name="connsiteY3" fmla="*/ -121 h 547729"/>
                <a:gd name="connsiteX4" fmla="*/ 13767 w 441761"/>
                <a:gd name="connsiteY4" fmla="*/ 533347 h 547729"/>
                <a:gd name="connsiteX5" fmla="*/ 426629 w 441761"/>
                <a:gd name="connsiteY5" fmla="*/ 533347 h 547729"/>
                <a:gd name="connsiteX6" fmla="*/ 426629 w 441761"/>
                <a:gd name="connsiteY6" fmla="*/ 14142 h 547729"/>
                <a:gd name="connsiteX7" fmla="*/ 13767 w 441761"/>
                <a:gd name="connsiteY7" fmla="*/ 14142 h 54772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441761" h="547729">
                  <a:moveTo>
                    <a:pt x="441267" y="547609"/>
                  </a:moveTo>
                  <a:lnTo>
                    <a:pt x="-495" y="547609"/>
                  </a:lnTo>
                  <a:lnTo>
                    <a:pt x="-495" y="-121"/>
                  </a:lnTo>
                  <a:lnTo>
                    <a:pt x="441267" y="-121"/>
                  </a:lnTo>
                  <a:close/>
                  <a:moveTo>
                    <a:pt x="13767" y="533347"/>
                  </a:moveTo>
                  <a:lnTo>
                    <a:pt x="426629" y="533347"/>
                  </a:lnTo>
                  <a:lnTo>
                    <a:pt x="426629" y="14142"/>
                  </a:lnTo>
                  <a:lnTo>
                    <a:pt x="13767" y="14142"/>
                  </a:lnTo>
                  <a:close/>
                </a:path>
              </a:pathLst>
            </a:custGeom>
            <a:solidFill>
              <a:srgbClr val="5896F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16" name="Freeform: Shape 15">
              <a:extLst>
                <a:ext uri="{FF2B5EF4-FFF2-40B4-BE49-F238E27FC236}">
                  <a16:creationId xmlns:a16="http://schemas.microsoft.com/office/drawing/2014/main" id="{336C8517-C2FD-1975-9680-81C58D93FB16}"/>
                </a:ext>
              </a:extLst>
            </xdr:cNvPr>
            <xdr:cNvSpPr/>
          </xdr:nvSpPr>
          <xdr:spPr>
            <a:xfrm>
              <a:off x="7954299" y="1500588"/>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solidFill>
              <a:srgbClr val="EA5D00"/>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17" name="Freeform: Shape 16">
              <a:extLst>
                <a:ext uri="{FF2B5EF4-FFF2-40B4-BE49-F238E27FC236}">
                  <a16:creationId xmlns:a16="http://schemas.microsoft.com/office/drawing/2014/main" id="{403F53B8-2687-DD8D-2EC2-69E3CFBDE0DA}"/>
                </a:ext>
              </a:extLst>
            </xdr:cNvPr>
            <xdr:cNvSpPr/>
          </xdr:nvSpPr>
          <xdr:spPr>
            <a:xfrm>
              <a:off x="8108434" y="1570524"/>
              <a:ext cx="221068" cy="34655"/>
            </a:xfrm>
            <a:custGeom>
              <a:avLst/>
              <a:gdLst>
                <a:gd name="connsiteX0" fmla="*/ 0 w 221068"/>
                <a:gd name="connsiteY0" fmla="*/ 0 h 34655"/>
                <a:gd name="connsiteX1" fmla="*/ 221069 w 221068"/>
                <a:gd name="connsiteY1" fmla="*/ 0 h 34655"/>
                <a:gd name="connsiteX2" fmla="*/ 221069 w 221068"/>
                <a:gd name="connsiteY2" fmla="*/ 34655 h 34655"/>
                <a:gd name="connsiteX3" fmla="*/ 0 w 221068"/>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21068" h="34655">
                  <a:moveTo>
                    <a:pt x="0" y="0"/>
                  </a:moveTo>
                  <a:lnTo>
                    <a:pt x="221069" y="0"/>
                  </a:lnTo>
                  <a:lnTo>
                    <a:pt x="221069"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18" name="Freeform: Shape 17">
              <a:extLst>
                <a:ext uri="{FF2B5EF4-FFF2-40B4-BE49-F238E27FC236}">
                  <a16:creationId xmlns:a16="http://schemas.microsoft.com/office/drawing/2014/main" id="{EC542D9F-7C77-CEA5-889E-3A567ADFFC39}"/>
                </a:ext>
              </a:extLst>
            </xdr:cNvPr>
            <xdr:cNvSpPr/>
          </xdr:nvSpPr>
          <xdr:spPr>
            <a:xfrm>
              <a:off x="8043002" y="1651970"/>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19" name="Freeform: Shape 18">
              <a:extLst>
                <a:ext uri="{FF2B5EF4-FFF2-40B4-BE49-F238E27FC236}">
                  <a16:creationId xmlns:a16="http://schemas.microsoft.com/office/drawing/2014/main" id="{6E0ECAED-B97D-BCD8-6590-DB9BA9104B1E}"/>
                </a:ext>
              </a:extLst>
            </xdr:cNvPr>
            <xdr:cNvSpPr/>
          </xdr:nvSpPr>
          <xdr:spPr>
            <a:xfrm>
              <a:off x="8043002" y="1733542"/>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0" name="Freeform: Shape 19">
              <a:extLst>
                <a:ext uri="{FF2B5EF4-FFF2-40B4-BE49-F238E27FC236}">
                  <a16:creationId xmlns:a16="http://schemas.microsoft.com/office/drawing/2014/main" id="{42724A0D-45B4-F44C-9EC2-4411349E7B50}"/>
                </a:ext>
              </a:extLst>
            </xdr:cNvPr>
            <xdr:cNvSpPr/>
          </xdr:nvSpPr>
          <xdr:spPr>
            <a:xfrm>
              <a:off x="8043002" y="1815113"/>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1" name="Freeform: Shape 20">
              <a:extLst>
                <a:ext uri="{FF2B5EF4-FFF2-40B4-BE49-F238E27FC236}">
                  <a16:creationId xmlns:a16="http://schemas.microsoft.com/office/drawing/2014/main" id="{C03EDD5B-1ABF-6D67-9166-AE980962DB38}"/>
                </a:ext>
              </a:extLst>
            </xdr:cNvPr>
            <xdr:cNvSpPr/>
          </xdr:nvSpPr>
          <xdr:spPr>
            <a:xfrm>
              <a:off x="8043002" y="1896559"/>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2" name="Freeform: Shape 21">
              <a:extLst>
                <a:ext uri="{FF2B5EF4-FFF2-40B4-BE49-F238E27FC236}">
                  <a16:creationId xmlns:a16="http://schemas.microsoft.com/office/drawing/2014/main" id="{43AFE476-51E4-B0DD-CC4E-948D1B92E48E}"/>
                </a:ext>
              </a:extLst>
            </xdr:cNvPr>
            <xdr:cNvSpPr/>
          </xdr:nvSpPr>
          <xdr:spPr>
            <a:xfrm>
              <a:off x="8022609" y="1810859"/>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solidFill>
              <a:srgbClr val="5896F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3" name="Freeform: Shape 22">
              <a:extLst>
                <a:ext uri="{FF2B5EF4-FFF2-40B4-BE49-F238E27FC236}">
                  <a16:creationId xmlns:a16="http://schemas.microsoft.com/office/drawing/2014/main" id="{584090EA-25B7-8B62-93D2-182DA8CB5EB3}"/>
                </a:ext>
              </a:extLst>
            </xdr:cNvPr>
            <xdr:cNvSpPr/>
          </xdr:nvSpPr>
          <xdr:spPr>
            <a:xfrm>
              <a:off x="8162481" y="1898436"/>
              <a:ext cx="221068" cy="34655"/>
            </a:xfrm>
            <a:custGeom>
              <a:avLst/>
              <a:gdLst>
                <a:gd name="connsiteX0" fmla="*/ 0 w 221068"/>
                <a:gd name="connsiteY0" fmla="*/ 0 h 34655"/>
                <a:gd name="connsiteX1" fmla="*/ 221068 w 221068"/>
                <a:gd name="connsiteY1" fmla="*/ 0 h 34655"/>
                <a:gd name="connsiteX2" fmla="*/ 221068 w 221068"/>
                <a:gd name="connsiteY2" fmla="*/ 34655 h 34655"/>
                <a:gd name="connsiteX3" fmla="*/ 0 w 221068"/>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21068" h="34655">
                  <a:moveTo>
                    <a:pt x="0" y="0"/>
                  </a:moveTo>
                  <a:lnTo>
                    <a:pt x="221068" y="0"/>
                  </a:lnTo>
                  <a:lnTo>
                    <a:pt x="221068"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4" name="Freeform: Shape 23">
              <a:extLst>
                <a:ext uri="{FF2B5EF4-FFF2-40B4-BE49-F238E27FC236}">
                  <a16:creationId xmlns:a16="http://schemas.microsoft.com/office/drawing/2014/main" id="{C53E4CA3-D183-0031-76C3-459C76D5C61E}"/>
                </a:ext>
              </a:extLst>
            </xdr:cNvPr>
            <xdr:cNvSpPr/>
          </xdr:nvSpPr>
          <xdr:spPr>
            <a:xfrm>
              <a:off x="8097049" y="1980007"/>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5" name="Freeform: Shape 24">
              <a:extLst>
                <a:ext uri="{FF2B5EF4-FFF2-40B4-BE49-F238E27FC236}">
                  <a16:creationId xmlns:a16="http://schemas.microsoft.com/office/drawing/2014/main" id="{19423152-9B1B-3C21-0FAF-E16D9ADFD1BB}"/>
                </a:ext>
              </a:extLst>
            </xdr:cNvPr>
            <xdr:cNvSpPr/>
          </xdr:nvSpPr>
          <xdr:spPr>
            <a:xfrm>
              <a:off x="8097049" y="2061579"/>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6" name="Freeform: Shape 25">
              <a:extLst>
                <a:ext uri="{FF2B5EF4-FFF2-40B4-BE49-F238E27FC236}">
                  <a16:creationId xmlns:a16="http://schemas.microsoft.com/office/drawing/2014/main" id="{AB455E67-CA71-E82C-813E-2C4381B3087E}"/>
                </a:ext>
              </a:extLst>
            </xdr:cNvPr>
            <xdr:cNvSpPr/>
          </xdr:nvSpPr>
          <xdr:spPr>
            <a:xfrm>
              <a:off x="8097049" y="2143025"/>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7" name="Freeform: Shape 26">
              <a:extLst>
                <a:ext uri="{FF2B5EF4-FFF2-40B4-BE49-F238E27FC236}">
                  <a16:creationId xmlns:a16="http://schemas.microsoft.com/office/drawing/2014/main" id="{C2CCBE56-58DB-8682-5DC0-9592237DFF6A}"/>
                </a:ext>
              </a:extLst>
            </xdr:cNvPr>
            <xdr:cNvSpPr/>
          </xdr:nvSpPr>
          <xdr:spPr>
            <a:xfrm>
              <a:off x="8097049" y="2224597"/>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grpSp>
    </xdr:grpSp>
    <xdr:clientData/>
  </xdr:twoCellAnchor>
</xdr:wsDr>
</file>

<file path=xl/drawings/drawing4.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16384</xdr:col>
      <xdr:colOff>572929</xdr:colOff>
      <xdr:row>1</xdr:row>
      <xdr:rowOff>74083</xdr:rowOff>
    </xdr:to>
    <xdr:sp macro="" textlink="">
      <xdr:nvSpPr>
        <xdr:cNvPr id="2" name="Retângulo 1">
          <a:extLst>
            <a:ext uri="{FF2B5EF4-FFF2-40B4-BE49-F238E27FC236}">
              <a16:creationId xmlns:a16="http://schemas.microsoft.com/office/drawing/2014/main" id="{00000000-0008-0000-0400-000002000000}"/>
            </a:ext>
          </a:extLst>
        </xdr:cNvPr>
        <xdr:cNvSpPr/>
      </xdr:nvSpPr>
      <xdr:spPr>
        <a:xfrm>
          <a:off x="0" y="0"/>
          <a:ext cx="26927175" cy="921808"/>
        </a:xfrm>
        <a:prstGeom prst="rect">
          <a:avLst/>
        </a:prstGeom>
        <a:gradFill>
          <a:gsLst>
            <a:gs pos="0">
              <a:srgbClr val="002060"/>
            </a:gs>
            <a:gs pos="100000">
              <a:srgbClr val="3363F4">
                <a:alpha val="80000"/>
              </a:srgbClr>
            </a:gs>
          </a:gsLst>
          <a:lin ang="2700000" scaled="0"/>
        </a:gra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editAs="absolute">
    <xdr:from>
      <xdr:col>2</xdr:col>
      <xdr:colOff>15474</xdr:colOff>
      <xdr:row>2</xdr:row>
      <xdr:rowOff>18021</xdr:rowOff>
    </xdr:from>
    <xdr:to>
      <xdr:col>6</xdr:col>
      <xdr:colOff>114465</xdr:colOff>
      <xdr:row>3</xdr:row>
      <xdr:rowOff>56330</xdr:rowOff>
    </xdr:to>
    <xdr:sp macro="" textlink="">
      <xdr:nvSpPr>
        <xdr:cNvPr id="3" name="CaixaDeTexto 2">
          <a:extLst>
            <a:ext uri="{FF2B5EF4-FFF2-40B4-BE49-F238E27FC236}">
              <a16:creationId xmlns:a16="http://schemas.microsoft.com/office/drawing/2014/main" id="{00000000-0008-0000-0400-000003000000}"/>
            </a:ext>
          </a:extLst>
        </xdr:cNvPr>
        <xdr:cNvSpPr txBox="1"/>
      </xdr:nvSpPr>
      <xdr:spPr>
        <a:xfrm>
          <a:off x="127393" y="1058151"/>
          <a:ext cx="3584665" cy="3912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pt-BR" sz="2000" b="1" u="sng">
              <a:solidFill>
                <a:srgbClr val="002060"/>
              </a:solidFill>
            </a:rPr>
            <a:t>SEGURANÇA DA INFORMAÇÃO</a:t>
          </a:r>
        </a:p>
      </xdr:txBody>
    </xdr:sp>
    <xdr:clientData/>
  </xdr:twoCellAnchor>
  <xdr:twoCellAnchor>
    <xdr:from>
      <xdr:col>0</xdr:col>
      <xdr:colOff>175260</xdr:colOff>
      <xdr:row>0</xdr:row>
      <xdr:rowOff>91440</xdr:rowOff>
    </xdr:from>
    <xdr:to>
      <xdr:col>1</xdr:col>
      <xdr:colOff>882660</xdr:colOff>
      <xdr:row>0</xdr:row>
      <xdr:rowOff>775440</xdr:rowOff>
    </xdr:to>
    <xdr:sp macro="" textlink="">
      <xdr:nvSpPr>
        <xdr:cNvPr id="4" name="Retângulo: Cantos Arredondados 3">
          <a:extLst>
            <a:ext uri="{FF2B5EF4-FFF2-40B4-BE49-F238E27FC236}">
              <a16:creationId xmlns:a16="http://schemas.microsoft.com/office/drawing/2014/main" id="{00000000-0008-0000-0400-000004000000}"/>
            </a:ext>
          </a:extLst>
        </xdr:cNvPr>
        <xdr:cNvSpPr/>
      </xdr:nvSpPr>
      <xdr:spPr>
        <a:xfrm>
          <a:off x="171450" y="95250"/>
          <a:ext cx="808365" cy="684000"/>
        </a:xfrm>
        <a:prstGeom prst="roundRect">
          <a:avLst/>
        </a:prstGeom>
        <a:solidFill>
          <a:schemeClr val="bg1"/>
        </a:solidFill>
        <a:ln>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editAs="absolute">
    <xdr:from>
      <xdr:col>2</xdr:col>
      <xdr:colOff>95726</xdr:colOff>
      <xdr:row>0</xdr:row>
      <xdr:rowOff>93345</xdr:rowOff>
    </xdr:from>
    <xdr:to>
      <xdr:col>3</xdr:col>
      <xdr:colOff>34449</xdr:colOff>
      <xdr:row>0</xdr:row>
      <xdr:rowOff>360045</xdr:rowOff>
    </xdr:to>
    <xdr:pic>
      <xdr:nvPicPr>
        <xdr:cNvPr id="5" name="Imagem 39">
          <a:extLst>
            <a:ext uri="{FF2B5EF4-FFF2-40B4-BE49-F238E27FC236}">
              <a16:creationId xmlns:a16="http://schemas.microsoft.com/office/drawing/2014/main" id="{00000000-0008-0000-0400-000005000000}"/>
            </a:ext>
          </a:extLst>
        </xdr:cNvPr>
        <xdr:cNvPicPr>
          <a:picLocks noChangeAspect="1" noChangeArrowheads="1"/>
        </xdr:cNvPicPr>
      </xdr:nvPicPr>
      <xdr:blipFill rotWithShape="1">
        <a:blip xmlns:r="http://schemas.openxmlformats.org/officeDocument/2006/relationships" r:embed="rId1"/>
        <a:srcRect l="7500" t="3604" r="10000" b="8109"/>
        <a:stretch>
          <a:fillRect/>
        </a:stretch>
      </xdr:blipFill>
      <xdr:spPr bwMode="auto">
        <a:xfrm>
          <a:off x="238125" y="100965"/>
          <a:ext cx="621665" cy="259080"/>
        </a:xfrm>
        <a:prstGeom prst="rect">
          <a:avLst/>
        </a:prstGeom>
        <a:solidFill>
          <a:srgbClr xmlns:mc="http://schemas.openxmlformats.org/markup-compatibility/2006" xmlns:a14="http://schemas.microsoft.com/office/drawing/2010/main" val="FFFFFF" mc:Ignorable="a14" a14:legacySpreadsheetColorIndex="9"/>
        </a:solidFill>
        <a:ln w="9525">
          <a:noFill/>
          <a:miter lim="800000"/>
          <a:headEnd/>
          <a:tailEnd/>
        </a:ln>
      </xdr:spPr>
    </xdr:pic>
    <xdr:clientData/>
  </xdr:twoCellAnchor>
  <xdr:twoCellAnchor editAs="absolute">
    <xdr:from>
      <xdr:col>0</xdr:col>
      <xdr:colOff>94934</xdr:colOff>
      <xdr:row>0</xdr:row>
      <xdr:rowOff>91440</xdr:rowOff>
    </xdr:from>
    <xdr:to>
      <xdr:col>3</xdr:col>
      <xdr:colOff>170986</xdr:colOff>
      <xdr:row>0</xdr:row>
      <xdr:rowOff>783060</xdr:rowOff>
    </xdr:to>
    <xdr:sp macro="" textlink="">
      <xdr:nvSpPr>
        <xdr:cNvPr id="6" name="Retângulo: Cantos Arredondados 3">
          <a:extLst>
            <a:ext uri="{FF2B5EF4-FFF2-40B4-BE49-F238E27FC236}">
              <a16:creationId xmlns:a16="http://schemas.microsoft.com/office/drawing/2014/main" id="{00000000-0008-0000-0400-000006000000}"/>
            </a:ext>
          </a:extLst>
        </xdr:cNvPr>
        <xdr:cNvSpPr/>
      </xdr:nvSpPr>
      <xdr:spPr>
        <a:xfrm>
          <a:off x="110174" y="91440"/>
          <a:ext cx="886153" cy="691620"/>
        </a:xfrm>
        <a:prstGeom prst="roundRect">
          <a:avLst/>
        </a:prstGeom>
        <a:solidFill>
          <a:schemeClr val="bg1"/>
        </a:solidFill>
        <a:ln>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editAs="absolute">
    <xdr:from>
      <xdr:col>3</xdr:col>
      <xdr:colOff>361157</xdr:colOff>
      <xdr:row>0</xdr:row>
      <xdr:rowOff>243840</xdr:rowOff>
    </xdr:from>
    <xdr:to>
      <xdr:col>7</xdr:col>
      <xdr:colOff>1197316</xdr:colOff>
      <xdr:row>0</xdr:row>
      <xdr:rowOff>664512</xdr:rowOff>
    </xdr:to>
    <xdr:sp macro="" textlink="FORM1!C6">
      <xdr:nvSpPr>
        <xdr:cNvPr id="7" name="CaixaDeTexto 4">
          <a:extLst>
            <a:ext uri="{FF2B5EF4-FFF2-40B4-BE49-F238E27FC236}">
              <a16:creationId xmlns:a16="http://schemas.microsoft.com/office/drawing/2014/main" id="{00000000-0008-0000-0400-000007000000}"/>
            </a:ext>
          </a:extLst>
        </xdr:cNvPr>
        <xdr:cNvSpPr txBox="1"/>
      </xdr:nvSpPr>
      <xdr:spPr>
        <a:xfrm>
          <a:off x="1196975" y="243840"/>
          <a:ext cx="5496742" cy="41495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marL="0" indent="0"/>
          <a:fld id="{FADCDA34-0911-46C0-9733-F4D1E3DADADE}" type="TxLink">
            <a:rPr lang="en-US" sz="2000" b="1" i="0" u="none" strike="noStrike">
              <a:solidFill>
                <a:schemeClr val="bg1"/>
              </a:solidFill>
              <a:latin typeface="Calibri"/>
              <a:ea typeface="+mn-ea"/>
              <a:cs typeface="Calibri"/>
            </a:rPr>
            <a:pPr marL="0" indent="0"/>
            <a:t> </a:t>
          </a:fld>
          <a:endParaRPr lang="pt-BR" sz="2000" b="1" i="0" u="none" strike="noStrike">
            <a:solidFill>
              <a:schemeClr val="bg1"/>
            </a:solidFill>
            <a:latin typeface="Calibri"/>
            <a:ea typeface="+mn-ea"/>
            <a:cs typeface="Calibri"/>
          </a:endParaRPr>
        </a:p>
      </xdr:txBody>
    </xdr:sp>
    <xdr:clientData/>
  </xdr:twoCellAnchor>
  <xdr:twoCellAnchor editAs="oneCell">
    <xdr:from>
      <xdr:col>0</xdr:col>
      <xdr:colOff>219075</xdr:colOff>
      <xdr:row>0</xdr:row>
      <xdr:rowOff>307974</xdr:rowOff>
    </xdr:from>
    <xdr:to>
      <xdr:col>3</xdr:col>
      <xdr:colOff>132975</xdr:colOff>
      <xdr:row>0</xdr:row>
      <xdr:rowOff>630554</xdr:rowOff>
    </xdr:to>
    <xdr:pic>
      <xdr:nvPicPr>
        <xdr:cNvPr id="8" name="Picture 9">
          <a:extLst>
            <a:ext uri="{FF2B5EF4-FFF2-40B4-BE49-F238E27FC236}">
              <a16:creationId xmlns:a16="http://schemas.microsoft.com/office/drawing/2014/main" id="{00000000-0008-0000-0400-000008000000}"/>
            </a:ext>
          </a:extLst>
        </xdr:cNvPr>
        <xdr:cNvPicPr>
          <a:picLocks noChangeAspect="1"/>
        </xdr:cNvPicPr>
      </xdr:nvPicPr>
      <xdr:blipFill>
        <a:blip xmlns:r="http://schemas.openxmlformats.org/officeDocument/2006/relationships" r:embed="rId2"/>
        <a:stretch>
          <a:fillRect/>
        </a:stretch>
      </xdr:blipFill>
      <xdr:spPr>
        <a:xfrm>
          <a:off x="217170" y="307974"/>
          <a:ext cx="824013" cy="313055"/>
        </a:xfrm>
        <a:prstGeom prst="rect">
          <a:avLst/>
        </a:prstGeom>
      </xdr:spPr>
    </xdr:pic>
    <xdr:clientData/>
  </xdr:twoCellAnchor>
  <xdr:twoCellAnchor>
    <xdr:from>
      <xdr:col>3</xdr:col>
      <xdr:colOff>228541</xdr:colOff>
      <xdr:row>0</xdr:row>
      <xdr:rowOff>211482</xdr:rowOff>
    </xdr:from>
    <xdr:to>
      <xdr:col>5</xdr:col>
      <xdr:colOff>125284</xdr:colOff>
      <xdr:row>0</xdr:row>
      <xdr:rowOff>648386</xdr:rowOff>
    </xdr:to>
    <xdr:sp macro="" textlink="FORM1!E5">
      <xdr:nvSpPr>
        <xdr:cNvPr id="118" name="CaixaDeTexto 20">
          <a:extLst>
            <a:ext uri="{FF2B5EF4-FFF2-40B4-BE49-F238E27FC236}">
              <a16:creationId xmlns:a16="http://schemas.microsoft.com/office/drawing/2014/main" id="{00000000-0008-0000-0400-000076000000}"/>
            </a:ext>
          </a:extLst>
        </xdr:cNvPr>
        <xdr:cNvSpPr txBox="1"/>
      </xdr:nvSpPr>
      <xdr:spPr>
        <a:xfrm>
          <a:off x="1050072" y="211482"/>
          <a:ext cx="1480275" cy="43690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fld id="{22BC27AE-EDD7-4658-AAEE-BE3A13748FA4}" type="TxLink">
            <a:rPr lang="en-US" sz="2000" b="1" i="0" u="none" strike="noStrike">
              <a:solidFill>
                <a:srgbClr val="FFFFFF"/>
              </a:solidFill>
              <a:latin typeface="Calibri"/>
              <a:ea typeface="Calibri"/>
              <a:cs typeface="Calibri"/>
            </a:rPr>
            <a:pPr algn="ctr"/>
            <a:t>MENU: </a:t>
          </a:fld>
          <a:endParaRPr lang="en-US" sz="2000" b="1">
            <a:solidFill>
              <a:schemeClr val="bg1"/>
            </a:solidFill>
          </a:endParaRPr>
        </a:p>
      </xdr:txBody>
    </xdr:sp>
    <xdr:clientData/>
  </xdr:twoCellAnchor>
  <xdr:twoCellAnchor>
    <xdr:from>
      <xdr:col>0</xdr:col>
      <xdr:colOff>0</xdr:colOff>
      <xdr:row>4</xdr:row>
      <xdr:rowOff>64062</xdr:rowOff>
    </xdr:from>
    <xdr:to>
      <xdr:col>16383</xdr:col>
      <xdr:colOff>7924800</xdr:colOff>
      <xdr:row>4</xdr:row>
      <xdr:rowOff>76200</xdr:rowOff>
    </xdr:to>
    <xdr:cxnSp macro="">
      <xdr:nvCxnSpPr>
        <xdr:cNvPr id="119" name="Conector reto 5">
          <a:extLst>
            <a:ext uri="{FF2B5EF4-FFF2-40B4-BE49-F238E27FC236}">
              <a16:creationId xmlns:a16="http://schemas.microsoft.com/office/drawing/2014/main" id="{00000000-0008-0000-0400-000077000000}"/>
            </a:ext>
          </a:extLst>
        </xdr:cNvPr>
        <xdr:cNvCxnSpPr/>
      </xdr:nvCxnSpPr>
      <xdr:spPr>
        <a:xfrm>
          <a:off x="0" y="2460552"/>
          <a:ext cx="27136725" cy="15948"/>
        </a:xfrm>
        <a:prstGeom prst="line">
          <a:avLst/>
        </a:prstGeom>
        <a:ln w="28575">
          <a:solidFill>
            <a:schemeClr val="accent5">
              <a:lumMod val="75000"/>
            </a:schemeClr>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296332</xdr:colOff>
      <xdr:row>0</xdr:row>
      <xdr:rowOff>338667</xdr:rowOff>
    </xdr:from>
    <xdr:to>
      <xdr:col>9</xdr:col>
      <xdr:colOff>943668</xdr:colOff>
      <xdr:row>0</xdr:row>
      <xdr:rowOff>744099</xdr:rowOff>
    </xdr:to>
    <xdr:sp macro="" textlink="FORM1!$F$18">
      <xdr:nvSpPr>
        <xdr:cNvPr id="120" name="CaixaDeTexto 20">
          <a:extLst>
            <a:ext uri="{FF2B5EF4-FFF2-40B4-BE49-F238E27FC236}">
              <a16:creationId xmlns:a16="http://schemas.microsoft.com/office/drawing/2014/main" id="{00000000-0008-0000-0400-000078000000}"/>
            </a:ext>
          </a:extLst>
        </xdr:cNvPr>
        <xdr:cNvSpPr txBox="1"/>
      </xdr:nvSpPr>
      <xdr:spPr>
        <a:xfrm>
          <a:off x="12286402" y="336762"/>
          <a:ext cx="647336" cy="4035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fld id="{2836AA05-0E21-4D10-AE58-EC7BFDBDE6AB}" type="TxLink">
            <a:rPr lang="en-US" sz="2000" b="1" i="0" u="none" strike="noStrike">
              <a:solidFill>
                <a:schemeClr val="bg1"/>
              </a:solidFill>
              <a:latin typeface="Calibri"/>
              <a:cs typeface="Calibri"/>
            </a:rPr>
            <a:pPr/>
            <a:t> </a:t>
          </a:fld>
          <a:endParaRPr lang="en-US" sz="6000" b="1" i="0" u="none" strike="noStrike">
            <a:solidFill>
              <a:schemeClr val="bg1"/>
            </a:solidFill>
            <a:latin typeface="Calibri"/>
            <a:cs typeface="Calibri"/>
          </a:endParaRPr>
        </a:p>
      </xdr:txBody>
    </xdr:sp>
    <xdr:clientData/>
  </xdr:twoCellAnchor>
  <xdr:twoCellAnchor>
    <xdr:from>
      <xdr:col>5</xdr:col>
      <xdr:colOff>144298</xdr:colOff>
      <xdr:row>0</xdr:row>
      <xdr:rowOff>15240</xdr:rowOff>
    </xdr:from>
    <xdr:to>
      <xdr:col>6</xdr:col>
      <xdr:colOff>813132</xdr:colOff>
      <xdr:row>1</xdr:row>
      <xdr:rowOff>76610</xdr:rowOff>
    </xdr:to>
    <xdr:grpSp>
      <xdr:nvGrpSpPr>
        <xdr:cNvPr id="282" name="Group 10">
          <a:hlinkClick xmlns:r="http://schemas.openxmlformats.org/officeDocument/2006/relationships" r:id="rId3"/>
          <a:extLst>
            <a:ext uri="{FF2B5EF4-FFF2-40B4-BE49-F238E27FC236}">
              <a16:creationId xmlns:a16="http://schemas.microsoft.com/office/drawing/2014/main" id="{00000000-0008-0000-0400-00001A010000}"/>
            </a:ext>
          </a:extLst>
        </xdr:cNvPr>
        <xdr:cNvGrpSpPr/>
      </xdr:nvGrpSpPr>
      <xdr:grpSpPr>
        <a:xfrm>
          <a:off x="2547456" y="19050"/>
          <a:ext cx="1877080" cy="902904"/>
          <a:chOff x="6906260" y="251459"/>
          <a:chExt cx="1813560" cy="852171"/>
        </a:xfrm>
      </xdr:grpSpPr>
      <xdr:grpSp>
        <xdr:nvGrpSpPr>
          <xdr:cNvPr id="283" name="Agrupar 6">
            <a:hlinkClick xmlns:r="http://schemas.openxmlformats.org/officeDocument/2006/relationships" r:id="rId4"/>
            <a:extLst>
              <a:ext uri="{FF2B5EF4-FFF2-40B4-BE49-F238E27FC236}">
                <a16:creationId xmlns:a16="http://schemas.microsoft.com/office/drawing/2014/main" id="{00000000-0008-0000-0400-00001B010000}"/>
              </a:ext>
            </a:extLst>
          </xdr:cNvPr>
          <xdr:cNvGrpSpPr/>
        </xdr:nvGrpSpPr>
        <xdr:grpSpPr>
          <a:xfrm>
            <a:off x="6906260" y="251459"/>
            <a:ext cx="1813560" cy="852171"/>
            <a:chOff x="5210175" y="147637"/>
            <a:chExt cx="2365883" cy="1038225"/>
          </a:xfrm>
          <a:solidFill>
            <a:srgbClr val="002060"/>
          </a:solidFill>
        </xdr:grpSpPr>
        <xdr:sp macro="" textlink="">
          <xdr:nvSpPr>
            <xdr:cNvPr id="343" name="Retângulo: Cantos Arredondados 7">
              <a:hlinkClick xmlns:r="http://schemas.openxmlformats.org/officeDocument/2006/relationships" r:id="rId3"/>
              <a:extLst>
                <a:ext uri="{FF2B5EF4-FFF2-40B4-BE49-F238E27FC236}">
                  <a16:creationId xmlns:a16="http://schemas.microsoft.com/office/drawing/2014/main" id="{00000000-0008-0000-0400-000057010000}"/>
                </a:ext>
              </a:extLst>
            </xdr:cNvPr>
            <xdr:cNvSpPr/>
          </xdr:nvSpPr>
          <xdr:spPr>
            <a:xfrm>
              <a:off x="5210175" y="147637"/>
              <a:ext cx="2365883" cy="1038225"/>
            </a:xfrm>
            <a:prstGeom prst="roundRect">
              <a:avLst>
                <a:gd name="adj" fmla="val 9328"/>
              </a:avLst>
            </a:prstGeom>
            <a:grpFill/>
            <a:ln>
              <a:noFill/>
            </a:ln>
            <a:effectLst>
              <a:outerShdw blurRad="50800" dist="38100" dir="5400000" algn="t"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sp macro="" textlink="">
          <xdr:nvSpPr>
            <xdr:cNvPr id="344" name="Retângulo: Cantos Arredondados 8">
              <a:hlinkClick xmlns:r="http://schemas.openxmlformats.org/officeDocument/2006/relationships" r:id="rId3"/>
              <a:extLst>
                <a:ext uri="{FF2B5EF4-FFF2-40B4-BE49-F238E27FC236}">
                  <a16:creationId xmlns:a16="http://schemas.microsoft.com/office/drawing/2014/main" id="{00000000-0008-0000-0400-000058010000}"/>
                </a:ext>
              </a:extLst>
            </xdr:cNvPr>
            <xdr:cNvSpPr/>
          </xdr:nvSpPr>
          <xdr:spPr>
            <a:xfrm>
              <a:off x="5857875" y="419100"/>
              <a:ext cx="1677567" cy="485776"/>
            </a:xfrm>
            <a:prstGeom prst="roundRect">
              <a:avLst/>
            </a:prstGeom>
            <a:grpFill/>
            <a:ln>
              <a:no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400" b="1">
                  <a:solidFill>
                    <a:schemeClr val="bg1"/>
                  </a:solidFill>
                  <a:latin typeface="+mn-lt"/>
                </a:rPr>
                <a:t>CADASTROS</a:t>
              </a:r>
            </a:p>
          </xdr:txBody>
        </xdr:sp>
      </xdr:grpSp>
      <xdr:grpSp>
        <xdr:nvGrpSpPr>
          <xdr:cNvPr id="284" name="Group 12">
            <a:extLst>
              <a:ext uri="{FF2B5EF4-FFF2-40B4-BE49-F238E27FC236}">
                <a16:creationId xmlns:a16="http://schemas.microsoft.com/office/drawing/2014/main" id="{00000000-0008-0000-0400-00001C010000}"/>
              </a:ext>
            </a:extLst>
          </xdr:cNvPr>
          <xdr:cNvGrpSpPr/>
        </xdr:nvGrpSpPr>
        <xdr:grpSpPr>
          <a:xfrm>
            <a:off x="6985001" y="508000"/>
            <a:ext cx="615950" cy="594035"/>
            <a:chOff x="10426051" y="2130696"/>
            <a:chExt cx="1130901" cy="1090665"/>
          </a:xfrm>
        </xdr:grpSpPr>
        <xdr:sp macro="" textlink="">
          <xdr:nvSpPr>
            <xdr:cNvPr id="285" name="Freeform: Shape 13">
              <a:extLst>
                <a:ext uri="{FF2B5EF4-FFF2-40B4-BE49-F238E27FC236}">
                  <a16:creationId xmlns:a16="http://schemas.microsoft.com/office/drawing/2014/main" id="{00000000-0008-0000-0400-00001D010000}"/>
                </a:ext>
              </a:extLst>
            </xdr:cNvPr>
            <xdr:cNvSpPr/>
          </xdr:nvSpPr>
          <xdr:spPr>
            <a:xfrm>
              <a:off x="10681672" y="2130696"/>
              <a:ext cx="692937" cy="764174"/>
            </a:xfrm>
            <a:custGeom>
              <a:avLst/>
              <a:gdLst>
                <a:gd name="connsiteX0" fmla="*/ 692938 w 692937"/>
                <a:gd name="connsiteY0" fmla="*/ 764175 h 764174"/>
                <a:gd name="connsiteX1" fmla="*/ 17351 w 692937"/>
                <a:gd name="connsiteY1" fmla="*/ 764175 h 764174"/>
                <a:gd name="connsiteX2" fmla="*/ 0 w 692937"/>
                <a:gd name="connsiteY2" fmla="*/ 746946 h 764174"/>
                <a:gd name="connsiteX3" fmla="*/ 17351 w 692937"/>
                <a:gd name="connsiteY3" fmla="*/ 17351 h 764174"/>
                <a:gd name="connsiteX4" fmla="*/ 675587 w 692937"/>
                <a:gd name="connsiteY4" fmla="*/ 0 h 764174"/>
                <a:gd name="connsiteX5" fmla="*/ 692938 w 692937"/>
                <a:gd name="connsiteY5" fmla="*/ 17351 h 764174"/>
                <a:gd name="connsiteX6" fmla="*/ 692938 w 692937"/>
                <a:gd name="connsiteY6" fmla="*/ 764175 h 76417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Lst>
              <a:rect l="l" t="t" r="r" b="b"/>
              <a:pathLst>
                <a:path w="692937" h="764174">
                  <a:moveTo>
                    <a:pt x="692938" y="764175"/>
                  </a:moveTo>
                  <a:lnTo>
                    <a:pt x="17351" y="764175"/>
                  </a:lnTo>
                  <a:lnTo>
                    <a:pt x="0" y="746946"/>
                  </a:lnTo>
                  <a:lnTo>
                    <a:pt x="17351" y="17351"/>
                  </a:lnTo>
                  <a:lnTo>
                    <a:pt x="675587" y="0"/>
                  </a:lnTo>
                  <a:lnTo>
                    <a:pt x="692938" y="17351"/>
                  </a:lnTo>
                  <a:lnTo>
                    <a:pt x="692938" y="764175"/>
                  </a:lnTo>
                  <a:close/>
                </a:path>
              </a:pathLst>
            </a:custGeom>
            <a:solidFill>
              <a:srgbClr val="684C4C">
                <a:alpha val="47000"/>
              </a:srgbClr>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86" name="Freeform: Shape 14">
              <a:extLst>
                <a:ext uri="{FF2B5EF4-FFF2-40B4-BE49-F238E27FC236}">
                  <a16:creationId xmlns:a16="http://schemas.microsoft.com/office/drawing/2014/main" id="{00000000-0008-0000-0400-00001E010000}"/>
                </a:ext>
              </a:extLst>
            </xdr:cNvPr>
            <xdr:cNvSpPr/>
          </xdr:nvSpPr>
          <xdr:spPr>
            <a:xfrm>
              <a:off x="10681672" y="2130696"/>
              <a:ext cx="675587" cy="746823"/>
            </a:xfrm>
            <a:custGeom>
              <a:avLst/>
              <a:gdLst>
                <a:gd name="connsiteX0" fmla="*/ 0 w 675587"/>
                <a:gd name="connsiteY0" fmla="*/ 0 h 746823"/>
                <a:gd name="connsiteX1" fmla="*/ 675587 w 675587"/>
                <a:gd name="connsiteY1" fmla="*/ 0 h 746823"/>
                <a:gd name="connsiteX2" fmla="*/ 675587 w 675587"/>
                <a:gd name="connsiteY2" fmla="*/ 746824 h 746823"/>
                <a:gd name="connsiteX3" fmla="*/ 0 w 675587"/>
                <a:gd name="connsiteY3" fmla="*/ 746824 h 746823"/>
              </a:gdLst>
              <a:ahLst/>
              <a:cxnLst>
                <a:cxn ang="0">
                  <a:pos x="connsiteX0" y="connsiteY0"/>
                </a:cxn>
                <a:cxn ang="0">
                  <a:pos x="connsiteX1" y="connsiteY1"/>
                </a:cxn>
                <a:cxn ang="0">
                  <a:pos x="connsiteX2" y="connsiteY2"/>
                </a:cxn>
                <a:cxn ang="0">
                  <a:pos x="connsiteX3" y="connsiteY3"/>
                </a:cxn>
              </a:cxnLst>
              <a:rect l="l" t="t" r="r" b="b"/>
              <a:pathLst>
                <a:path w="675587" h="746823">
                  <a:moveTo>
                    <a:pt x="0" y="0"/>
                  </a:moveTo>
                  <a:lnTo>
                    <a:pt x="675587" y="0"/>
                  </a:lnTo>
                  <a:lnTo>
                    <a:pt x="675587" y="746824"/>
                  </a:lnTo>
                  <a:lnTo>
                    <a:pt x="0" y="746824"/>
                  </a:lnTo>
                  <a:close/>
                </a:path>
              </a:pathLst>
            </a:custGeom>
            <a:solidFill>
              <a:srgbClr val="FFFFFF"/>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87" name="Freeform: Shape 15">
              <a:extLst>
                <a:ext uri="{FF2B5EF4-FFF2-40B4-BE49-F238E27FC236}">
                  <a16:creationId xmlns:a16="http://schemas.microsoft.com/office/drawing/2014/main" id="{00000000-0008-0000-0400-00001F010000}"/>
                </a:ext>
              </a:extLst>
            </xdr:cNvPr>
            <xdr:cNvSpPr/>
          </xdr:nvSpPr>
          <xdr:spPr>
            <a:xfrm>
              <a:off x="11050318" y="2558360"/>
              <a:ext cx="33357" cy="13318"/>
            </a:xfrm>
            <a:custGeom>
              <a:avLst/>
              <a:gdLst>
                <a:gd name="connsiteX0" fmla="*/ 0 w 33357"/>
                <a:gd name="connsiteY0" fmla="*/ 0 h 13318"/>
                <a:gd name="connsiteX1" fmla="*/ 33358 w 33357"/>
                <a:gd name="connsiteY1" fmla="*/ 0 h 13318"/>
                <a:gd name="connsiteX2" fmla="*/ 33358 w 33357"/>
                <a:gd name="connsiteY2" fmla="*/ 13319 h 13318"/>
                <a:gd name="connsiteX3" fmla="*/ 0 w 33357"/>
                <a:gd name="connsiteY3" fmla="*/ 13319 h 13318"/>
              </a:gdLst>
              <a:ahLst/>
              <a:cxnLst>
                <a:cxn ang="0">
                  <a:pos x="connsiteX0" y="connsiteY0"/>
                </a:cxn>
                <a:cxn ang="0">
                  <a:pos x="connsiteX1" y="connsiteY1"/>
                </a:cxn>
                <a:cxn ang="0">
                  <a:pos x="connsiteX2" y="connsiteY2"/>
                </a:cxn>
                <a:cxn ang="0">
                  <a:pos x="connsiteX3" y="connsiteY3"/>
                </a:cxn>
              </a:cxnLst>
              <a:rect l="l" t="t" r="r" b="b"/>
              <a:pathLst>
                <a:path w="33357" h="13318">
                  <a:moveTo>
                    <a:pt x="0" y="0"/>
                  </a:moveTo>
                  <a:lnTo>
                    <a:pt x="33358" y="0"/>
                  </a:lnTo>
                  <a:lnTo>
                    <a:pt x="33358"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88" name="Freeform: Shape 16">
              <a:extLst>
                <a:ext uri="{FF2B5EF4-FFF2-40B4-BE49-F238E27FC236}">
                  <a16:creationId xmlns:a16="http://schemas.microsoft.com/office/drawing/2014/main" id="{00000000-0008-0000-0400-000020010000}"/>
                </a:ext>
              </a:extLst>
            </xdr:cNvPr>
            <xdr:cNvSpPr/>
          </xdr:nvSpPr>
          <xdr:spPr>
            <a:xfrm>
              <a:off x="10855426" y="2558360"/>
              <a:ext cx="24926" cy="13318"/>
            </a:xfrm>
            <a:custGeom>
              <a:avLst/>
              <a:gdLst>
                <a:gd name="connsiteX0" fmla="*/ 0 w 24926"/>
                <a:gd name="connsiteY0" fmla="*/ 0 h 13318"/>
                <a:gd name="connsiteX1" fmla="*/ 24927 w 24926"/>
                <a:gd name="connsiteY1" fmla="*/ 0 h 13318"/>
                <a:gd name="connsiteX2" fmla="*/ 24927 w 24926"/>
                <a:gd name="connsiteY2" fmla="*/ 13319 h 13318"/>
                <a:gd name="connsiteX3" fmla="*/ 0 w 24926"/>
                <a:gd name="connsiteY3" fmla="*/ 13319 h 13318"/>
              </a:gdLst>
              <a:ahLst/>
              <a:cxnLst>
                <a:cxn ang="0">
                  <a:pos x="connsiteX0" y="connsiteY0"/>
                </a:cxn>
                <a:cxn ang="0">
                  <a:pos x="connsiteX1" y="connsiteY1"/>
                </a:cxn>
                <a:cxn ang="0">
                  <a:pos x="connsiteX2" y="connsiteY2"/>
                </a:cxn>
                <a:cxn ang="0">
                  <a:pos x="connsiteX3" y="connsiteY3"/>
                </a:cxn>
              </a:cxnLst>
              <a:rect l="l" t="t" r="r" b="b"/>
              <a:pathLst>
                <a:path w="24926" h="13318">
                  <a:moveTo>
                    <a:pt x="0" y="0"/>
                  </a:moveTo>
                  <a:lnTo>
                    <a:pt x="24927" y="0"/>
                  </a:lnTo>
                  <a:lnTo>
                    <a:pt x="24927"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89" name="Freeform: Shape 17">
              <a:extLst>
                <a:ext uri="{FF2B5EF4-FFF2-40B4-BE49-F238E27FC236}">
                  <a16:creationId xmlns:a16="http://schemas.microsoft.com/office/drawing/2014/main" id="{00000000-0008-0000-0400-000021010000}"/>
                </a:ext>
              </a:extLst>
            </xdr:cNvPr>
            <xdr:cNvSpPr/>
          </xdr:nvSpPr>
          <xdr:spPr>
            <a:xfrm>
              <a:off x="10786633" y="2558360"/>
              <a:ext cx="55351" cy="13318"/>
            </a:xfrm>
            <a:custGeom>
              <a:avLst/>
              <a:gdLst>
                <a:gd name="connsiteX0" fmla="*/ 0 w 55351"/>
                <a:gd name="connsiteY0" fmla="*/ 0 h 13318"/>
                <a:gd name="connsiteX1" fmla="*/ 55352 w 55351"/>
                <a:gd name="connsiteY1" fmla="*/ 0 h 13318"/>
                <a:gd name="connsiteX2" fmla="*/ 55352 w 55351"/>
                <a:gd name="connsiteY2" fmla="*/ 13319 h 13318"/>
                <a:gd name="connsiteX3" fmla="*/ 0 w 55351"/>
                <a:gd name="connsiteY3" fmla="*/ 13319 h 13318"/>
              </a:gdLst>
              <a:ahLst/>
              <a:cxnLst>
                <a:cxn ang="0">
                  <a:pos x="connsiteX0" y="connsiteY0"/>
                </a:cxn>
                <a:cxn ang="0">
                  <a:pos x="connsiteX1" y="connsiteY1"/>
                </a:cxn>
                <a:cxn ang="0">
                  <a:pos x="connsiteX2" y="connsiteY2"/>
                </a:cxn>
                <a:cxn ang="0">
                  <a:pos x="connsiteX3" y="connsiteY3"/>
                </a:cxn>
              </a:cxnLst>
              <a:rect l="l" t="t" r="r" b="b"/>
              <a:pathLst>
                <a:path w="55351" h="13318">
                  <a:moveTo>
                    <a:pt x="0" y="0"/>
                  </a:moveTo>
                  <a:lnTo>
                    <a:pt x="55352" y="0"/>
                  </a:lnTo>
                  <a:lnTo>
                    <a:pt x="55352"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90" name="Freeform: Shape 18">
              <a:extLst>
                <a:ext uri="{FF2B5EF4-FFF2-40B4-BE49-F238E27FC236}">
                  <a16:creationId xmlns:a16="http://schemas.microsoft.com/office/drawing/2014/main" id="{00000000-0008-0000-0400-000022010000}"/>
                </a:ext>
              </a:extLst>
            </xdr:cNvPr>
            <xdr:cNvSpPr/>
          </xdr:nvSpPr>
          <xdr:spPr>
            <a:xfrm>
              <a:off x="10855426" y="2627886"/>
              <a:ext cx="24926" cy="13318"/>
            </a:xfrm>
            <a:custGeom>
              <a:avLst/>
              <a:gdLst>
                <a:gd name="connsiteX0" fmla="*/ 0 w 24926"/>
                <a:gd name="connsiteY0" fmla="*/ 0 h 13318"/>
                <a:gd name="connsiteX1" fmla="*/ 24927 w 24926"/>
                <a:gd name="connsiteY1" fmla="*/ 0 h 13318"/>
                <a:gd name="connsiteX2" fmla="*/ 24927 w 24926"/>
                <a:gd name="connsiteY2" fmla="*/ 13319 h 13318"/>
                <a:gd name="connsiteX3" fmla="*/ 0 w 24926"/>
                <a:gd name="connsiteY3" fmla="*/ 13319 h 13318"/>
              </a:gdLst>
              <a:ahLst/>
              <a:cxnLst>
                <a:cxn ang="0">
                  <a:pos x="connsiteX0" y="connsiteY0"/>
                </a:cxn>
                <a:cxn ang="0">
                  <a:pos x="connsiteX1" y="connsiteY1"/>
                </a:cxn>
                <a:cxn ang="0">
                  <a:pos x="connsiteX2" y="connsiteY2"/>
                </a:cxn>
                <a:cxn ang="0">
                  <a:pos x="connsiteX3" y="connsiteY3"/>
                </a:cxn>
              </a:cxnLst>
              <a:rect l="l" t="t" r="r" b="b"/>
              <a:pathLst>
                <a:path w="24926" h="13318">
                  <a:moveTo>
                    <a:pt x="0" y="0"/>
                  </a:moveTo>
                  <a:lnTo>
                    <a:pt x="24927" y="0"/>
                  </a:lnTo>
                  <a:lnTo>
                    <a:pt x="24927"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91" name="Freeform: Shape 19">
              <a:extLst>
                <a:ext uri="{FF2B5EF4-FFF2-40B4-BE49-F238E27FC236}">
                  <a16:creationId xmlns:a16="http://schemas.microsoft.com/office/drawing/2014/main" id="{00000000-0008-0000-0400-000023010000}"/>
                </a:ext>
              </a:extLst>
            </xdr:cNvPr>
            <xdr:cNvSpPr/>
          </xdr:nvSpPr>
          <xdr:spPr>
            <a:xfrm>
              <a:off x="10786633" y="2593185"/>
              <a:ext cx="81133" cy="13318"/>
            </a:xfrm>
            <a:custGeom>
              <a:avLst/>
              <a:gdLst>
                <a:gd name="connsiteX0" fmla="*/ 0 w 81133"/>
                <a:gd name="connsiteY0" fmla="*/ 0 h 13318"/>
                <a:gd name="connsiteX1" fmla="*/ 81134 w 81133"/>
                <a:gd name="connsiteY1" fmla="*/ 0 h 13318"/>
                <a:gd name="connsiteX2" fmla="*/ 81134 w 81133"/>
                <a:gd name="connsiteY2" fmla="*/ 13319 h 13318"/>
                <a:gd name="connsiteX3" fmla="*/ 0 w 81133"/>
                <a:gd name="connsiteY3" fmla="*/ 13319 h 13318"/>
              </a:gdLst>
              <a:ahLst/>
              <a:cxnLst>
                <a:cxn ang="0">
                  <a:pos x="connsiteX0" y="connsiteY0"/>
                </a:cxn>
                <a:cxn ang="0">
                  <a:pos x="connsiteX1" y="connsiteY1"/>
                </a:cxn>
                <a:cxn ang="0">
                  <a:pos x="connsiteX2" y="connsiteY2"/>
                </a:cxn>
                <a:cxn ang="0">
                  <a:pos x="connsiteX3" y="connsiteY3"/>
                </a:cxn>
              </a:cxnLst>
              <a:rect l="l" t="t" r="r" b="b"/>
              <a:pathLst>
                <a:path w="81133" h="13318">
                  <a:moveTo>
                    <a:pt x="0" y="0"/>
                  </a:moveTo>
                  <a:lnTo>
                    <a:pt x="81134" y="0"/>
                  </a:lnTo>
                  <a:lnTo>
                    <a:pt x="81134"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92" name="Freeform: Shape 20">
              <a:extLst>
                <a:ext uri="{FF2B5EF4-FFF2-40B4-BE49-F238E27FC236}">
                  <a16:creationId xmlns:a16="http://schemas.microsoft.com/office/drawing/2014/main" id="{00000000-0008-0000-0400-000024010000}"/>
                </a:ext>
              </a:extLst>
            </xdr:cNvPr>
            <xdr:cNvSpPr/>
          </xdr:nvSpPr>
          <xdr:spPr>
            <a:xfrm>
              <a:off x="10786633" y="2627886"/>
              <a:ext cx="54496" cy="13318"/>
            </a:xfrm>
            <a:custGeom>
              <a:avLst/>
              <a:gdLst>
                <a:gd name="connsiteX0" fmla="*/ 0 w 54496"/>
                <a:gd name="connsiteY0" fmla="*/ 0 h 13318"/>
                <a:gd name="connsiteX1" fmla="*/ 54497 w 54496"/>
                <a:gd name="connsiteY1" fmla="*/ 0 h 13318"/>
                <a:gd name="connsiteX2" fmla="*/ 54497 w 54496"/>
                <a:gd name="connsiteY2" fmla="*/ 13319 h 13318"/>
                <a:gd name="connsiteX3" fmla="*/ 0 w 54496"/>
                <a:gd name="connsiteY3" fmla="*/ 13319 h 13318"/>
              </a:gdLst>
              <a:ahLst/>
              <a:cxnLst>
                <a:cxn ang="0">
                  <a:pos x="connsiteX0" y="connsiteY0"/>
                </a:cxn>
                <a:cxn ang="0">
                  <a:pos x="connsiteX1" y="connsiteY1"/>
                </a:cxn>
                <a:cxn ang="0">
                  <a:pos x="connsiteX2" y="connsiteY2"/>
                </a:cxn>
                <a:cxn ang="0">
                  <a:pos x="connsiteX3" y="connsiteY3"/>
                </a:cxn>
              </a:cxnLst>
              <a:rect l="l" t="t" r="r" b="b"/>
              <a:pathLst>
                <a:path w="54496" h="13318">
                  <a:moveTo>
                    <a:pt x="0" y="0"/>
                  </a:moveTo>
                  <a:lnTo>
                    <a:pt x="54497" y="0"/>
                  </a:lnTo>
                  <a:lnTo>
                    <a:pt x="54497"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93" name="Freeform: Shape 21">
              <a:extLst>
                <a:ext uri="{FF2B5EF4-FFF2-40B4-BE49-F238E27FC236}">
                  <a16:creationId xmlns:a16="http://schemas.microsoft.com/office/drawing/2014/main" id="{00000000-0008-0000-0400-000025010000}"/>
                </a:ext>
              </a:extLst>
            </xdr:cNvPr>
            <xdr:cNvSpPr/>
          </xdr:nvSpPr>
          <xdr:spPr>
            <a:xfrm>
              <a:off x="10752420" y="2398048"/>
              <a:ext cx="102028" cy="10874"/>
            </a:xfrm>
            <a:custGeom>
              <a:avLst/>
              <a:gdLst>
                <a:gd name="connsiteX0" fmla="*/ 0 w 102028"/>
                <a:gd name="connsiteY0" fmla="*/ 0 h 10874"/>
                <a:gd name="connsiteX1" fmla="*/ 102028 w 102028"/>
                <a:gd name="connsiteY1" fmla="*/ 0 h 10874"/>
                <a:gd name="connsiteX2" fmla="*/ 102028 w 102028"/>
                <a:gd name="connsiteY2" fmla="*/ 10875 h 10874"/>
                <a:gd name="connsiteX3" fmla="*/ 0 w 102028"/>
                <a:gd name="connsiteY3" fmla="*/ 10875 h 10874"/>
              </a:gdLst>
              <a:ahLst/>
              <a:cxnLst>
                <a:cxn ang="0">
                  <a:pos x="connsiteX0" y="connsiteY0"/>
                </a:cxn>
                <a:cxn ang="0">
                  <a:pos x="connsiteX1" y="connsiteY1"/>
                </a:cxn>
                <a:cxn ang="0">
                  <a:pos x="connsiteX2" y="connsiteY2"/>
                </a:cxn>
                <a:cxn ang="0">
                  <a:pos x="connsiteX3" y="connsiteY3"/>
                </a:cxn>
              </a:cxnLst>
              <a:rect l="l" t="t" r="r" b="b"/>
              <a:pathLst>
                <a:path w="102028" h="10874">
                  <a:moveTo>
                    <a:pt x="0" y="0"/>
                  </a:moveTo>
                  <a:lnTo>
                    <a:pt x="102028" y="0"/>
                  </a:lnTo>
                  <a:lnTo>
                    <a:pt x="102028" y="10875"/>
                  </a:lnTo>
                  <a:lnTo>
                    <a:pt x="0" y="10875"/>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94" name="Freeform: Shape 22">
              <a:extLst>
                <a:ext uri="{FF2B5EF4-FFF2-40B4-BE49-F238E27FC236}">
                  <a16:creationId xmlns:a16="http://schemas.microsoft.com/office/drawing/2014/main" id="{00000000-0008-0000-0400-000026010000}"/>
                </a:ext>
              </a:extLst>
            </xdr:cNvPr>
            <xdr:cNvSpPr/>
          </xdr:nvSpPr>
          <xdr:spPr>
            <a:xfrm>
              <a:off x="10891227" y="2366889"/>
              <a:ext cx="51564" cy="10874"/>
            </a:xfrm>
            <a:custGeom>
              <a:avLst/>
              <a:gdLst>
                <a:gd name="connsiteX0" fmla="*/ 0 w 51564"/>
                <a:gd name="connsiteY0" fmla="*/ 0 h 10874"/>
                <a:gd name="connsiteX1" fmla="*/ 51564 w 51564"/>
                <a:gd name="connsiteY1" fmla="*/ 0 h 10874"/>
                <a:gd name="connsiteX2" fmla="*/ 51564 w 51564"/>
                <a:gd name="connsiteY2" fmla="*/ 10875 h 10874"/>
                <a:gd name="connsiteX3" fmla="*/ 0 w 51564"/>
                <a:gd name="connsiteY3" fmla="*/ 10875 h 10874"/>
              </a:gdLst>
              <a:ahLst/>
              <a:cxnLst>
                <a:cxn ang="0">
                  <a:pos x="connsiteX0" y="connsiteY0"/>
                </a:cxn>
                <a:cxn ang="0">
                  <a:pos x="connsiteX1" y="connsiteY1"/>
                </a:cxn>
                <a:cxn ang="0">
                  <a:pos x="connsiteX2" y="connsiteY2"/>
                </a:cxn>
                <a:cxn ang="0">
                  <a:pos x="connsiteX3" y="connsiteY3"/>
                </a:cxn>
              </a:cxnLst>
              <a:rect l="l" t="t" r="r" b="b"/>
              <a:pathLst>
                <a:path w="51564" h="10874">
                  <a:moveTo>
                    <a:pt x="0" y="0"/>
                  </a:moveTo>
                  <a:lnTo>
                    <a:pt x="51564" y="0"/>
                  </a:lnTo>
                  <a:lnTo>
                    <a:pt x="51564" y="10875"/>
                  </a:lnTo>
                  <a:lnTo>
                    <a:pt x="0" y="10875"/>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95" name="Freeform: Shape 23">
              <a:extLst>
                <a:ext uri="{FF2B5EF4-FFF2-40B4-BE49-F238E27FC236}">
                  <a16:creationId xmlns:a16="http://schemas.microsoft.com/office/drawing/2014/main" id="{00000000-0008-0000-0400-000027010000}"/>
                </a:ext>
              </a:extLst>
            </xdr:cNvPr>
            <xdr:cNvSpPr/>
          </xdr:nvSpPr>
          <xdr:spPr>
            <a:xfrm>
              <a:off x="10939370" y="2398048"/>
              <a:ext cx="197214" cy="10874"/>
            </a:xfrm>
            <a:custGeom>
              <a:avLst/>
              <a:gdLst>
                <a:gd name="connsiteX0" fmla="*/ 0 w 197214"/>
                <a:gd name="connsiteY0" fmla="*/ 0 h 10874"/>
                <a:gd name="connsiteX1" fmla="*/ 197214 w 197214"/>
                <a:gd name="connsiteY1" fmla="*/ 0 h 10874"/>
                <a:gd name="connsiteX2" fmla="*/ 197214 w 197214"/>
                <a:gd name="connsiteY2" fmla="*/ 10875 h 10874"/>
                <a:gd name="connsiteX3" fmla="*/ 0 w 197214"/>
                <a:gd name="connsiteY3" fmla="*/ 10875 h 10874"/>
              </a:gdLst>
              <a:ahLst/>
              <a:cxnLst>
                <a:cxn ang="0">
                  <a:pos x="connsiteX0" y="connsiteY0"/>
                </a:cxn>
                <a:cxn ang="0">
                  <a:pos x="connsiteX1" y="connsiteY1"/>
                </a:cxn>
                <a:cxn ang="0">
                  <a:pos x="connsiteX2" y="connsiteY2"/>
                </a:cxn>
                <a:cxn ang="0">
                  <a:pos x="connsiteX3" y="connsiteY3"/>
                </a:cxn>
              </a:cxnLst>
              <a:rect l="l" t="t" r="r" b="b"/>
              <a:pathLst>
                <a:path w="197214" h="10874">
                  <a:moveTo>
                    <a:pt x="0" y="0"/>
                  </a:moveTo>
                  <a:lnTo>
                    <a:pt x="197214" y="0"/>
                  </a:lnTo>
                  <a:lnTo>
                    <a:pt x="197214" y="10875"/>
                  </a:lnTo>
                  <a:lnTo>
                    <a:pt x="0" y="10875"/>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96" name="Freeform: Shape 24">
              <a:extLst>
                <a:ext uri="{FF2B5EF4-FFF2-40B4-BE49-F238E27FC236}">
                  <a16:creationId xmlns:a16="http://schemas.microsoft.com/office/drawing/2014/main" id="{00000000-0008-0000-0400-000028010000}"/>
                </a:ext>
              </a:extLst>
            </xdr:cNvPr>
            <xdr:cNvSpPr/>
          </xdr:nvSpPr>
          <xdr:spPr>
            <a:xfrm>
              <a:off x="11180817" y="2398048"/>
              <a:ext cx="78201" cy="10874"/>
            </a:xfrm>
            <a:custGeom>
              <a:avLst/>
              <a:gdLst>
                <a:gd name="connsiteX0" fmla="*/ 0 w 78201"/>
                <a:gd name="connsiteY0" fmla="*/ 0 h 10874"/>
                <a:gd name="connsiteX1" fmla="*/ 78201 w 78201"/>
                <a:gd name="connsiteY1" fmla="*/ 0 h 10874"/>
                <a:gd name="connsiteX2" fmla="*/ 78201 w 78201"/>
                <a:gd name="connsiteY2" fmla="*/ 10875 h 10874"/>
                <a:gd name="connsiteX3" fmla="*/ 0 w 78201"/>
                <a:gd name="connsiteY3" fmla="*/ 10875 h 10874"/>
              </a:gdLst>
              <a:ahLst/>
              <a:cxnLst>
                <a:cxn ang="0">
                  <a:pos x="connsiteX0" y="connsiteY0"/>
                </a:cxn>
                <a:cxn ang="0">
                  <a:pos x="connsiteX1" y="connsiteY1"/>
                </a:cxn>
                <a:cxn ang="0">
                  <a:pos x="connsiteX2" y="connsiteY2"/>
                </a:cxn>
                <a:cxn ang="0">
                  <a:pos x="connsiteX3" y="connsiteY3"/>
                </a:cxn>
              </a:cxnLst>
              <a:rect l="l" t="t" r="r" b="b"/>
              <a:pathLst>
                <a:path w="78201" h="10874">
                  <a:moveTo>
                    <a:pt x="0" y="0"/>
                  </a:moveTo>
                  <a:lnTo>
                    <a:pt x="78201" y="0"/>
                  </a:lnTo>
                  <a:lnTo>
                    <a:pt x="78201" y="10875"/>
                  </a:lnTo>
                  <a:lnTo>
                    <a:pt x="0" y="10875"/>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97" name="Freeform: Shape 25">
              <a:extLst>
                <a:ext uri="{FF2B5EF4-FFF2-40B4-BE49-F238E27FC236}">
                  <a16:creationId xmlns:a16="http://schemas.microsoft.com/office/drawing/2014/main" id="{00000000-0008-0000-0400-000029010000}"/>
                </a:ext>
              </a:extLst>
            </xdr:cNvPr>
            <xdr:cNvSpPr/>
          </xdr:nvSpPr>
          <xdr:spPr>
            <a:xfrm>
              <a:off x="10972239" y="2366889"/>
              <a:ext cx="282258" cy="10874"/>
            </a:xfrm>
            <a:custGeom>
              <a:avLst/>
              <a:gdLst>
                <a:gd name="connsiteX0" fmla="*/ 0 w 282258"/>
                <a:gd name="connsiteY0" fmla="*/ 0 h 10874"/>
                <a:gd name="connsiteX1" fmla="*/ 282258 w 282258"/>
                <a:gd name="connsiteY1" fmla="*/ 0 h 10874"/>
                <a:gd name="connsiteX2" fmla="*/ 282258 w 282258"/>
                <a:gd name="connsiteY2" fmla="*/ 10875 h 10874"/>
                <a:gd name="connsiteX3" fmla="*/ 0 w 282258"/>
                <a:gd name="connsiteY3" fmla="*/ 10875 h 10874"/>
              </a:gdLst>
              <a:ahLst/>
              <a:cxnLst>
                <a:cxn ang="0">
                  <a:pos x="connsiteX0" y="connsiteY0"/>
                </a:cxn>
                <a:cxn ang="0">
                  <a:pos x="connsiteX1" y="connsiteY1"/>
                </a:cxn>
                <a:cxn ang="0">
                  <a:pos x="connsiteX2" y="connsiteY2"/>
                </a:cxn>
                <a:cxn ang="0">
                  <a:pos x="connsiteX3" y="connsiteY3"/>
                </a:cxn>
              </a:cxnLst>
              <a:rect l="l" t="t" r="r" b="b"/>
              <a:pathLst>
                <a:path w="282258" h="10874">
                  <a:moveTo>
                    <a:pt x="0" y="0"/>
                  </a:moveTo>
                  <a:lnTo>
                    <a:pt x="282258" y="0"/>
                  </a:lnTo>
                  <a:lnTo>
                    <a:pt x="282258" y="10875"/>
                  </a:lnTo>
                  <a:lnTo>
                    <a:pt x="0" y="10875"/>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98" name="Freeform: Shape 26">
              <a:extLst>
                <a:ext uri="{FF2B5EF4-FFF2-40B4-BE49-F238E27FC236}">
                  <a16:creationId xmlns:a16="http://schemas.microsoft.com/office/drawing/2014/main" id="{00000000-0008-0000-0400-00002A010000}"/>
                </a:ext>
              </a:extLst>
            </xdr:cNvPr>
            <xdr:cNvSpPr/>
          </xdr:nvSpPr>
          <xdr:spPr>
            <a:xfrm>
              <a:off x="10739345" y="2321312"/>
              <a:ext cx="282258" cy="10874"/>
            </a:xfrm>
            <a:custGeom>
              <a:avLst/>
              <a:gdLst>
                <a:gd name="connsiteX0" fmla="*/ 0 w 282258"/>
                <a:gd name="connsiteY0" fmla="*/ 0 h 10874"/>
                <a:gd name="connsiteX1" fmla="*/ 282258 w 282258"/>
                <a:gd name="connsiteY1" fmla="*/ 0 h 10874"/>
                <a:gd name="connsiteX2" fmla="*/ 282258 w 282258"/>
                <a:gd name="connsiteY2" fmla="*/ 10875 h 10874"/>
                <a:gd name="connsiteX3" fmla="*/ 0 w 282258"/>
                <a:gd name="connsiteY3" fmla="*/ 10875 h 10874"/>
              </a:gdLst>
              <a:ahLst/>
              <a:cxnLst>
                <a:cxn ang="0">
                  <a:pos x="connsiteX0" y="connsiteY0"/>
                </a:cxn>
                <a:cxn ang="0">
                  <a:pos x="connsiteX1" y="connsiteY1"/>
                </a:cxn>
                <a:cxn ang="0">
                  <a:pos x="connsiteX2" y="connsiteY2"/>
                </a:cxn>
                <a:cxn ang="0">
                  <a:pos x="connsiteX3" y="connsiteY3"/>
                </a:cxn>
              </a:cxnLst>
              <a:rect l="l" t="t" r="r" b="b"/>
              <a:pathLst>
                <a:path w="282258" h="10874">
                  <a:moveTo>
                    <a:pt x="0" y="0"/>
                  </a:moveTo>
                  <a:lnTo>
                    <a:pt x="282258" y="0"/>
                  </a:lnTo>
                  <a:lnTo>
                    <a:pt x="282258" y="10875"/>
                  </a:lnTo>
                  <a:lnTo>
                    <a:pt x="0" y="10875"/>
                  </a:lnTo>
                  <a:close/>
                </a:path>
              </a:pathLst>
            </a:custGeom>
            <a:solidFill>
              <a:srgbClr val="F04C4D"/>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99" name="Freeform: Shape 27">
              <a:extLst>
                <a:ext uri="{FF2B5EF4-FFF2-40B4-BE49-F238E27FC236}">
                  <a16:creationId xmlns:a16="http://schemas.microsoft.com/office/drawing/2014/main" id="{00000000-0008-0000-0400-00002B010000}"/>
                </a:ext>
              </a:extLst>
            </xdr:cNvPr>
            <xdr:cNvSpPr/>
          </xdr:nvSpPr>
          <xdr:spPr>
            <a:xfrm>
              <a:off x="10743866" y="2366889"/>
              <a:ext cx="125244" cy="10874"/>
            </a:xfrm>
            <a:custGeom>
              <a:avLst/>
              <a:gdLst>
                <a:gd name="connsiteX0" fmla="*/ 0 w 125244"/>
                <a:gd name="connsiteY0" fmla="*/ 0 h 10874"/>
                <a:gd name="connsiteX1" fmla="*/ 125245 w 125244"/>
                <a:gd name="connsiteY1" fmla="*/ 0 h 10874"/>
                <a:gd name="connsiteX2" fmla="*/ 125245 w 125244"/>
                <a:gd name="connsiteY2" fmla="*/ 10875 h 10874"/>
                <a:gd name="connsiteX3" fmla="*/ 0 w 125244"/>
                <a:gd name="connsiteY3" fmla="*/ 10875 h 10874"/>
              </a:gdLst>
              <a:ahLst/>
              <a:cxnLst>
                <a:cxn ang="0">
                  <a:pos x="connsiteX0" y="connsiteY0"/>
                </a:cxn>
                <a:cxn ang="0">
                  <a:pos x="connsiteX1" y="connsiteY1"/>
                </a:cxn>
                <a:cxn ang="0">
                  <a:pos x="connsiteX2" y="connsiteY2"/>
                </a:cxn>
                <a:cxn ang="0">
                  <a:pos x="connsiteX3" y="connsiteY3"/>
                </a:cxn>
              </a:cxnLst>
              <a:rect l="l" t="t" r="r" b="b"/>
              <a:pathLst>
                <a:path w="125244" h="10874">
                  <a:moveTo>
                    <a:pt x="0" y="0"/>
                  </a:moveTo>
                  <a:lnTo>
                    <a:pt x="125245" y="0"/>
                  </a:lnTo>
                  <a:lnTo>
                    <a:pt x="125245" y="10875"/>
                  </a:lnTo>
                  <a:lnTo>
                    <a:pt x="0" y="10875"/>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00" name="Freeform: Shape 28">
              <a:extLst>
                <a:ext uri="{FF2B5EF4-FFF2-40B4-BE49-F238E27FC236}">
                  <a16:creationId xmlns:a16="http://schemas.microsoft.com/office/drawing/2014/main" id="{00000000-0008-0000-0400-00002C010000}"/>
                </a:ext>
              </a:extLst>
            </xdr:cNvPr>
            <xdr:cNvSpPr/>
          </xdr:nvSpPr>
          <xdr:spPr>
            <a:xfrm>
              <a:off x="11111413" y="2273292"/>
              <a:ext cx="43255" cy="10874"/>
            </a:xfrm>
            <a:custGeom>
              <a:avLst/>
              <a:gdLst>
                <a:gd name="connsiteX0" fmla="*/ 0 w 43255"/>
                <a:gd name="connsiteY0" fmla="*/ 0 h 10874"/>
                <a:gd name="connsiteX1" fmla="*/ 43255 w 43255"/>
                <a:gd name="connsiteY1" fmla="*/ 0 h 10874"/>
                <a:gd name="connsiteX2" fmla="*/ 43255 w 43255"/>
                <a:gd name="connsiteY2" fmla="*/ 10875 h 10874"/>
                <a:gd name="connsiteX3" fmla="*/ 0 w 43255"/>
                <a:gd name="connsiteY3" fmla="*/ 10875 h 10874"/>
              </a:gdLst>
              <a:ahLst/>
              <a:cxnLst>
                <a:cxn ang="0">
                  <a:pos x="connsiteX0" y="connsiteY0"/>
                </a:cxn>
                <a:cxn ang="0">
                  <a:pos x="connsiteX1" y="connsiteY1"/>
                </a:cxn>
                <a:cxn ang="0">
                  <a:pos x="connsiteX2" y="connsiteY2"/>
                </a:cxn>
                <a:cxn ang="0">
                  <a:pos x="connsiteX3" y="connsiteY3"/>
                </a:cxn>
              </a:cxnLst>
              <a:rect l="l" t="t" r="r" b="b"/>
              <a:pathLst>
                <a:path w="43255" h="10874">
                  <a:moveTo>
                    <a:pt x="0" y="0"/>
                  </a:moveTo>
                  <a:lnTo>
                    <a:pt x="43255" y="0"/>
                  </a:lnTo>
                  <a:lnTo>
                    <a:pt x="43255"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01" name="Freeform: Shape 29">
              <a:extLst>
                <a:ext uri="{FF2B5EF4-FFF2-40B4-BE49-F238E27FC236}">
                  <a16:creationId xmlns:a16="http://schemas.microsoft.com/office/drawing/2014/main" id="{00000000-0008-0000-0400-00002D010000}"/>
                </a:ext>
              </a:extLst>
            </xdr:cNvPr>
            <xdr:cNvSpPr/>
          </xdr:nvSpPr>
          <xdr:spPr>
            <a:xfrm>
              <a:off x="11014883" y="2273292"/>
              <a:ext cx="84799" cy="10874"/>
            </a:xfrm>
            <a:custGeom>
              <a:avLst/>
              <a:gdLst>
                <a:gd name="connsiteX0" fmla="*/ 0 w 84799"/>
                <a:gd name="connsiteY0" fmla="*/ 0 h 10874"/>
                <a:gd name="connsiteX1" fmla="*/ 84800 w 84799"/>
                <a:gd name="connsiteY1" fmla="*/ 0 h 10874"/>
                <a:gd name="connsiteX2" fmla="*/ 84800 w 84799"/>
                <a:gd name="connsiteY2" fmla="*/ 10875 h 10874"/>
                <a:gd name="connsiteX3" fmla="*/ 0 w 84799"/>
                <a:gd name="connsiteY3" fmla="*/ 10875 h 10874"/>
              </a:gdLst>
              <a:ahLst/>
              <a:cxnLst>
                <a:cxn ang="0">
                  <a:pos x="connsiteX0" y="connsiteY0"/>
                </a:cxn>
                <a:cxn ang="0">
                  <a:pos x="connsiteX1" y="connsiteY1"/>
                </a:cxn>
                <a:cxn ang="0">
                  <a:pos x="connsiteX2" y="connsiteY2"/>
                </a:cxn>
                <a:cxn ang="0">
                  <a:pos x="connsiteX3" y="connsiteY3"/>
                </a:cxn>
              </a:cxnLst>
              <a:rect l="l" t="t" r="r" b="b"/>
              <a:pathLst>
                <a:path w="84799" h="10874">
                  <a:moveTo>
                    <a:pt x="0" y="0"/>
                  </a:moveTo>
                  <a:lnTo>
                    <a:pt x="84800" y="0"/>
                  </a:lnTo>
                  <a:lnTo>
                    <a:pt x="84800"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02" name="Freeform: Shape 30">
              <a:extLst>
                <a:ext uri="{FF2B5EF4-FFF2-40B4-BE49-F238E27FC236}">
                  <a16:creationId xmlns:a16="http://schemas.microsoft.com/office/drawing/2014/main" id="{00000000-0008-0000-0400-00002E010000}"/>
                </a:ext>
              </a:extLst>
            </xdr:cNvPr>
            <xdr:cNvSpPr/>
          </xdr:nvSpPr>
          <xdr:spPr>
            <a:xfrm>
              <a:off x="10925685" y="2273292"/>
              <a:ext cx="70747" cy="10874"/>
            </a:xfrm>
            <a:custGeom>
              <a:avLst/>
              <a:gdLst>
                <a:gd name="connsiteX0" fmla="*/ 0 w 70747"/>
                <a:gd name="connsiteY0" fmla="*/ 0 h 10874"/>
                <a:gd name="connsiteX1" fmla="*/ 70748 w 70747"/>
                <a:gd name="connsiteY1" fmla="*/ 0 h 10874"/>
                <a:gd name="connsiteX2" fmla="*/ 70748 w 70747"/>
                <a:gd name="connsiteY2" fmla="*/ 10875 h 10874"/>
                <a:gd name="connsiteX3" fmla="*/ 0 w 70747"/>
                <a:gd name="connsiteY3" fmla="*/ 10875 h 10874"/>
              </a:gdLst>
              <a:ahLst/>
              <a:cxnLst>
                <a:cxn ang="0">
                  <a:pos x="connsiteX0" y="connsiteY0"/>
                </a:cxn>
                <a:cxn ang="0">
                  <a:pos x="connsiteX1" y="connsiteY1"/>
                </a:cxn>
                <a:cxn ang="0">
                  <a:pos x="connsiteX2" y="connsiteY2"/>
                </a:cxn>
                <a:cxn ang="0">
                  <a:pos x="connsiteX3" y="connsiteY3"/>
                </a:cxn>
              </a:cxnLst>
              <a:rect l="l" t="t" r="r" b="b"/>
              <a:pathLst>
                <a:path w="70747" h="10874">
                  <a:moveTo>
                    <a:pt x="0" y="0"/>
                  </a:moveTo>
                  <a:lnTo>
                    <a:pt x="70748" y="0"/>
                  </a:lnTo>
                  <a:lnTo>
                    <a:pt x="70748"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03" name="Freeform: Shape 31">
              <a:extLst>
                <a:ext uri="{FF2B5EF4-FFF2-40B4-BE49-F238E27FC236}">
                  <a16:creationId xmlns:a16="http://schemas.microsoft.com/office/drawing/2014/main" id="{00000000-0008-0000-0400-00002F010000}"/>
                </a:ext>
              </a:extLst>
            </xdr:cNvPr>
            <xdr:cNvSpPr/>
          </xdr:nvSpPr>
          <xdr:spPr>
            <a:xfrm>
              <a:off x="10860802" y="2273292"/>
              <a:ext cx="55229" cy="10874"/>
            </a:xfrm>
            <a:custGeom>
              <a:avLst/>
              <a:gdLst>
                <a:gd name="connsiteX0" fmla="*/ 0 w 55229"/>
                <a:gd name="connsiteY0" fmla="*/ 0 h 10874"/>
                <a:gd name="connsiteX1" fmla="*/ 55230 w 55229"/>
                <a:gd name="connsiteY1" fmla="*/ 0 h 10874"/>
                <a:gd name="connsiteX2" fmla="*/ 55230 w 55229"/>
                <a:gd name="connsiteY2" fmla="*/ 10875 h 10874"/>
                <a:gd name="connsiteX3" fmla="*/ 0 w 55229"/>
                <a:gd name="connsiteY3" fmla="*/ 10875 h 10874"/>
              </a:gdLst>
              <a:ahLst/>
              <a:cxnLst>
                <a:cxn ang="0">
                  <a:pos x="connsiteX0" y="connsiteY0"/>
                </a:cxn>
                <a:cxn ang="0">
                  <a:pos x="connsiteX1" y="connsiteY1"/>
                </a:cxn>
                <a:cxn ang="0">
                  <a:pos x="connsiteX2" y="connsiteY2"/>
                </a:cxn>
                <a:cxn ang="0">
                  <a:pos x="connsiteX3" y="connsiteY3"/>
                </a:cxn>
              </a:cxnLst>
              <a:rect l="l" t="t" r="r" b="b"/>
              <a:pathLst>
                <a:path w="55229" h="10874">
                  <a:moveTo>
                    <a:pt x="0" y="0"/>
                  </a:moveTo>
                  <a:lnTo>
                    <a:pt x="55230" y="0"/>
                  </a:lnTo>
                  <a:lnTo>
                    <a:pt x="55230"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04" name="Freeform: Shape 32">
              <a:extLst>
                <a:ext uri="{FF2B5EF4-FFF2-40B4-BE49-F238E27FC236}">
                  <a16:creationId xmlns:a16="http://schemas.microsoft.com/office/drawing/2014/main" id="{00000000-0008-0000-0400-000030010000}"/>
                </a:ext>
              </a:extLst>
            </xdr:cNvPr>
            <xdr:cNvSpPr/>
          </xdr:nvSpPr>
          <xdr:spPr>
            <a:xfrm>
              <a:off x="10777591" y="2273292"/>
              <a:ext cx="75146" cy="10874"/>
            </a:xfrm>
            <a:custGeom>
              <a:avLst/>
              <a:gdLst>
                <a:gd name="connsiteX0" fmla="*/ 0 w 75146"/>
                <a:gd name="connsiteY0" fmla="*/ 0 h 10874"/>
                <a:gd name="connsiteX1" fmla="*/ 75147 w 75146"/>
                <a:gd name="connsiteY1" fmla="*/ 0 h 10874"/>
                <a:gd name="connsiteX2" fmla="*/ 75147 w 75146"/>
                <a:gd name="connsiteY2" fmla="*/ 10875 h 10874"/>
                <a:gd name="connsiteX3" fmla="*/ 0 w 75146"/>
                <a:gd name="connsiteY3" fmla="*/ 10875 h 10874"/>
              </a:gdLst>
              <a:ahLst/>
              <a:cxnLst>
                <a:cxn ang="0">
                  <a:pos x="connsiteX0" y="connsiteY0"/>
                </a:cxn>
                <a:cxn ang="0">
                  <a:pos x="connsiteX1" y="connsiteY1"/>
                </a:cxn>
                <a:cxn ang="0">
                  <a:pos x="connsiteX2" y="connsiteY2"/>
                </a:cxn>
                <a:cxn ang="0">
                  <a:pos x="connsiteX3" y="connsiteY3"/>
                </a:cxn>
              </a:cxnLst>
              <a:rect l="l" t="t" r="r" b="b"/>
              <a:pathLst>
                <a:path w="75146" h="10874">
                  <a:moveTo>
                    <a:pt x="0" y="0"/>
                  </a:moveTo>
                  <a:lnTo>
                    <a:pt x="75147" y="0"/>
                  </a:lnTo>
                  <a:lnTo>
                    <a:pt x="75147"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05" name="Freeform: Shape 33">
              <a:extLst>
                <a:ext uri="{FF2B5EF4-FFF2-40B4-BE49-F238E27FC236}">
                  <a16:creationId xmlns:a16="http://schemas.microsoft.com/office/drawing/2014/main" id="{00000000-0008-0000-0400-000031010000}"/>
                </a:ext>
              </a:extLst>
            </xdr:cNvPr>
            <xdr:cNvSpPr/>
          </xdr:nvSpPr>
          <xdr:spPr>
            <a:xfrm>
              <a:off x="10742889" y="2273292"/>
              <a:ext cx="22116" cy="10874"/>
            </a:xfrm>
            <a:custGeom>
              <a:avLst/>
              <a:gdLst>
                <a:gd name="connsiteX0" fmla="*/ 0 w 22116"/>
                <a:gd name="connsiteY0" fmla="*/ 0 h 10874"/>
                <a:gd name="connsiteX1" fmla="*/ 22116 w 22116"/>
                <a:gd name="connsiteY1" fmla="*/ 0 h 10874"/>
                <a:gd name="connsiteX2" fmla="*/ 22116 w 22116"/>
                <a:gd name="connsiteY2" fmla="*/ 10875 h 10874"/>
                <a:gd name="connsiteX3" fmla="*/ 0 w 22116"/>
                <a:gd name="connsiteY3" fmla="*/ 10875 h 10874"/>
              </a:gdLst>
              <a:ahLst/>
              <a:cxnLst>
                <a:cxn ang="0">
                  <a:pos x="connsiteX0" y="connsiteY0"/>
                </a:cxn>
                <a:cxn ang="0">
                  <a:pos x="connsiteX1" y="connsiteY1"/>
                </a:cxn>
                <a:cxn ang="0">
                  <a:pos x="connsiteX2" y="connsiteY2"/>
                </a:cxn>
                <a:cxn ang="0">
                  <a:pos x="connsiteX3" y="connsiteY3"/>
                </a:cxn>
              </a:cxnLst>
              <a:rect l="l" t="t" r="r" b="b"/>
              <a:pathLst>
                <a:path w="22116" h="10874">
                  <a:moveTo>
                    <a:pt x="0" y="0"/>
                  </a:moveTo>
                  <a:lnTo>
                    <a:pt x="22116" y="0"/>
                  </a:lnTo>
                  <a:lnTo>
                    <a:pt x="22116"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06" name="Freeform: Shape 34">
              <a:extLst>
                <a:ext uri="{FF2B5EF4-FFF2-40B4-BE49-F238E27FC236}">
                  <a16:creationId xmlns:a16="http://schemas.microsoft.com/office/drawing/2014/main" id="{00000000-0008-0000-0400-000032010000}"/>
                </a:ext>
              </a:extLst>
            </xdr:cNvPr>
            <xdr:cNvSpPr/>
          </xdr:nvSpPr>
          <xdr:spPr>
            <a:xfrm>
              <a:off x="11025392" y="2245066"/>
              <a:ext cx="77590" cy="10874"/>
            </a:xfrm>
            <a:custGeom>
              <a:avLst/>
              <a:gdLst>
                <a:gd name="connsiteX0" fmla="*/ 0 w 77590"/>
                <a:gd name="connsiteY0" fmla="*/ 0 h 10874"/>
                <a:gd name="connsiteX1" fmla="*/ 77590 w 77590"/>
                <a:gd name="connsiteY1" fmla="*/ 0 h 10874"/>
                <a:gd name="connsiteX2" fmla="*/ 77590 w 77590"/>
                <a:gd name="connsiteY2" fmla="*/ 10875 h 10874"/>
                <a:gd name="connsiteX3" fmla="*/ 0 w 77590"/>
                <a:gd name="connsiteY3" fmla="*/ 10875 h 10874"/>
              </a:gdLst>
              <a:ahLst/>
              <a:cxnLst>
                <a:cxn ang="0">
                  <a:pos x="connsiteX0" y="connsiteY0"/>
                </a:cxn>
                <a:cxn ang="0">
                  <a:pos x="connsiteX1" y="connsiteY1"/>
                </a:cxn>
                <a:cxn ang="0">
                  <a:pos x="connsiteX2" y="connsiteY2"/>
                </a:cxn>
                <a:cxn ang="0">
                  <a:pos x="connsiteX3" y="connsiteY3"/>
                </a:cxn>
              </a:cxnLst>
              <a:rect l="l" t="t" r="r" b="b"/>
              <a:pathLst>
                <a:path w="77590" h="10874">
                  <a:moveTo>
                    <a:pt x="0" y="0"/>
                  </a:moveTo>
                  <a:lnTo>
                    <a:pt x="77590" y="0"/>
                  </a:lnTo>
                  <a:lnTo>
                    <a:pt x="77590"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07" name="Freeform: Shape 35">
              <a:extLst>
                <a:ext uri="{FF2B5EF4-FFF2-40B4-BE49-F238E27FC236}">
                  <a16:creationId xmlns:a16="http://schemas.microsoft.com/office/drawing/2014/main" id="{00000000-0008-0000-0400-000033010000}"/>
                </a:ext>
              </a:extLst>
            </xdr:cNvPr>
            <xdr:cNvSpPr/>
          </xdr:nvSpPr>
          <xdr:spPr>
            <a:xfrm>
              <a:off x="10941447" y="2245066"/>
              <a:ext cx="74413" cy="10874"/>
            </a:xfrm>
            <a:custGeom>
              <a:avLst/>
              <a:gdLst>
                <a:gd name="connsiteX0" fmla="*/ 0 w 74413"/>
                <a:gd name="connsiteY0" fmla="*/ 0 h 10874"/>
                <a:gd name="connsiteX1" fmla="*/ 74414 w 74413"/>
                <a:gd name="connsiteY1" fmla="*/ 0 h 10874"/>
                <a:gd name="connsiteX2" fmla="*/ 74414 w 74413"/>
                <a:gd name="connsiteY2" fmla="*/ 10875 h 10874"/>
                <a:gd name="connsiteX3" fmla="*/ 0 w 74413"/>
                <a:gd name="connsiteY3" fmla="*/ 10875 h 10874"/>
              </a:gdLst>
              <a:ahLst/>
              <a:cxnLst>
                <a:cxn ang="0">
                  <a:pos x="connsiteX0" y="connsiteY0"/>
                </a:cxn>
                <a:cxn ang="0">
                  <a:pos x="connsiteX1" y="connsiteY1"/>
                </a:cxn>
                <a:cxn ang="0">
                  <a:pos x="connsiteX2" y="connsiteY2"/>
                </a:cxn>
                <a:cxn ang="0">
                  <a:pos x="connsiteX3" y="connsiteY3"/>
                </a:cxn>
              </a:cxnLst>
              <a:rect l="l" t="t" r="r" b="b"/>
              <a:pathLst>
                <a:path w="74413" h="10874">
                  <a:moveTo>
                    <a:pt x="0" y="0"/>
                  </a:moveTo>
                  <a:lnTo>
                    <a:pt x="74414" y="0"/>
                  </a:lnTo>
                  <a:lnTo>
                    <a:pt x="74414"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08" name="Freeform: Shape 36">
              <a:extLst>
                <a:ext uri="{FF2B5EF4-FFF2-40B4-BE49-F238E27FC236}">
                  <a16:creationId xmlns:a16="http://schemas.microsoft.com/office/drawing/2014/main" id="{00000000-0008-0000-0400-000034010000}"/>
                </a:ext>
              </a:extLst>
            </xdr:cNvPr>
            <xdr:cNvSpPr/>
          </xdr:nvSpPr>
          <xdr:spPr>
            <a:xfrm>
              <a:off x="10886828" y="2245066"/>
              <a:ext cx="42033" cy="10874"/>
            </a:xfrm>
            <a:custGeom>
              <a:avLst/>
              <a:gdLst>
                <a:gd name="connsiteX0" fmla="*/ 0 w 42033"/>
                <a:gd name="connsiteY0" fmla="*/ 0 h 10874"/>
                <a:gd name="connsiteX1" fmla="*/ 42033 w 42033"/>
                <a:gd name="connsiteY1" fmla="*/ 0 h 10874"/>
                <a:gd name="connsiteX2" fmla="*/ 42033 w 42033"/>
                <a:gd name="connsiteY2" fmla="*/ 10875 h 10874"/>
                <a:gd name="connsiteX3" fmla="*/ 0 w 42033"/>
                <a:gd name="connsiteY3" fmla="*/ 10875 h 10874"/>
              </a:gdLst>
              <a:ahLst/>
              <a:cxnLst>
                <a:cxn ang="0">
                  <a:pos x="connsiteX0" y="connsiteY0"/>
                </a:cxn>
                <a:cxn ang="0">
                  <a:pos x="connsiteX1" y="connsiteY1"/>
                </a:cxn>
                <a:cxn ang="0">
                  <a:pos x="connsiteX2" y="connsiteY2"/>
                </a:cxn>
                <a:cxn ang="0">
                  <a:pos x="connsiteX3" y="connsiteY3"/>
                </a:cxn>
              </a:cxnLst>
              <a:rect l="l" t="t" r="r" b="b"/>
              <a:pathLst>
                <a:path w="42033" h="10874">
                  <a:moveTo>
                    <a:pt x="0" y="0"/>
                  </a:moveTo>
                  <a:lnTo>
                    <a:pt x="42033" y="0"/>
                  </a:lnTo>
                  <a:lnTo>
                    <a:pt x="42033"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09" name="Freeform: Shape 37">
              <a:extLst>
                <a:ext uri="{FF2B5EF4-FFF2-40B4-BE49-F238E27FC236}">
                  <a16:creationId xmlns:a16="http://schemas.microsoft.com/office/drawing/2014/main" id="{00000000-0008-0000-0400-000035010000}"/>
                </a:ext>
              </a:extLst>
            </xdr:cNvPr>
            <xdr:cNvSpPr/>
          </xdr:nvSpPr>
          <xdr:spPr>
            <a:xfrm>
              <a:off x="10802884" y="2245066"/>
              <a:ext cx="70014" cy="10874"/>
            </a:xfrm>
            <a:custGeom>
              <a:avLst/>
              <a:gdLst>
                <a:gd name="connsiteX0" fmla="*/ 0 w 70014"/>
                <a:gd name="connsiteY0" fmla="*/ 0 h 10874"/>
                <a:gd name="connsiteX1" fmla="*/ 70015 w 70014"/>
                <a:gd name="connsiteY1" fmla="*/ 0 h 10874"/>
                <a:gd name="connsiteX2" fmla="*/ 70015 w 70014"/>
                <a:gd name="connsiteY2" fmla="*/ 10875 h 10874"/>
                <a:gd name="connsiteX3" fmla="*/ 0 w 70014"/>
                <a:gd name="connsiteY3" fmla="*/ 10875 h 10874"/>
              </a:gdLst>
              <a:ahLst/>
              <a:cxnLst>
                <a:cxn ang="0">
                  <a:pos x="connsiteX0" y="connsiteY0"/>
                </a:cxn>
                <a:cxn ang="0">
                  <a:pos x="connsiteX1" y="connsiteY1"/>
                </a:cxn>
                <a:cxn ang="0">
                  <a:pos x="connsiteX2" y="connsiteY2"/>
                </a:cxn>
                <a:cxn ang="0">
                  <a:pos x="connsiteX3" y="connsiteY3"/>
                </a:cxn>
              </a:cxnLst>
              <a:rect l="l" t="t" r="r" b="b"/>
              <a:pathLst>
                <a:path w="70014" h="10874">
                  <a:moveTo>
                    <a:pt x="0" y="0"/>
                  </a:moveTo>
                  <a:lnTo>
                    <a:pt x="70015" y="0"/>
                  </a:lnTo>
                  <a:lnTo>
                    <a:pt x="70015"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10" name="Freeform: Shape 38">
              <a:extLst>
                <a:ext uri="{FF2B5EF4-FFF2-40B4-BE49-F238E27FC236}">
                  <a16:creationId xmlns:a16="http://schemas.microsoft.com/office/drawing/2014/main" id="{00000000-0008-0000-0400-000036010000}"/>
                </a:ext>
              </a:extLst>
            </xdr:cNvPr>
            <xdr:cNvSpPr/>
          </xdr:nvSpPr>
          <xdr:spPr>
            <a:xfrm>
              <a:off x="11112024" y="2202300"/>
              <a:ext cx="42644" cy="10874"/>
            </a:xfrm>
            <a:custGeom>
              <a:avLst/>
              <a:gdLst>
                <a:gd name="connsiteX0" fmla="*/ 0 w 42644"/>
                <a:gd name="connsiteY0" fmla="*/ 0 h 10874"/>
                <a:gd name="connsiteX1" fmla="*/ 42644 w 42644"/>
                <a:gd name="connsiteY1" fmla="*/ 0 h 10874"/>
                <a:gd name="connsiteX2" fmla="*/ 42644 w 42644"/>
                <a:gd name="connsiteY2" fmla="*/ 10875 h 10874"/>
                <a:gd name="connsiteX3" fmla="*/ 0 w 42644"/>
                <a:gd name="connsiteY3" fmla="*/ 10875 h 10874"/>
              </a:gdLst>
              <a:ahLst/>
              <a:cxnLst>
                <a:cxn ang="0">
                  <a:pos x="connsiteX0" y="connsiteY0"/>
                </a:cxn>
                <a:cxn ang="0">
                  <a:pos x="connsiteX1" y="connsiteY1"/>
                </a:cxn>
                <a:cxn ang="0">
                  <a:pos x="connsiteX2" y="connsiteY2"/>
                </a:cxn>
                <a:cxn ang="0">
                  <a:pos x="connsiteX3" y="connsiteY3"/>
                </a:cxn>
              </a:cxnLst>
              <a:rect l="l" t="t" r="r" b="b"/>
              <a:pathLst>
                <a:path w="42644" h="10874">
                  <a:moveTo>
                    <a:pt x="0" y="0"/>
                  </a:moveTo>
                  <a:lnTo>
                    <a:pt x="42644" y="0"/>
                  </a:lnTo>
                  <a:lnTo>
                    <a:pt x="42644"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11" name="Freeform: Shape 39">
              <a:extLst>
                <a:ext uri="{FF2B5EF4-FFF2-40B4-BE49-F238E27FC236}">
                  <a16:creationId xmlns:a16="http://schemas.microsoft.com/office/drawing/2014/main" id="{00000000-0008-0000-0400-000037010000}"/>
                </a:ext>
              </a:extLst>
            </xdr:cNvPr>
            <xdr:cNvSpPr/>
          </xdr:nvSpPr>
          <xdr:spPr>
            <a:xfrm>
              <a:off x="11035289" y="2202300"/>
              <a:ext cx="65127" cy="10874"/>
            </a:xfrm>
            <a:custGeom>
              <a:avLst/>
              <a:gdLst>
                <a:gd name="connsiteX0" fmla="*/ 0 w 65127"/>
                <a:gd name="connsiteY0" fmla="*/ 0 h 10874"/>
                <a:gd name="connsiteX1" fmla="*/ 65127 w 65127"/>
                <a:gd name="connsiteY1" fmla="*/ 0 h 10874"/>
                <a:gd name="connsiteX2" fmla="*/ 65127 w 65127"/>
                <a:gd name="connsiteY2" fmla="*/ 10875 h 10874"/>
                <a:gd name="connsiteX3" fmla="*/ 0 w 65127"/>
                <a:gd name="connsiteY3" fmla="*/ 10875 h 10874"/>
              </a:gdLst>
              <a:ahLst/>
              <a:cxnLst>
                <a:cxn ang="0">
                  <a:pos x="connsiteX0" y="connsiteY0"/>
                </a:cxn>
                <a:cxn ang="0">
                  <a:pos x="connsiteX1" y="connsiteY1"/>
                </a:cxn>
                <a:cxn ang="0">
                  <a:pos x="connsiteX2" y="connsiteY2"/>
                </a:cxn>
                <a:cxn ang="0">
                  <a:pos x="connsiteX3" y="connsiteY3"/>
                </a:cxn>
              </a:cxnLst>
              <a:rect l="l" t="t" r="r" b="b"/>
              <a:pathLst>
                <a:path w="65127" h="10874">
                  <a:moveTo>
                    <a:pt x="0" y="0"/>
                  </a:moveTo>
                  <a:lnTo>
                    <a:pt x="65127" y="0"/>
                  </a:lnTo>
                  <a:lnTo>
                    <a:pt x="65127"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12" name="Freeform: Shape 40">
              <a:extLst>
                <a:ext uri="{FF2B5EF4-FFF2-40B4-BE49-F238E27FC236}">
                  <a16:creationId xmlns:a16="http://schemas.microsoft.com/office/drawing/2014/main" id="{00000000-0008-0000-0400-000038010000}"/>
                </a:ext>
              </a:extLst>
            </xdr:cNvPr>
            <xdr:cNvSpPr/>
          </xdr:nvSpPr>
          <xdr:spPr>
            <a:xfrm>
              <a:off x="10934116" y="2202300"/>
              <a:ext cx="81011" cy="10874"/>
            </a:xfrm>
            <a:custGeom>
              <a:avLst/>
              <a:gdLst>
                <a:gd name="connsiteX0" fmla="*/ 0 w 81011"/>
                <a:gd name="connsiteY0" fmla="*/ 0 h 10874"/>
                <a:gd name="connsiteX1" fmla="*/ 81012 w 81011"/>
                <a:gd name="connsiteY1" fmla="*/ 0 h 10874"/>
                <a:gd name="connsiteX2" fmla="*/ 81012 w 81011"/>
                <a:gd name="connsiteY2" fmla="*/ 10875 h 10874"/>
                <a:gd name="connsiteX3" fmla="*/ 0 w 81011"/>
                <a:gd name="connsiteY3" fmla="*/ 10875 h 10874"/>
              </a:gdLst>
              <a:ahLst/>
              <a:cxnLst>
                <a:cxn ang="0">
                  <a:pos x="connsiteX0" y="connsiteY0"/>
                </a:cxn>
                <a:cxn ang="0">
                  <a:pos x="connsiteX1" y="connsiteY1"/>
                </a:cxn>
                <a:cxn ang="0">
                  <a:pos x="connsiteX2" y="connsiteY2"/>
                </a:cxn>
                <a:cxn ang="0">
                  <a:pos x="connsiteX3" y="connsiteY3"/>
                </a:cxn>
              </a:cxnLst>
              <a:rect l="l" t="t" r="r" b="b"/>
              <a:pathLst>
                <a:path w="81011" h="10874">
                  <a:moveTo>
                    <a:pt x="0" y="0"/>
                  </a:moveTo>
                  <a:lnTo>
                    <a:pt x="81012" y="0"/>
                  </a:lnTo>
                  <a:lnTo>
                    <a:pt x="81012"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13" name="Freeform: Shape 41">
              <a:extLst>
                <a:ext uri="{FF2B5EF4-FFF2-40B4-BE49-F238E27FC236}">
                  <a16:creationId xmlns:a16="http://schemas.microsoft.com/office/drawing/2014/main" id="{00000000-0008-0000-0400-000039010000}"/>
                </a:ext>
              </a:extLst>
            </xdr:cNvPr>
            <xdr:cNvSpPr/>
          </xdr:nvSpPr>
          <xdr:spPr>
            <a:xfrm>
              <a:off x="10805328" y="2202300"/>
              <a:ext cx="112903" cy="10874"/>
            </a:xfrm>
            <a:custGeom>
              <a:avLst/>
              <a:gdLst>
                <a:gd name="connsiteX0" fmla="*/ 0 w 112903"/>
                <a:gd name="connsiteY0" fmla="*/ 0 h 10874"/>
                <a:gd name="connsiteX1" fmla="*/ 112903 w 112903"/>
                <a:gd name="connsiteY1" fmla="*/ 0 h 10874"/>
                <a:gd name="connsiteX2" fmla="*/ 112903 w 112903"/>
                <a:gd name="connsiteY2" fmla="*/ 10875 h 10874"/>
                <a:gd name="connsiteX3" fmla="*/ 0 w 112903"/>
                <a:gd name="connsiteY3" fmla="*/ 10875 h 10874"/>
              </a:gdLst>
              <a:ahLst/>
              <a:cxnLst>
                <a:cxn ang="0">
                  <a:pos x="connsiteX0" y="connsiteY0"/>
                </a:cxn>
                <a:cxn ang="0">
                  <a:pos x="connsiteX1" y="connsiteY1"/>
                </a:cxn>
                <a:cxn ang="0">
                  <a:pos x="connsiteX2" y="connsiteY2"/>
                </a:cxn>
                <a:cxn ang="0">
                  <a:pos x="connsiteX3" y="connsiteY3"/>
                </a:cxn>
              </a:cxnLst>
              <a:rect l="l" t="t" r="r" b="b"/>
              <a:pathLst>
                <a:path w="112903" h="10874">
                  <a:moveTo>
                    <a:pt x="0" y="0"/>
                  </a:moveTo>
                  <a:lnTo>
                    <a:pt x="112903" y="0"/>
                  </a:lnTo>
                  <a:lnTo>
                    <a:pt x="112903"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14" name="Freeform: Shape 42">
              <a:extLst>
                <a:ext uri="{FF2B5EF4-FFF2-40B4-BE49-F238E27FC236}">
                  <a16:creationId xmlns:a16="http://schemas.microsoft.com/office/drawing/2014/main" id="{00000000-0008-0000-0400-00003A010000}"/>
                </a:ext>
              </a:extLst>
            </xdr:cNvPr>
            <xdr:cNvSpPr/>
          </xdr:nvSpPr>
          <xdr:spPr>
            <a:xfrm>
              <a:off x="10742889" y="2202300"/>
              <a:ext cx="48020" cy="10874"/>
            </a:xfrm>
            <a:custGeom>
              <a:avLst/>
              <a:gdLst>
                <a:gd name="connsiteX0" fmla="*/ 0 w 48020"/>
                <a:gd name="connsiteY0" fmla="*/ 0 h 10874"/>
                <a:gd name="connsiteX1" fmla="*/ 48021 w 48020"/>
                <a:gd name="connsiteY1" fmla="*/ 0 h 10874"/>
                <a:gd name="connsiteX2" fmla="*/ 48021 w 48020"/>
                <a:gd name="connsiteY2" fmla="*/ 10875 h 10874"/>
                <a:gd name="connsiteX3" fmla="*/ 0 w 48020"/>
                <a:gd name="connsiteY3" fmla="*/ 10875 h 10874"/>
              </a:gdLst>
              <a:ahLst/>
              <a:cxnLst>
                <a:cxn ang="0">
                  <a:pos x="connsiteX0" y="connsiteY0"/>
                </a:cxn>
                <a:cxn ang="0">
                  <a:pos x="connsiteX1" y="connsiteY1"/>
                </a:cxn>
                <a:cxn ang="0">
                  <a:pos x="connsiteX2" y="connsiteY2"/>
                </a:cxn>
                <a:cxn ang="0">
                  <a:pos x="connsiteX3" y="connsiteY3"/>
                </a:cxn>
              </a:cxnLst>
              <a:rect l="l" t="t" r="r" b="b"/>
              <a:pathLst>
                <a:path w="48020" h="10874">
                  <a:moveTo>
                    <a:pt x="0" y="0"/>
                  </a:moveTo>
                  <a:lnTo>
                    <a:pt x="48021" y="0"/>
                  </a:lnTo>
                  <a:lnTo>
                    <a:pt x="48021"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15" name="Freeform: Shape 43">
              <a:extLst>
                <a:ext uri="{FF2B5EF4-FFF2-40B4-BE49-F238E27FC236}">
                  <a16:creationId xmlns:a16="http://schemas.microsoft.com/office/drawing/2014/main" id="{00000000-0008-0000-0400-00003B010000}"/>
                </a:ext>
              </a:extLst>
            </xdr:cNvPr>
            <xdr:cNvSpPr/>
          </xdr:nvSpPr>
          <xdr:spPr>
            <a:xfrm>
              <a:off x="10814981" y="2479181"/>
              <a:ext cx="20161" cy="10874"/>
            </a:xfrm>
            <a:custGeom>
              <a:avLst/>
              <a:gdLst>
                <a:gd name="connsiteX0" fmla="*/ 0 w 20161"/>
                <a:gd name="connsiteY0" fmla="*/ 0 h 10874"/>
                <a:gd name="connsiteX1" fmla="*/ 20161 w 20161"/>
                <a:gd name="connsiteY1" fmla="*/ 0 h 10874"/>
                <a:gd name="connsiteX2" fmla="*/ 20161 w 20161"/>
                <a:gd name="connsiteY2" fmla="*/ 10875 h 10874"/>
                <a:gd name="connsiteX3" fmla="*/ 0 w 20161"/>
                <a:gd name="connsiteY3" fmla="*/ 10875 h 10874"/>
              </a:gdLst>
              <a:ahLst/>
              <a:cxnLst>
                <a:cxn ang="0">
                  <a:pos x="connsiteX0" y="connsiteY0"/>
                </a:cxn>
                <a:cxn ang="0">
                  <a:pos x="connsiteX1" y="connsiteY1"/>
                </a:cxn>
                <a:cxn ang="0">
                  <a:pos x="connsiteX2" y="connsiteY2"/>
                </a:cxn>
                <a:cxn ang="0">
                  <a:pos x="connsiteX3" y="connsiteY3"/>
                </a:cxn>
              </a:cxnLst>
              <a:rect l="l" t="t" r="r" b="b"/>
              <a:pathLst>
                <a:path w="20161" h="10874">
                  <a:moveTo>
                    <a:pt x="0" y="0"/>
                  </a:moveTo>
                  <a:lnTo>
                    <a:pt x="20161" y="0"/>
                  </a:lnTo>
                  <a:lnTo>
                    <a:pt x="20161" y="10875"/>
                  </a:lnTo>
                  <a:lnTo>
                    <a:pt x="0" y="10875"/>
                  </a:lnTo>
                  <a:close/>
                </a:path>
              </a:pathLst>
            </a:custGeom>
            <a:solidFill>
              <a:srgbClr val="838D93"/>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16" name="Freeform: Shape 44">
              <a:extLst>
                <a:ext uri="{FF2B5EF4-FFF2-40B4-BE49-F238E27FC236}">
                  <a16:creationId xmlns:a16="http://schemas.microsoft.com/office/drawing/2014/main" id="{00000000-0008-0000-0400-00003C010000}"/>
                </a:ext>
              </a:extLst>
            </xdr:cNvPr>
            <xdr:cNvSpPr/>
          </xdr:nvSpPr>
          <xdr:spPr>
            <a:xfrm>
              <a:off x="10832698" y="2432138"/>
              <a:ext cx="70381" cy="13318"/>
            </a:xfrm>
            <a:custGeom>
              <a:avLst/>
              <a:gdLst>
                <a:gd name="connsiteX0" fmla="*/ 0 w 70381"/>
                <a:gd name="connsiteY0" fmla="*/ 0 h 13318"/>
                <a:gd name="connsiteX1" fmla="*/ 70381 w 70381"/>
                <a:gd name="connsiteY1" fmla="*/ 0 h 13318"/>
                <a:gd name="connsiteX2" fmla="*/ 70381 w 70381"/>
                <a:gd name="connsiteY2" fmla="*/ 13319 h 13318"/>
                <a:gd name="connsiteX3" fmla="*/ 0 w 70381"/>
                <a:gd name="connsiteY3" fmla="*/ 13319 h 13318"/>
              </a:gdLst>
              <a:ahLst/>
              <a:cxnLst>
                <a:cxn ang="0">
                  <a:pos x="connsiteX0" y="connsiteY0"/>
                </a:cxn>
                <a:cxn ang="0">
                  <a:pos x="connsiteX1" y="connsiteY1"/>
                </a:cxn>
                <a:cxn ang="0">
                  <a:pos x="connsiteX2" y="connsiteY2"/>
                </a:cxn>
                <a:cxn ang="0">
                  <a:pos x="connsiteX3" y="connsiteY3"/>
                </a:cxn>
              </a:cxnLst>
              <a:rect l="l" t="t" r="r" b="b"/>
              <a:pathLst>
                <a:path w="70381" h="13318">
                  <a:moveTo>
                    <a:pt x="0" y="0"/>
                  </a:moveTo>
                  <a:lnTo>
                    <a:pt x="70381" y="0"/>
                  </a:lnTo>
                  <a:lnTo>
                    <a:pt x="70381"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17" name="Freeform: Shape 45">
              <a:extLst>
                <a:ext uri="{FF2B5EF4-FFF2-40B4-BE49-F238E27FC236}">
                  <a16:creationId xmlns:a16="http://schemas.microsoft.com/office/drawing/2014/main" id="{00000000-0008-0000-0400-00003D010000}"/>
                </a:ext>
              </a:extLst>
            </xdr:cNvPr>
            <xdr:cNvSpPr/>
          </xdr:nvSpPr>
          <xdr:spPr>
            <a:xfrm>
              <a:off x="10759140" y="2432138"/>
              <a:ext cx="64271" cy="13318"/>
            </a:xfrm>
            <a:custGeom>
              <a:avLst/>
              <a:gdLst>
                <a:gd name="connsiteX0" fmla="*/ 0 w 64271"/>
                <a:gd name="connsiteY0" fmla="*/ 0 h 13318"/>
                <a:gd name="connsiteX1" fmla="*/ 64272 w 64271"/>
                <a:gd name="connsiteY1" fmla="*/ 0 h 13318"/>
                <a:gd name="connsiteX2" fmla="*/ 64272 w 64271"/>
                <a:gd name="connsiteY2" fmla="*/ 13319 h 13318"/>
                <a:gd name="connsiteX3" fmla="*/ 0 w 64271"/>
                <a:gd name="connsiteY3" fmla="*/ 13319 h 13318"/>
              </a:gdLst>
              <a:ahLst/>
              <a:cxnLst>
                <a:cxn ang="0">
                  <a:pos x="connsiteX0" y="connsiteY0"/>
                </a:cxn>
                <a:cxn ang="0">
                  <a:pos x="connsiteX1" y="connsiteY1"/>
                </a:cxn>
                <a:cxn ang="0">
                  <a:pos x="connsiteX2" y="connsiteY2"/>
                </a:cxn>
                <a:cxn ang="0">
                  <a:pos x="connsiteX3" y="connsiteY3"/>
                </a:cxn>
              </a:cxnLst>
              <a:rect l="l" t="t" r="r" b="b"/>
              <a:pathLst>
                <a:path w="64271" h="13318">
                  <a:moveTo>
                    <a:pt x="0" y="0"/>
                  </a:moveTo>
                  <a:lnTo>
                    <a:pt x="64272" y="0"/>
                  </a:lnTo>
                  <a:lnTo>
                    <a:pt x="64272"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18" name="Freeform: Shape 46">
              <a:extLst>
                <a:ext uri="{FF2B5EF4-FFF2-40B4-BE49-F238E27FC236}">
                  <a16:creationId xmlns:a16="http://schemas.microsoft.com/office/drawing/2014/main" id="{00000000-0008-0000-0400-00003E010000}"/>
                </a:ext>
              </a:extLst>
            </xdr:cNvPr>
            <xdr:cNvSpPr/>
          </xdr:nvSpPr>
          <xdr:spPr>
            <a:xfrm>
              <a:off x="10846750" y="2479181"/>
              <a:ext cx="44232" cy="10874"/>
            </a:xfrm>
            <a:custGeom>
              <a:avLst/>
              <a:gdLst>
                <a:gd name="connsiteX0" fmla="*/ 0 w 44232"/>
                <a:gd name="connsiteY0" fmla="*/ 0 h 10874"/>
                <a:gd name="connsiteX1" fmla="*/ 44233 w 44232"/>
                <a:gd name="connsiteY1" fmla="*/ 0 h 10874"/>
                <a:gd name="connsiteX2" fmla="*/ 44233 w 44232"/>
                <a:gd name="connsiteY2" fmla="*/ 10875 h 10874"/>
                <a:gd name="connsiteX3" fmla="*/ 0 w 44232"/>
                <a:gd name="connsiteY3" fmla="*/ 10875 h 10874"/>
              </a:gdLst>
              <a:ahLst/>
              <a:cxnLst>
                <a:cxn ang="0">
                  <a:pos x="connsiteX0" y="connsiteY0"/>
                </a:cxn>
                <a:cxn ang="0">
                  <a:pos x="connsiteX1" y="connsiteY1"/>
                </a:cxn>
                <a:cxn ang="0">
                  <a:pos x="connsiteX2" y="connsiteY2"/>
                </a:cxn>
                <a:cxn ang="0">
                  <a:pos x="connsiteX3" y="connsiteY3"/>
                </a:cxn>
              </a:cxnLst>
              <a:rect l="l" t="t" r="r" b="b"/>
              <a:pathLst>
                <a:path w="44232" h="10874">
                  <a:moveTo>
                    <a:pt x="0" y="0"/>
                  </a:moveTo>
                  <a:lnTo>
                    <a:pt x="44233" y="0"/>
                  </a:lnTo>
                  <a:lnTo>
                    <a:pt x="44233" y="10875"/>
                  </a:lnTo>
                  <a:lnTo>
                    <a:pt x="0" y="10875"/>
                  </a:lnTo>
                  <a:close/>
                </a:path>
              </a:pathLst>
            </a:custGeom>
            <a:solidFill>
              <a:srgbClr val="838D93"/>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19" name="Freeform: Shape 47">
              <a:extLst>
                <a:ext uri="{FF2B5EF4-FFF2-40B4-BE49-F238E27FC236}">
                  <a16:creationId xmlns:a16="http://schemas.microsoft.com/office/drawing/2014/main" id="{00000000-0008-0000-0400-00003F010000}"/>
                </a:ext>
              </a:extLst>
            </xdr:cNvPr>
            <xdr:cNvSpPr/>
          </xdr:nvSpPr>
          <xdr:spPr>
            <a:xfrm>
              <a:off x="11182528" y="2432138"/>
              <a:ext cx="54252" cy="13318"/>
            </a:xfrm>
            <a:custGeom>
              <a:avLst/>
              <a:gdLst>
                <a:gd name="connsiteX0" fmla="*/ 0 w 54252"/>
                <a:gd name="connsiteY0" fmla="*/ 0 h 13318"/>
                <a:gd name="connsiteX1" fmla="*/ 54252 w 54252"/>
                <a:gd name="connsiteY1" fmla="*/ 0 h 13318"/>
                <a:gd name="connsiteX2" fmla="*/ 54252 w 54252"/>
                <a:gd name="connsiteY2" fmla="*/ 13319 h 13318"/>
                <a:gd name="connsiteX3" fmla="*/ 0 w 54252"/>
                <a:gd name="connsiteY3" fmla="*/ 13319 h 13318"/>
              </a:gdLst>
              <a:ahLst/>
              <a:cxnLst>
                <a:cxn ang="0">
                  <a:pos x="connsiteX0" y="connsiteY0"/>
                </a:cxn>
                <a:cxn ang="0">
                  <a:pos x="connsiteX1" y="connsiteY1"/>
                </a:cxn>
                <a:cxn ang="0">
                  <a:pos x="connsiteX2" y="connsiteY2"/>
                </a:cxn>
                <a:cxn ang="0">
                  <a:pos x="connsiteX3" y="connsiteY3"/>
                </a:cxn>
              </a:cxnLst>
              <a:rect l="l" t="t" r="r" b="b"/>
              <a:pathLst>
                <a:path w="54252" h="13318">
                  <a:moveTo>
                    <a:pt x="0" y="0"/>
                  </a:moveTo>
                  <a:lnTo>
                    <a:pt x="54252" y="0"/>
                  </a:lnTo>
                  <a:lnTo>
                    <a:pt x="54252"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20" name="Freeform: Shape 48">
              <a:extLst>
                <a:ext uri="{FF2B5EF4-FFF2-40B4-BE49-F238E27FC236}">
                  <a16:creationId xmlns:a16="http://schemas.microsoft.com/office/drawing/2014/main" id="{00000000-0008-0000-0400-000040010000}"/>
                </a:ext>
              </a:extLst>
            </xdr:cNvPr>
            <xdr:cNvSpPr/>
          </xdr:nvSpPr>
          <xdr:spPr>
            <a:xfrm>
              <a:off x="11160900" y="2479181"/>
              <a:ext cx="77101" cy="10874"/>
            </a:xfrm>
            <a:custGeom>
              <a:avLst/>
              <a:gdLst>
                <a:gd name="connsiteX0" fmla="*/ 0 w 77101"/>
                <a:gd name="connsiteY0" fmla="*/ 0 h 10874"/>
                <a:gd name="connsiteX1" fmla="*/ 77102 w 77101"/>
                <a:gd name="connsiteY1" fmla="*/ 0 h 10874"/>
                <a:gd name="connsiteX2" fmla="*/ 77102 w 77101"/>
                <a:gd name="connsiteY2" fmla="*/ 10875 h 10874"/>
                <a:gd name="connsiteX3" fmla="*/ 0 w 77101"/>
                <a:gd name="connsiteY3" fmla="*/ 10875 h 10874"/>
              </a:gdLst>
              <a:ahLst/>
              <a:cxnLst>
                <a:cxn ang="0">
                  <a:pos x="connsiteX0" y="connsiteY0"/>
                </a:cxn>
                <a:cxn ang="0">
                  <a:pos x="connsiteX1" y="connsiteY1"/>
                </a:cxn>
                <a:cxn ang="0">
                  <a:pos x="connsiteX2" y="connsiteY2"/>
                </a:cxn>
                <a:cxn ang="0">
                  <a:pos x="connsiteX3" y="connsiteY3"/>
                </a:cxn>
              </a:cxnLst>
              <a:rect l="l" t="t" r="r" b="b"/>
              <a:pathLst>
                <a:path w="77101" h="10874">
                  <a:moveTo>
                    <a:pt x="0" y="0"/>
                  </a:moveTo>
                  <a:lnTo>
                    <a:pt x="77102" y="0"/>
                  </a:lnTo>
                  <a:lnTo>
                    <a:pt x="77102" y="10875"/>
                  </a:lnTo>
                  <a:lnTo>
                    <a:pt x="0" y="10875"/>
                  </a:lnTo>
                  <a:close/>
                </a:path>
              </a:pathLst>
            </a:custGeom>
            <a:solidFill>
              <a:srgbClr val="838D93"/>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21" name="Freeform: Shape 49">
              <a:extLst>
                <a:ext uri="{FF2B5EF4-FFF2-40B4-BE49-F238E27FC236}">
                  <a16:creationId xmlns:a16="http://schemas.microsoft.com/office/drawing/2014/main" id="{00000000-0008-0000-0400-000041010000}"/>
                </a:ext>
              </a:extLst>
            </xdr:cNvPr>
            <xdr:cNvSpPr/>
          </xdr:nvSpPr>
          <xdr:spPr>
            <a:xfrm>
              <a:off x="11116301" y="2432138"/>
              <a:ext cx="54496" cy="13318"/>
            </a:xfrm>
            <a:custGeom>
              <a:avLst/>
              <a:gdLst>
                <a:gd name="connsiteX0" fmla="*/ 0 w 54496"/>
                <a:gd name="connsiteY0" fmla="*/ 0 h 13318"/>
                <a:gd name="connsiteX1" fmla="*/ 54497 w 54496"/>
                <a:gd name="connsiteY1" fmla="*/ 0 h 13318"/>
                <a:gd name="connsiteX2" fmla="*/ 54497 w 54496"/>
                <a:gd name="connsiteY2" fmla="*/ 13319 h 13318"/>
                <a:gd name="connsiteX3" fmla="*/ 0 w 54496"/>
                <a:gd name="connsiteY3" fmla="*/ 13319 h 13318"/>
              </a:gdLst>
              <a:ahLst/>
              <a:cxnLst>
                <a:cxn ang="0">
                  <a:pos x="connsiteX0" y="connsiteY0"/>
                </a:cxn>
                <a:cxn ang="0">
                  <a:pos x="connsiteX1" y="connsiteY1"/>
                </a:cxn>
                <a:cxn ang="0">
                  <a:pos x="connsiteX2" y="connsiteY2"/>
                </a:cxn>
                <a:cxn ang="0">
                  <a:pos x="connsiteX3" y="connsiteY3"/>
                </a:cxn>
              </a:cxnLst>
              <a:rect l="l" t="t" r="r" b="b"/>
              <a:pathLst>
                <a:path w="54496" h="13318">
                  <a:moveTo>
                    <a:pt x="0" y="0"/>
                  </a:moveTo>
                  <a:lnTo>
                    <a:pt x="54497" y="0"/>
                  </a:lnTo>
                  <a:lnTo>
                    <a:pt x="54497"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22" name="Freeform: Shape 50">
              <a:extLst>
                <a:ext uri="{FF2B5EF4-FFF2-40B4-BE49-F238E27FC236}">
                  <a16:creationId xmlns:a16="http://schemas.microsoft.com/office/drawing/2014/main" id="{00000000-0008-0000-0400-000042010000}"/>
                </a:ext>
              </a:extLst>
            </xdr:cNvPr>
            <xdr:cNvSpPr/>
          </xdr:nvSpPr>
          <xdr:spPr>
            <a:xfrm>
              <a:off x="11134787" y="2556405"/>
              <a:ext cx="380096" cy="350806"/>
            </a:xfrm>
            <a:custGeom>
              <a:avLst/>
              <a:gdLst>
                <a:gd name="connsiteX0" fmla="*/ 47480 w 380096"/>
                <a:gd name="connsiteY0" fmla="*/ 350512 h 350806"/>
                <a:gd name="connsiteX1" fmla="*/ 113219 w 380096"/>
                <a:gd name="connsiteY1" fmla="*/ 341470 h 350806"/>
                <a:gd name="connsiteX2" fmla="*/ 203883 w 380096"/>
                <a:gd name="connsiteY2" fmla="*/ 339026 h 350806"/>
                <a:gd name="connsiteX3" fmla="*/ 238218 w 380096"/>
                <a:gd name="connsiteY3" fmla="*/ 340614 h 350806"/>
                <a:gd name="connsiteX4" fmla="*/ 277197 w 380096"/>
                <a:gd name="connsiteY4" fmla="*/ 242862 h 350806"/>
                <a:gd name="connsiteX5" fmla="*/ 358698 w 380096"/>
                <a:gd name="connsiteY5" fmla="*/ 293449 h 350806"/>
                <a:gd name="connsiteX6" fmla="*/ 379348 w 380096"/>
                <a:gd name="connsiteY6" fmla="*/ 260335 h 350806"/>
                <a:gd name="connsiteX7" fmla="*/ 291860 w 380096"/>
                <a:gd name="connsiteY7" fmla="*/ 205961 h 350806"/>
                <a:gd name="connsiteX8" fmla="*/ 297114 w 380096"/>
                <a:gd name="connsiteY8" fmla="*/ 192765 h 350806"/>
                <a:gd name="connsiteX9" fmla="*/ 297114 w 380096"/>
                <a:gd name="connsiteY9" fmla="*/ 175169 h 350806"/>
                <a:gd name="connsiteX10" fmla="*/ 223800 w 380096"/>
                <a:gd name="connsiteY10" fmla="*/ 32452 h 350806"/>
                <a:gd name="connsiteX11" fmla="*/ 213781 w 380096"/>
                <a:gd name="connsiteY11" fmla="*/ 24998 h 350806"/>
                <a:gd name="connsiteX12" fmla="*/ 108698 w 380096"/>
                <a:gd name="connsiteY12" fmla="*/ 1171 h 350806"/>
                <a:gd name="connsiteX13" fmla="*/ 32940 w 380096"/>
                <a:gd name="connsiteY13" fmla="*/ -295 h 350806"/>
                <a:gd name="connsiteX14" fmla="*/ 20294 w 380096"/>
                <a:gd name="connsiteY14" fmla="*/ 12962 h 350806"/>
                <a:gd name="connsiteX15" fmla="*/ 20721 w 380096"/>
                <a:gd name="connsiteY15" fmla="*/ 15956 h 350806"/>
                <a:gd name="connsiteX16" fmla="*/ 34895 w 380096"/>
                <a:gd name="connsiteY16" fmla="*/ 33796 h 350806"/>
                <a:gd name="connsiteX17" fmla="*/ 38072 w 380096"/>
                <a:gd name="connsiteY17" fmla="*/ 47725 h 350806"/>
                <a:gd name="connsiteX18" fmla="*/ 38072 w 380096"/>
                <a:gd name="connsiteY18" fmla="*/ 47725 h 350806"/>
                <a:gd name="connsiteX19" fmla="*/ 23532 w 380096"/>
                <a:gd name="connsiteY19" fmla="*/ 50536 h 350806"/>
                <a:gd name="connsiteX20" fmla="*/ 193 w 380096"/>
                <a:gd name="connsiteY20" fmla="*/ 90736 h 350806"/>
                <a:gd name="connsiteX21" fmla="*/ 36850 w 380096"/>
                <a:gd name="connsiteY21" fmla="*/ 320086 h 350806"/>
                <a:gd name="connsiteX22" fmla="*/ 47480 w 380096"/>
                <a:gd name="connsiteY22" fmla="*/ 350512 h 350806"/>
                <a:gd name="connsiteX23" fmla="*/ 126048 w 380096"/>
                <a:gd name="connsiteY23" fmla="*/ 95990 h 350806"/>
                <a:gd name="connsiteX24" fmla="*/ 135946 w 380096"/>
                <a:gd name="connsiteY24" fmla="*/ 108209 h 350806"/>
                <a:gd name="connsiteX25" fmla="*/ 114685 w 380096"/>
                <a:gd name="connsiteY25" fmla="*/ 95013 h 350806"/>
                <a:gd name="connsiteX26" fmla="*/ 160995 w 380096"/>
                <a:gd name="connsiteY26" fmla="*/ 170159 h 350806"/>
                <a:gd name="connsiteX27" fmla="*/ 153663 w 380096"/>
                <a:gd name="connsiteY27" fmla="*/ 215003 h 350806"/>
                <a:gd name="connsiteX28" fmla="*/ 149753 w 380096"/>
                <a:gd name="connsiteY28" fmla="*/ 218913 h 350806"/>
                <a:gd name="connsiteX29" fmla="*/ 149753 w 380096"/>
                <a:gd name="connsiteY29" fmla="*/ 218913 h 350806"/>
                <a:gd name="connsiteX30" fmla="*/ 113096 w 380096"/>
                <a:gd name="connsiteY30" fmla="*/ 189099 h 350806"/>
                <a:gd name="connsiteX31" fmla="*/ 85604 w 380096"/>
                <a:gd name="connsiteY31" fmla="*/ 123361 h 350806"/>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 ang="0">
                  <a:pos x="connsiteX28" y="connsiteY28"/>
                </a:cxn>
                <a:cxn ang="0">
                  <a:pos x="connsiteX29" y="connsiteY29"/>
                </a:cxn>
                <a:cxn ang="0">
                  <a:pos x="connsiteX30" y="connsiteY30"/>
                </a:cxn>
                <a:cxn ang="0">
                  <a:pos x="connsiteX31" y="connsiteY31"/>
                </a:cxn>
              </a:cxnLst>
              <a:rect l="l" t="t" r="r" b="b"/>
              <a:pathLst>
                <a:path w="380096" h="350806">
                  <a:moveTo>
                    <a:pt x="47480" y="350512"/>
                  </a:moveTo>
                  <a:cubicBezTo>
                    <a:pt x="69474" y="348679"/>
                    <a:pt x="91469" y="343302"/>
                    <a:pt x="113219" y="341470"/>
                  </a:cubicBezTo>
                  <a:cubicBezTo>
                    <a:pt x="143375" y="338940"/>
                    <a:pt x="173642" y="338134"/>
                    <a:pt x="203883" y="339026"/>
                  </a:cubicBezTo>
                  <a:cubicBezTo>
                    <a:pt x="215369" y="339026"/>
                    <a:pt x="226733" y="339759"/>
                    <a:pt x="238218" y="340614"/>
                  </a:cubicBezTo>
                  <a:lnTo>
                    <a:pt x="277197" y="242862"/>
                  </a:lnTo>
                  <a:lnTo>
                    <a:pt x="358698" y="293449"/>
                  </a:lnTo>
                  <a:lnTo>
                    <a:pt x="379348" y="260335"/>
                  </a:lnTo>
                  <a:lnTo>
                    <a:pt x="291860" y="205961"/>
                  </a:lnTo>
                  <a:lnTo>
                    <a:pt x="297114" y="192765"/>
                  </a:lnTo>
                  <a:cubicBezTo>
                    <a:pt x="299815" y="187205"/>
                    <a:pt x="299815" y="180729"/>
                    <a:pt x="297114" y="175169"/>
                  </a:cubicBezTo>
                  <a:lnTo>
                    <a:pt x="223800" y="32452"/>
                  </a:lnTo>
                  <a:cubicBezTo>
                    <a:pt x="221748" y="28590"/>
                    <a:pt x="218070" y="25853"/>
                    <a:pt x="213781" y="24998"/>
                  </a:cubicBezTo>
                  <a:lnTo>
                    <a:pt x="108698" y="1171"/>
                  </a:lnTo>
                  <a:lnTo>
                    <a:pt x="32940" y="-295"/>
                  </a:lnTo>
                  <a:cubicBezTo>
                    <a:pt x="25792" y="-124"/>
                    <a:pt x="20122" y="5802"/>
                    <a:pt x="20294" y="12962"/>
                  </a:cubicBezTo>
                  <a:cubicBezTo>
                    <a:pt x="20318" y="13977"/>
                    <a:pt x="20464" y="14979"/>
                    <a:pt x="20721" y="15956"/>
                  </a:cubicBezTo>
                  <a:cubicBezTo>
                    <a:pt x="24008" y="22909"/>
                    <a:pt x="28859" y="29018"/>
                    <a:pt x="34895" y="33796"/>
                  </a:cubicBezTo>
                  <a:cubicBezTo>
                    <a:pt x="35420" y="38549"/>
                    <a:pt x="36496" y="43217"/>
                    <a:pt x="38072" y="47725"/>
                  </a:cubicBezTo>
                  <a:lnTo>
                    <a:pt x="38072" y="47725"/>
                  </a:lnTo>
                  <a:cubicBezTo>
                    <a:pt x="33062" y="47285"/>
                    <a:pt x="28015" y="48251"/>
                    <a:pt x="23532" y="50536"/>
                  </a:cubicBezTo>
                  <a:cubicBezTo>
                    <a:pt x="-5549" y="64588"/>
                    <a:pt x="-906" y="74974"/>
                    <a:pt x="193" y="90736"/>
                  </a:cubicBezTo>
                  <a:cubicBezTo>
                    <a:pt x="6058" y="168070"/>
                    <a:pt x="18326" y="244781"/>
                    <a:pt x="36850" y="320086"/>
                  </a:cubicBezTo>
                  <a:cubicBezTo>
                    <a:pt x="39660" y="329495"/>
                    <a:pt x="43815" y="339881"/>
                    <a:pt x="47480" y="350512"/>
                  </a:cubicBezTo>
                  <a:close/>
                  <a:moveTo>
                    <a:pt x="126048" y="95990"/>
                  </a:moveTo>
                  <a:lnTo>
                    <a:pt x="135946" y="108209"/>
                  </a:lnTo>
                  <a:lnTo>
                    <a:pt x="114685" y="95013"/>
                  </a:lnTo>
                  <a:close/>
                  <a:moveTo>
                    <a:pt x="160995" y="170159"/>
                  </a:moveTo>
                  <a:cubicBezTo>
                    <a:pt x="155924" y="184553"/>
                    <a:pt x="153443" y="199742"/>
                    <a:pt x="153663" y="215003"/>
                  </a:cubicBezTo>
                  <a:lnTo>
                    <a:pt x="149753" y="218913"/>
                  </a:lnTo>
                  <a:lnTo>
                    <a:pt x="149753" y="218913"/>
                  </a:lnTo>
                  <a:cubicBezTo>
                    <a:pt x="133673" y="215003"/>
                    <a:pt x="120208" y="204043"/>
                    <a:pt x="113096" y="189099"/>
                  </a:cubicBezTo>
                  <a:cubicBezTo>
                    <a:pt x="104543" y="170526"/>
                    <a:pt x="91713" y="141445"/>
                    <a:pt x="85604" y="123361"/>
                  </a:cubicBezTo>
                  <a:close/>
                </a:path>
              </a:pathLst>
            </a:custGeom>
            <a:solidFill>
              <a:srgbClr val="684C4C">
                <a:alpha val="47000"/>
              </a:srgbClr>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23" name="Freeform: Shape 51">
              <a:extLst>
                <a:ext uri="{FF2B5EF4-FFF2-40B4-BE49-F238E27FC236}">
                  <a16:creationId xmlns:a16="http://schemas.microsoft.com/office/drawing/2014/main" id="{00000000-0008-0000-0400-000043010000}"/>
                </a:ext>
              </a:extLst>
            </xdr:cNvPr>
            <xdr:cNvSpPr/>
          </xdr:nvSpPr>
          <xdr:spPr>
            <a:xfrm>
              <a:off x="11150994" y="2564103"/>
              <a:ext cx="196245" cy="233883"/>
            </a:xfrm>
            <a:custGeom>
              <a:avLst/>
              <a:gdLst>
                <a:gd name="connsiteX0" fmla="*/ -740 w 196245"/>
                <a:gd name="connsiteY0" fmla="*/ -295 h 233883"/>
                <a:gd name="connsiteX1" fmla="*/ 90780 w 196245"/>
                <a:gd name="connsiteY1" fmla="*/ 66787 h 233883"/>
                <a:gd name="connsiteX2" fmla="*/ 134402 w 196245"/>
                <a:gd name="connsiteY2" fmla="*/ 122383 h 233883"/>
                <a:gd name="connsiteX3" fmla="*/ 122183 w 196245"/>
                <a:gd name="connsiteY3" fmla="*/ 214637 h 233883"/>
                <a:gd name="connsiteX4" fmla="*/ 195497 w 196245"/>
                <a:gd name="connsiteY4" fmla="*/ 202418 h 233883"/>
                <a:gd name="connsiteX5" fmla="*/ 174236 w 196245"/>
                <a:gd name="connsiteY5" fmla="*/ 30863 h 233883"/>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96245" h="233883">
                  <a:moveTo>
                    <a:pt x="-740" y="-295"/>
                  </a:moveTo>
                  <a:cubicBezTo>
                    <a:pt x="-740" y="-295"/>
                    <a:pt x="-3550" y="64832"/>
                    <a:pt x="90780" y="66787"/>
                  </a:cubicBezTo>
                  <a:lnTo>
                    <a:pt x="134402" y="122383"/>
                  </a:lnTo>
                  <a:cubicBezTo>
                    <a:pt x="118640" y="150426"/>
                    <a:pt x="114265" y="183454"/>
                    <a:pt x="122183" y="214637"/>
                  </a:cubicBezTo>
                  <a:cubicBezTo>
                    <a:pt x="133547" y="263512"/>
                    <a:pt x="195497" y="202418"/>
                    <a:pt x="195497" y="202418"/>
                  </a:cubicBezTo>
                  <a:lnTo>
                    <a:pt x="174236" y="30863"/>
                  </a:lnTo>
                  <a:close/>
                </a:path>
              </a:pathLst>
            </a:custGeom>
            <a:solidFill>
              <a:srgbClr val="D36F54"/>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24" name="Freeform: Shape 52">
              <a:extLst>
                <a:ext uri="{FF2B5EF4-FFF2-40B4-BE49-F238E27FC236}">
                  <a16:creationId xmlns:a16="http://schemas.microsoft.com/office/drawing/2014/main" id="{00000000-0008-0000-0400-000044010000}"/>
                </a:ext>
              </a:extLst>
            </xdr:cNvPr>
            <xdr:cNvSpPr/>
          </xdr:nvSpPr>
          <xdr:spPr>
            <a:xfrm>
              <a:off x="11063637" y="2525369"/>
              <a:ext cx="126955" cy="138318"/>
            </a:xfrm>
            <a:custGeom>
              <a:avLst/>
              <a:gdLst>
                <a:gd name="connsiteX0" fmla="*/ 0 w 126955"/>
                <a:gd name="connsiteY0" fmla="*/ 0 h 138318"/>
                <a:gd name="connsiteX1" fmla="*/ 15885 w 126955"/>
                <a:gd name="connsiteY1" fmla="*/ 16984 h 138318"/>
                <a:gd name="connsiteX2" fmla="*/ 75880 w 126955"/>
                <a:gd name="connsiteY2" fmla="*/ 107649 h 138318"/>
                <a:gd name="connsiteX3" fmla="*/ 126955 w 126955"/>
                <a:gd name="connsiteY3" fmla="*/ 138319 h 138318"/>
                <a:gd name="connsiteX4" fmla="*/ 126955 w 126955"/>
                <a:gd name="connsiteY4" fmla="*/ 69404 h 138318"/>
                <a:gd name="connsiteX5" fmla="*/ 0 w 126955"/>
                <a:gd name="connsiteY5" fmla="*/ 0 h 13831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26955" h="138318">
                  <a:moveTo>
                    <a:pt x="0" y="0"/>
                  </a:moveTo>
                  <a:lnTo>
                    <a:pt x="15885" y="16984"/>
                  </a:lnTo>
                  <a:lnTo>
                    <a:pt x="75880" y="107649"/>
                  </a:lnTo>
                  <a:lnTo>
                    <a:pt x="126955" y="138319"/>
                  </a:lnTo>
                  <a:lnTo>
                    <a:pt x="126955" y="69404"/>
                  </a:lnTo>
                  <a:lnTo>
                    <a:pt x="0" y="0"/>
                  </a:lnTo>
                  <a:close/>
                </a:path>
              </a:pathLst>
            </a:custGeom>
            <a:solidFill>
              <a:srgbClr val="684C4C">
                <a:alpha val="47000"/>
              </a:srgbClr>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25" name="Freeform: Shape 53">
              <a:extLst>
                <a:ext uri="{FF2B5EF4-FFF2-40B4-BE49-F238E27FC236}">
                  <a16:creationId xmlns:a16="http://schemas.microsoft.com/office/drawing/2014/main" id="{00000000-0008-0000-0400-000045010000}"/>
                </a:ext>
              </a:extLst>
            </xdr:cNvPr>
            <xdr:cNvSpPr/>
          </xdr:nvSpPr>
          <xdr:spPr>
            <a:xfrm rot="18111602">
              <a:off x="11156823" y="2505265"/>
              <a:ext cx="39100" cy="180229"/>
            </a:xfrm>
            <a:custGeom>
              <a:avLst/>
              <a:gdLst>
                <a:gd name="connsiteX0" fmla="*/ -748 w 39100"/>
                <a:gd name="connsiteY0" fmla="*/ -295 h 180229"/>
                <a:gd name="connsiteX1" fmla="*/ 38353 w 39100"/>
                <a:gd name="connsiteY1" fmla="*/ -295 h 180229"/>
                <a:gd name="connsiteX2" fmla="*/ 38353 w 39100"/>
                <a:gd name="connsiteY2" fmla="*/ 179935 h 180229"/>
                <a:gd name="connsiteX3" fmla="*/ -748 w 39100"/>
                <a:gd name="connsiteY3" fmla="*/ 179935 h 180229"/>
              </a:gdLst>
              <a:ahLst/>
              <a:cxnLst>
                <a:cxn ang="0">
                  <a:pos x="connsiteX0" y="connsiteY0"/>
                </a:cxn>
                <a:cxn ang="0">
                  <a:pos x="connsiteX1" y="connsiteY1"/>
                </a:cxn>
                <a:cxn ang="0">
                  <a:pos x="connsiteX2" y="connsiteY2"/>
                </a:cxn>
                <a:cxn ang="0">
                  <a:pos x="connsiteX3" y="connsiteY3"/>
                </a:cxn>
              </a:cxnLst>
              <a:rect l="l" t="t" r="r" b="b"/>
              <a:pathLst>
                <a:path w="39100" h="180229">
                  <a:moveTo>
                    <a:pt x="-748" y="-295"/>
                  </a:moveTo>
                  <a:lnTo>
                    <a:pt x="38353" y="-295"/>
                  </a:lnTo>
                  <a:lnTo>
                    <a:pt x="38353" y="179935"/>
                  </a:lnTo>
                  <a:lnTo>
                    <a:pt x="-748" y="179935"/>
                  </a:lnTo>
                  <a:close/>
                </a:path>
              </a:pathLst>
            </a:custGeom>
            <a:solidFill>
              <a:srgbClr val="FDB515"/>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26" name="Freeform: Shape 54">
              <a:extLst>
                <a:ext uri="{FF2B5EF4-FFF2-40B4-BE49-F238E27FC236}">
                  <a16:creationId xmlns:a16="http://schemas.microsoft.com/office/drawing/2014/main" id="{00000000-0008-0000-0400-000046010000}"/>
                </a:ext>
              </a:extLst>
            </xdr:cNvPr>
            <xdr:cNvSpPr/>
          </xdr:nvSpPr>
          <xdr:spPr>
            <a:xfrm rot="18111602">
              <a:off x="11163949" y="2508098"/>
              <a:ext cx="14662" cy="168133"/>
            </a:xfrm>
            <a:custGeom>
              <a:avLst/>
              <a:gdLst>
                <a:gd name="connsiteX0" fmla="*/ -749 w 14662"/>
                <a:gd name="connsiteY0" fmla="*/ -295 h 168133"/>
                <a:gd name="connsiteX1" fmla="*/ 13914 w 14662"/>
                <a:gd name="connsiteY1" fmla="*/ -295 h 168133"/>
                <a:gd name="connsiteX2" fmla="*/ 13914 w 14662"/>
                <a:gd name="connsiteY2" fmla="*/ 167838 h 168133"/>
                <a:gd name="connsiteX3" fmla="*/ -749 w 14662"/>
                <a:gd name="connsiteY3" fmla="*/ 167838 h 168133"/>
              </a:gdLst>
              <a:ahLst/>
              <a:cxnLst>
                <a:cxn ang="0">
                  <a:pos x="connsiteX0" y="connsiteY0"/>
                </a:cxn>
                <a:cxn ang="0">
                  <a:pos x="connsiteX1" y="connsiteY1"/>
                </a:cxn>
                <a:cxn ang="0">
                  <a:pos x="connsiteX2" y="connsiteY2"/>
                </a:cxn>
                <a:cxn ang="0">
                  <a:pos x="connsiteX3" y="connsiteY3"/>
                </a:cxn>
              </a:cxnLst>
              <a:rect l="l" t="t" r="r" b="b"/>
              <a:pathLst>
                <a:path w="14662" h="168133">
                  <a:moveTo>
                    <a:pt x="-749" y="-295"/>
                  </a:moveTo>
                  <a:lnTo>
                    <a:pt x="13914" y="-295"/>
                  </a:lnTo>
                  <a:lnTo>
                    <a:pt x="13914" y="167838"/>
                  </a:lnTo>
                  <a:lnTo>
                    <a:pt x="-749" y="167838"/>
                  </a:lnTo>
                  <a:close/>
                </a:path>
              </a:pathLst>
            </a:custGeom>
            <a:solidFill>
              <a:srgbClr val="FEDA42"/>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27" name="Freeform: Shape 55">
              <a:extLst>
                <a:ext uri="{FF2B5EF4-FFF2-40B4-BE49-F238E27FC236}">
                  <a16:creationId xmlns:a16="http://schemas.microsoft.com/office/drawing/2014/main" id="{00000000-0008-0000-0400-000047010000}"/>
                </a:ext>
              </a:extLst>
            </xdr:cNvPr>
            <xdr:cNvSpPr/>
          </xdr:nvSpPr>
          <xdr:spPr>
            <a:xfrm>
              <a:off x="11129131" y="2586929"/>
              <a:ext cx="73313" cy="48166"/>
            </a:xfrm>
            <a:custGeom>
              <a:avLst/>
              <a:gdLst>
                <a:gd name="connsiteX0" fmla="*/ -749 w 73313"/>
                <a:gd name="connsiteY0" fmla="*/ 2050 h 48166"/>
                <a:gd name="connsiteX1" fmla="*/ 72565 w 73313"/>
                <a:gd name="connsiteY1" fmla="*/ 47871 h 48166"/>
                <a:gd name="connsiteX2" fmla="*/ 44828 w 73313"/>
                <a:gd name="connsiteY2" fmla="*/ 11948 h 48166"/>
                <a:gd name="connsiteX3" fmla="*/ -749 w 73313"/>
                <a:gd name="connsiteY3" fmla="*/ 2050 h 48166"/>
              </a:gdLst>
              <a:ahLst/>
              <a:cxnLst>
                <a:cxn ang="0">
                  <a:pos x="connsiteX0" y="connsiteY0"/>
                </a:cxn>
                <a:cxn ang="0">
                  <a:pos x="connsiteX1" y="connsiteY1"/>
                </a:cxn>
                <a:cxn ang="0">
                  <a:pos x="connsiteX2" y="connsiteY2"/>
                </a:cxn>
                <a:cxn ang="0">
                  <a:pos x="connsiteX3" y="connsiteY3"/>
                </a:cxn>
              </a:cxnLst>
              <a:rect l="l" t="t" r="r" b="b"/>
              <a:pathLst>
                <a:path w="73313" h="48166">
                  <a:moveTo>
                    <a:pt x="-749" y="2050"/>
                  </a:moveTo>
                  <a:lnTo>
                    <a:pt x="72565" y="47871"/>
                  </a:lnTo>
                  <a:cubicBezTo>
                    <a:pt x="72565" y="37241"/>
                    <a:pt x="61568" y="22822"/>
                    <a:pt x="44828" y="11948"/>
                  </a:cubicBezTo>
                  <a:cubicBezTo>
                    <a:pt x="28088" y="1072"/>
                    <a:pt x="8416" y="-3449"/>
                    <a:pt x="-749" y="2050"/>
                  </a:cubicBezTo>
                  <a:close/>
                </a:path>
              </a:pathLst>
            </a:custGeom>
            <a:solidFill>
              <a:srgbClr val="684C4C">
                <a:alpha val="47000"/>
              </a:srgbClr>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28" name="Freeform: Shape 56">
              <a:extLst>
                <a:ext uri="{FF2B5EF4-FFF2-40B4-BE49-F238E27FC236}">
                  <a16:creationId xmlns:a16="http://schemas.microsoft.com/office/drawing/2014/main" id="{00000000-0008-0000-0400-000048010000}"/>
                </a:ext>
              </a:extLst>
            </xdr:cNvPr>
            <xdr:cNvSpPr/>
          </xdr:nvSpPr>
          <xdr:spPr>
            <a:xfrm>
              <a:off x="11136548" y="2549196"/>
              <a:ext cx="68584" cy="41481"/>
            </a:xfrm>
            <a:custGeom>
              <a:avLst/>
              <a:gdLst>
                <a:gd name="connsiteX0" fmla="*/ 1243 w 68584"/>
                <a:gd name="connsiteY0" fmla="*/ -295 h 41481"/>
                <a:gd name="connsiteX1" fmla="*/ -224 w 68584"/>
                <a:gd name="connsiteY1" fmla="*/ 2515 h 41481"/>
                <a:gd name="connsiteX2" fmla="*/ 36433 w 68584"/>
                <a:gd name="connsiteY2" fmla="*/ 37095 h 41481"/>
                <a:gd name="connsiteX3" fmla="*/ 67836 w 68584"/>
                <a:gd name="connsiteY3" fmla="*/ 40883 h 41481"/>
              </a:gdLst>
              <a:ahLst/>
              <a:cxnLst>
                <a:cxn ang="0">
                  <a:pos x="connsiteX0" y="connsiteY0"/>
                </a:cxn>
                <a:cxn ang="0">
                  <a:pos x="connsiteX1" y="connsiteY1"/>
                </a:cxn>
                <a:cxn ang="0">
                  <a:pos x="connsiteX2" y="connsiteY2"/>
                </a:cxn>
                <a:cxn ang="0">
                  <a:pos x="connsiteX3" y="connsiteY3"/>
                </a:cxn>
              </a:cxnLst>
              <a:rect l="l" t="t" r="r" b="b"/>
              <a:pathLst>
                <a:path w="68584" h="41481">
                  <a:moveTo>
                    <a:pt x="1243" y="-295"/>
                  </a:moveTo>
                  <a:cubicBezTo>
                    <a:pt x="583" y="548"/>
                    <a:pt x="94" y="1501"/>
                    <a:pt x="-224" y="2515"/>
                  </a:cubicBezTo>
                  <a:cubicBezTo>
                    <a:pt x="-3889" y="14734"/>
                    <a:pt x="11995" y="29519"/>
                    <a:pt x="36433" y="37095"/>
                  </a:cubicBezTo>
                  <a:cubicBezTo>
                    <a:pt x="46514" y="40540"/>
                    <a:pt x="57218" y="41836"/>
                    <a:pt x="67836" y="40883"/>
                  </a:cubicBezTo>
                  <a:close/>
                </a:path>
              </a:pathLst>
            </a:custGeom>
            <a:solidFill>
              <a:srgbClr val="D36F54">
                <a:alpha val="30000"/>
              </a:srgbClr>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29" name="Freeform: Shape 57">
              <a:extLst>
                <a:ext uri="{FF2B5EF4-FFF2-40B4-BE49-F238E27FC236}">
                  <a16:creationId xmlns:a16="http://schemas.microsoft.com/office/drawing/2014/main" id="{00000000-0008-0000-0400-000049010000}"/>
                </a:ext>
              </a:extLst>
            </xdr:cNvPr>
            <xdr:cNvSpPr/>
          </xdr:nvSpPr>
          <xdr:spPr>
            <a:xfrm>
              <a:off x="11120668" y="2535125"/>
              <a:ext cx="371855" cy="686236"/>
            </a:xfrm>
            <a:custGeom>
              <a:avLst/>
              <a:gdLst>
                <a:gd name="connsiteX0" fmla="*/ 291806 w 371855"/>
                <a:gd name="connsiteY0" fmla="*/ 174578 h 686236"/>
                <a:gd name="connsiteX1" fmla="*/ 218492 w 371855"/>
                <a:gd name="connsiteY1" fmla="*/ 31860 h 686236"/>
                <a:gd name="connsiteX2" fmla="*/ 208472 w 371855"/>
                <a:gd name="connsiteY2" fmla="*/ 24284 h 686236"/>
                <a:gd name="connsiteX3" fmla="*/ 103267 w 371855"/>
                <a:gd name="connsiteY3" fmla="*/ 1191 h 686236"/>
                <a:gd name="connsiteX4" fmla="*/ 27509 w 371855"/>
                <a:gd name="connsiteY4" fmla="*/ -275 h 686236"/>
                <a:gd name="connsiteX5" fmla="*/ 14618 w 371855"/>
                <a:gd name="connsiteY5" fmla="*/ 11235 h 686236"/>
                <a:gd name="connsiteX6" fmla="*/ 15290 w 371855"/>
                <a:gd name="connsiteY6" fmla="*/ 15976 h 686236"/>
                <a:gd name="connsiteX7" fmla="*/ 94224 w 371855"/>
                <a:gd name="connsiteY7" fmla="*/ 50677 h 686236"/>
                <a:gd name="connsiteX8" fmla="*/ 181102 w 371855"/>
                <a:gd name="connsiteY8" fmla="*/ 81347 h 686236"/>
                <a:gd name="connsiteX9" fmla="*/ 188921 w 371855"/>
                <a:gd name="connsiteY9" fmla="*/ 156860 h 686236"/>
                <a:gd name="connsiteX10" fmla="*/ 181468 w 371855"/>
                <a:gd name="connsiteY10" fmla="*/ 181298 h 686236"/>
                <a:gd name="connsiteX11" fmla="*/ 144811 w 371855"/>
                <a:gd name="connsiteY11" fmla="*/ 218933 h 686236"/>
                <a:gd name="connsiteX12" fmla="*/ 144811 w 371855"/>
                <a:gd name="connsiteY12" fmla="*/ 218933 h 686236"/>
                <a:gd name="connsiteX13" fmla="*/ 108154 w 371855"/>
                <a:gd name="connsiteY13" fmla="*/ 189119 h 686236"/>
                <a:gd name="connsiteX14" fmla="*/ 77851 w 371855"/>
                <a:gd name="connsiteY14" fmla="*/ 114094 h 686236"/>
                <a:gd name="connsiteX15" fmla="*/ 9425 w 371855"/>
                <a:gd name="connsiteY15" fmla="*/ 56909 h 686236"/>
                <a:gd name="connsiteX16" fmla="*/ 13335 w 371855"/>
                <a:gd name="connsiteY16" fmla="*/ 110306 h 686236"/>
                <a:gd name="connsiteX17" fmla="*/ 49992 w 371855"/>
                <a:gd name="connsiteY17" fmla="*/ 272574 h 686236"/>
                <a:gd name="connsiteX18" fmla="*/ 103755 w 371855"/>
                <a:gd name="connsiteY18" fmla="*/ 401606 h 686236"/>
                <a:gd name="connsiteX19" fmla="*/ 149332 w 371855"/>
                <a:gd name="connsiteY19" fmla="*/ 685942 h 686236"/>
                <a:gd name="connsiteX20" fmla="*/ 371107 w 371855"/>
                <a:gd name="connsiteY20" fmla="*/ 685942 h 686236"/>
                <a:gd name="connsiteX21" fmla="*/ 224479 w 371855"/>
                <a:gd name="connsiteY21" fmla="*/ 360673 h 686236"/>
                <a:gd name="connsiteX22" fmla="*/ 291195 w 371855"/>
                <a:gd name="connsiteY22" fmla="*/ 192784 h 686236"/>
                <a:gd name="connsiteX23" fmla="*/ 291806 w 371855"/>
                <a:gd name="connsiteY23" fmla="*/ 174578 h 686236"/>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Lst>
              <a:rect l="l" t="t" r="r" b="b"/>
              <a:pathLst>
                <a:path w="371855" h="686236">
                  <a:moveTo>
                    <a:pt x="291806" y="174578"/>
                  </a:moveTo>
                  <a:lnTo>
                    <a:pt x="218492" y="31860"/>
                  </a:lnTo>
                  <a:cubicBezTo>
                    <a:pt x="216512" y="27913"/>
                    <a:pt x="212810" y="25115"/>
                    <a:pt x="208472" y="24284"/>
                  </a:cubicBezTo>
                  <a:lnTo>
                    <a:pt x="103267" y="1191"/>
                  </a:lnTo>
                  <a:lnTo>
                    <a:pt x="27509" y="-275"/>
                  </a:lnTo>
                  <a:cubicBezTo>
                    <a:pt x="20776" y="-654"/>
                    <a:pt x="14997" y="4490"/>
                    <a:pt x="14618" y="11235"/>
                  </a:cubicBezTo>
                  <a:cubicBezTo>
                    <a:pt x="14532" y="12847"/>
                    <a:pt x="14752" y="14448"/>
                    <a:pt x="15290" y="15976"/>
                  </a:cubicBezTo>
                  <a:cubicBezTo>
                    <a:pt x="22988" y="32593"/>
                    <a:pt x="43149" y="51655"/>
                    <a:pt x="94224" y="50677"/>
                  </a:cubicBezTo>
                  <a:lnTo>
                    <a:pt x="181102" y="81347"/>
                  </a:lnTo>
                  <a:cubicBezTo>
                    <a:pt x="180809" y="106738"/>
                    <a:pt x="183423" y="132068"/>
                    <a:pt x="188921" y="156860"/>
                  </a:cubicBezTo>
                  <a:cubicBezTo>
                    <a:pt x="190607" y="165731"/>
                    <a:pt x="187822" y="174871"/>
                    <a:pt x="181468" y="181298"/>
                  </a:cubicBezTo>
                  <a:lnTo>
                    <a:pt x="144811" y="218933"/>
                  </a:lnTo>
                  <a:lnTo>
                    <a:pt x="144811" y="218933"/>
                  </a:lnTo>
                  <a:cubicBezTo>
                    <a:pt x="128731" y="215023"/>
                    <a:pt x="115266" y="204062"/>
                    <a:pt x="108154" y="189119"/>
                  </a:cubicBezTo>
                  <a:cubicBezTo>
                    <a:pt x="95850" y="165059"/>
                    <a:pt x="85708" y="139949"/>
                    <a:pt x="77851" y="114094"/>
                  </a:cubicBezTo>
                  <a:cubicBezTo>
                    <a:pt x="73696" y="85990"/>
                    <a:pt x="44371" y="46401"/>
                    <a:pt x="9425" y="56909"/>
                  </a:cubicBezTo>
                  <a:cubicBezTo>
                    <a:pt x="-13180" y="63752"/>
                    <a:pt x="8203" y="95155"/>
                    <a:pt x="13335" y="110306"/>
                  </a:cubicBezTo>
                  <a:cubicBezTo>
                    <a:pt x="22988" y="138654"/>
                    <a:pt x="35940" y="224309"/>
                    <a:pt x="49992" y="272574"/>
                  </a:cubicBezTo>
                  <a:cubicBezTo>
                    <a:pt x="65400" y="316587"/>
                    <a:pt x="83350" y="359671"/>
                    <a:pt x="103755" y="401606"/>
                  </a:cubicBezTo>
                  <a:lnTo>
                    <a:pt x="149332" y="685942"/>
                  </a:lnTo>
                  <a:lnTo>
                    <a:pt x="371107" y="685942"/>
                  </a:lnTo>
                  <a:lnTo>
                    <a:pt x="224479" y="360673"/>
                  </a:lnTo>
                  <a:lnTo>
                    <a:pt x="291195" y="192784"/>
                  </a:lnTo>
                  <a:cubicBezTo>
                    <a:pt x="294249" y="187151"/>
                    <a:pt x="294469" y="180406"/>
                    <a:pt x="291806" y="174578"/>
                  </a:cubicBezTo>
                  <a:close/>
                </a:path>
              </a:pathLst>
            </a:custGeom>
            <a:solidFill>
              <a:srgbClr val="FAB088"/>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30" name="Freeform: Shape 58">
              <a:extLst>
                <a:ext uri="{FF2B5EF4-FFF2-40B4-BE49-F238E27FC236}">
                  <a16:creationId xmlns:a16="http://schemas.microsoft.com/office/drawing/2014/main" id="{00000000-0008-0000-0400-00004A010000}"/>
                </a:ext>
              </a:extLst>
            </xdr:cNvPr>
            <xdr:cNvSpPr/>
          </xdr:nvSpPr>
          <xdr:spPr>
            <a:xfrm>
              <a:off x="11301540" y="2684827"/>
              <a:ext cx="108382" cy="105938"/>
            </a:xfrm>
            <a:custGeom>
              <a:avLst/>
              <a:gdLst>
                <a:gd name="connsiteX0" fmla="*/ 8660 w 108382"/>
                <a:gd name="connsiteY0" fmla="*/ -295 h 105938"/>
                <a:gd name="connsiteX1" fmla="*/ 9393 w 108382"/>
                <a:gd name="connsiteY1" fmla="*/ 3981 h 105938"/>
                <a:gd name="connsiteX2" fmla="*/ 2062 w 108382"/>
                <a:gd name="connsiteY2" fmla="*/ 28419 h 105938"/>
                <a:gd name="connsiteX3" fmla="*/ -749 w 108382"/>
                <a:gd name="connsiteY3" fmla="*/ 31596 h 105938"/>
                <a:gd name="connsiteX4" fmla="*/ 86251 w 108382"/>
                <a:gd name="connsiteY4" fmla="*/ 105643 h 105938"/>
                <a:gd name="connsiteX5" fmla="*/ 107634 w 108382"/>
                <a:gd name="connsiteY5" fmla="*/ 52124 h 10593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08382" h="105938">
                  <a:moveTo>
                    <a:pt x="8660" y="-295"/>
                  </a:moveTo>
                  <a:lnTo>
                    <a:pt x="9393" y="3981"/>
                  </a:lnTo>
                  <a:cubicBezTo>
                    <a:pt x="11080" y="12840"/>
                    <a:pt x="8343" y="21955"/>
                    <a:pt x="2062" y="28419"/>
                  </a:cubicBezTo>
                  <a:lnTo>
                    <a:pt x="-749" y="31596"/>
                  </a:lnTo>
                  <a:lnTo>
                    <a:pt x="86251" y="105643"/>
                  </a:lnTo>
                  <a:lnTo>
                    <a:pt x="107634" y="52124"/>
                  </a:lnTo>
                  <a:close/>
                </a:path>
              </a:pathLst>
            </a:custGeom>
            <a:solidFill>
              <a:srgbClr val="E67B63"/>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31" name="Freeform: Shape 59">
              <a:extLst>
                <a:ext uri="{FF2B5EF4-FFF2-40B4-BE49-F238E27FC236}">
                  <a16:creationId xmlns:a16="http://schemas.microsoft.com/office/drawing/2014/main" id="{00000000-0008-0000-0400-00004B010000}"/>
                </a:ext>
              </a:extLst>
            </xdr:cNvPr>
            <xdr:cNvSpPr/>
          </xdr:nvSpPr>
          <xdr:spPr>
            <a:xfrm rot="18092998">
              <a:off x="11372811" y="2564282"/>
              <a:ext cx="39100" cy="327835"/>
            </a:xfrm>
            <a:custGeom>
              <a:avLst/>
              <a:gdLst>
                <a:gd name="connsiteX0" fmla="*/ -749 w 39100"/>
                <a:gd name="connsiteY0" fmla="*/ -295 h 327835"/>
                <a:gd name="connsiteX1" fmla="*/ 38352 w 39100"/>
                <a:gd name="connsiteY1" fmla="*/ -295 h 327835"/>
                <a:gd name="connsiteX2" fmla="*/ 38352 w 39100"/>
                <a:gd name="connsiteY2" fmla="*/ 327540 h 327835"/>
                <a:gd name="connsiteX3" fmla="*/ -749 w 39100"/>
                <a:gd name="connsiteY3" fmla="*/ 327540 h 327835"/>
              </a:gdLst>
              <a:ahLst/>
              <a:cxnLst>
                <a:cxn ang="0">
                  <a:pos x="connsiteX0" y="connsiteY0"/>
                </a:cxn>
                <a:cxn ang="0">
                  <a:pos x="connsiteX1" y="connsiteY1"/>
                </a:cxn>
                <a:cxn ang="0">
                  <a:pos x="connsiteX2" y="connsiteY2"/>
                </a:cxn>
                <a:cxn ang="0">
                  <a:pos x="connsiteX3" y="connsiteY3"/>
                </a:cxn>
              </a:cxnLst>
              <a:rect l="l" t="t" r="r" b="b"/>
              <a:pathLst>
                <a:path w="39100" h="327835">
                  <a:moveTo>
                    <a:pt x="-749" y="-295"/>
                  </a:moveTo>
                  <a:lnTo>
                    <a:pt x="38352" y="-295"/>
                  </a:lnTo>
                  <a:lnTo>
                    <a:pt x="38352" y="327540"/>
                  </a:lnTo>
                  <a:lnTo>
                    <a:pt x="-749" y="327540"/>
                  </a:lnTo>
                  <a:close/>
                </a:path>
              </a:pathLst>
            </a:custGeom>
            <a:solidFill>
              <a:srgbClr val="FDB515"/>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32" name="Freeform: Shape 60">
              <a:extLst>
                <a:ext uri="{FF2B5EF4-FFF2-40B4-BE49-F238E27FC236}">
                  <a16:creationId xmlns:a16="http://schemas.microsoft.com/office/drawing/2014/main" id="{00000000-0008-0000-0400-00004C010000}"/>
                </a:ext>
              </a:extLst>
            </xdr:cNvPr>
            <xdr:cNvSpPr/>
          </xdr:nvSpPr>
          <xdr:spPr>
            <a:xfrm rot="18093599">
              <a:off x="11379656" y="2554915"/>
              <a:ext cx="14662" cy="339931"/>
            </a:xfrm>
            <a:custGeom>
              <a:avLst/>
              <a:gdLst>
                <a:gd name="connsiteX0" fmla="*/ -749 w 14662"/>
                <a:gd name="connsiteY0" fmla="*/ -295 h 339931"/>
                <a:gd name="connsiteX1" fmla="*/ 13914 w 14662"/>
                <a:gd name="connsiteY1" fmla="*/ -295 h 339931"/>
                <a:gd name="connsiteX2" fmla="*/ 13914 w 14662"/>
                <a:gd name="connsiteY2" fmla="*/ 339637 h 339931"/>
                <a:gd name="connsiteX3" fmla="*/ -749 w 14662"/>
                <a:gd name="connsiteY3" fmla="*/ 339637 h 339931"/>
              </a:gdLst>
              <a:ahLst/>
              <a:cxnLst>
                <a:cxn ang="0">
                  <a:pos x="connsiteX0" y="connsiteY0"/>
                </a:cxn>
                <a:cxn ang="0">
                  <a:pos x="connsiteX1" y="connsiteY1"/>
                </a:cxn>
                <a:cxn ang="0">
                  <a:pos x="connsiteX2" y="connsiteY2"/>
                </a:cxn>
                <a:cxn ang="0">
                  <a:pos x="connsiteX3" y="connsiteY3"/>
                </a:cxn>
              </a:cxnLst>
              <a:rect l="l" t="t" r="r" b="b"/>
              <a:pathLst>
                <a:path w="14662" h="339931">
                  <a:moveTo>
                    <a:pt x="-749" y="-295"/>
                  </a:moveTo>
                  <a:lnTo>
                    <a:pt x="13914" y="-295"/>
                  </a:lnTo>
                  <a:lnTo>
                    <a:pt x="13914" y="339637"/>
                  </a:lnTo>
                  <a:lnTo>
                    <a:pt x="-749" y="339637"/>
                  </a:lnTo>
                  <a:close/>
                </a:path>
              </a:pathLst>
            </a:custGeom>
            <a:solidFill>
              <a:srgbClr val="FEDA42"/>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33" name="Freeform: Shape 61">
              <a:extLst>
                <a:ext uri="{FF2B5EF4-FFF2-40B4-BE49-F238E27FC236}">
                  <a16:creationId xmlns:a16="http://schemas.microsoft.com/office/drawing/2014/main" id="{00000000-0008-0000-0400-00004D010000}"/>
                </a:ext>
              </a:extLst>
            </xdr:cNvPr>
            <xdr:cNvSpPr/>
          </xdr:nvSpPr>
          <xdr:spPr>
            <a:xfrm>
              <a:off x="11063637" y="2525369"/>
              <a:ext cx="46432" cy="39222"/>
            </a:xfrm>
            <a:custGeom>
              <a:avLst/>
              <a:gdLst>
                <a:gd name="connsiteX0" fmla="*/ 46432 w 46432"/>
                <a:gd name="connsiteY0" fmla="*/ 5743 h 39222"/>
                <a:gd name="connsiteX1" fmla="*/ 25660 w 46432"/>
                <a:gd name="connsiteY1" fmla="*/ 39223 h 39222"/>
                <a:gd name="connsiteX2" fmla="*/ 0 w 46432"/>
                <a:gd name="connsiteY2" fmla="*/ 0 h 39222"/>
                <a:gd name="connsiteX3" fmla="*/ 46432 w 46432"/>
                <a:gd name="connsiteY3" fmla="*/ 5743 h 39222"/>
              </a:gdLst>
              <a:ahLst/>
              <a:cxnLst>
                <a:cxn ang="0">
                  <a:pos x="connsiteX0" y="connsiteY0"/>
                </a:cxn>
                <a:cxn ang="0">
                  <a:pos x="connsiteX1" y="connsiteY1"/>
                </a:cxn>
                <a:cxn ang="0">
                  <a:pos x="connsiteX2" y="connsiteY2"/>
                </a:cxn>
                <a:cxn ang="0">
                  <a:pos x="connsiteX3" y="connsiteY3"/>
                </a:cxn>
              </a:cxnLst>
              <a:rect l="l" t="t" r="r" b="b"/>
              <a:pathLst>
                <a:path w="46432" h="39222">
                  <a:moveTo>
                    <a:pt x="46432" y="5743"/>
                  </a:moveTo>
                  <a:lnTo>
                    <a:pt x="25660" y="39223"/>
                  </a:lnTo>
                  <a:lnTo>
                    <a:pt x="0" y="0"/>
                  </a:lnTo>
                  <a:lnTo>
                    <a:pt x="46432" y="5743"/>
                  </a:lnTo>
                  <a:close/>
                </a:path>
              </a:pathLst>
            </a:custGeom>
            <a:solidFill>
              <a:srgbClr val="FCC29B"/>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34" name="Freeform: Shape 62">
              <a:extLst>
                <a:ext uri="{FF2B5EF4-FFF2-40B4-BE49-F238E27FC236}">
                  <a16:creationId xmlns:a16="http://schemas.microsoft.com/office/drawing/2014/main" id="{00000000-0008-0000-0400-00004E010000}"/>
                </a:ext>
              </a:extLst>
            </xdr:cNvPr>
            <xdr:cNvSpPr/>
          </xdr:nvSpPr>
          <xdr:spPr>
            <a:xfrm>
              <a:off x="11063637" y="2525369"/>
              <a:ext cx="14051" cy="11852"/>
            </a:xfrm>
            <a:custGeom>
              <a:avLst/>
              <a:gdLst>
                <a:gd name="connsiteX0" fmla="*/ 14052 w 14051"/>
                <a:gd name="connsiteY0" fmla="*/ 1711 h 11852"/>
                <a:gd name="connsiteX1" fmla="*/ 0 w 14051"/>
                <a:gd name="connsiteY1" fmla="*/ 0 h 11852"/>
                <a:gd name="connsiteX2" fmla="*/ 7820 w 14051"/>
                <a:gd name="connsiteY2" fmla="*/ 11852 h 11852"/>
                <a:gd name="connsiteX3" fmla="*/ 14052 w 14051"/>
                <a:gd name="connsiteY3" fmla="*/ 1711 h 11852"/>
              </a:gdLst>
              <a:ahLst/>
              <a:cxnLst>
                <a:cxn ang="0">
                  <a:pos x="connsiteX0" y="connsiteY0"/>
                </a:cxn>
                <a:cxn ang="0">
                  <a:pos x="connsiteX1" y="connsiteY1"/>
                </a:cxn>
                <a:cxn ang="0">
                  <a:pos x="connsiteX2" y="connsiteY2"/>
                </a:cxn>
                <a:cxn ang="0">
                  <a:pos x="connsiteX3" y="connsiteY3"/>
                </a:cxn>
              </a:cxnLst>
              <a:rect l="l" t="t" r="r" b="b"/>
              <a:pathLst>
                <a:path w="14051" h="11852">
                  <a:moveTo>
                    <a:pt x="14052" y="1711"/>
                  </a:moveTo>
                  <a:lnTo>
                    <a:pt x="0" y="0"/>
                  </a:lnTo>
                  <a:lnTo>
                    <a:pt x="7820" y="11852"/>
                  </a:lnTo>
                  <a:lnTo>
                    <a:pt x="14052" y="1711"/>
                  </a:lnTo>
                  <a:close/>
                </a:path>
              </a:pathLst>
            </a:custGeom>
            <a:solidFill>
              <a:srgbClr val="4A4440"/>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35" name="Freeform: Shape 63">
              <a:extLst>
                <a:ext uri="{FF2B5EF4-FFF2-40B4-BE49-F238E27FC236}">
                  <a16:creationId xmlns:a16="http://schemas.microsoft.com/office/drawing/2014/main" id="{00000000-0008-0000-0400-00004F010000}"/>
                </a:ext>
              </a:extLst>
            </xdr:cNvPr>
            <xdr:cNvSpPr/>
          </xdr:nvSpPr>
          <xdr:spPr>
            <a:xfrm>
              <a:off x="10538099" y="2603106"/>
              <a:ext cx="348105" cy="362518"/>
            </a:xfrm>
            <a:custGeom>
              <a:avLst/>
              <a:gdLst>
                <a:gd name="connsiteX0" fmla="*/ 324276 w 348105"/>
                <a:gd name="connsiteY0" fmla="*/ 193108 h 362518"/>
                <a:gd name="connsiteX1" fmla="*/ 281998 w 348105"/>
                <a:gd name="connsiteY1" fmla="*/ 263856 h 362518"/>
                <a:gd name="connsiteX2" fmla="*/ 243142 w 348105"/>
                <a:gd name="connsiteY2" fmla="*/ 298802 h 362518"/>
                <a:gd name="connsiteX3" fmla="*/ 236409 w 348105"/>
                <a:gd name="connsiteY3" fmla="*/ 293658 h 362518"/>
                <a:gd name="connsiteX4" fmla="*/ 236666 w 348105"/>
                <a:gd name="connsiteY4" fmla="*/ 290982 h 362518"/>
                <a:gd name="connsiteX5" fmla="*/ 250717 w 348105"/>
                <a:gd name="connsiteY5" fmla="*/ 238196 h 362518"/>
                <a:gd name="connsiteX6" fmla="*/ 329408 w 348105"/>
                <a:gd name="connsiteY6" fmla="*/ 122360 h 362518"/>
                <a:gd name="connsiteX7" fmla="*/ 310346 w 348105"/>
                <a:gd name="connsiteY7" fmla="*/ 67130 h 362518"/>
                <a:gd name="connsiteX8" fmla="*/ 205996 w 348105"/>
                <a:gd name="connsiteY8" fmla="*/ 187487 h 362518"/>
                <a:gd name="connsiteX9" fmla="*/ 196832 w 348105"/>
                <a:gd name="connsiteY9" fmla="*/ 183333 h 362518"/>
                <a:gd name="connsiteX10" fmla="*/ 282365 w 348105"/>
                <a:gd name="connsiteY10" fmla="*/ 76050 h 362518"/>
                <a:gd name="connsiteX11" fmla="*/ 266724 w 348105"/>
                <a:gd name="connsiteY11" fmla="*/ 22653 h 362518"/>
                <a:gd name="connsiteX12" fmla="*/ 245830 w 348105"/>
                <a:gd name="connsiteY12" fmla="*/ 39760 h 362518"/>
                <a:gd name="connsiteX13" fmla="*/ 247907 w 348105"/>
                <a:gd name="connsiteY13" fmla="*/ 33161 h 362518"/>
                <a:gd name="connsiteX14" fmla="*/ 247907 w 348105"/>
                <a:gd name="connsiteY14" fmla="*/ 30717 h 362518"/>
                <a:gd name="connsiteX15" fmla="*/ 247907 w 348105"/>
                <a:gd name="connsiteY15" fmla="*/ 28029 h 362518"/>
                <a:gd name="connsiteX16" fmla="*/ 247907 w 348105"/>
                <a:gd name="connsiteY16" fmla="*/ 27418 h 362518"/>
                <a:gd name="connsiteX17" fmla="*/ 247907 w 348105"/>
                <a:gd name="connsiteY17" fmla="*/ 24364 h 362518"/>
                <a:gd name="connsiteX18" fmla="*/ 247907 w 348105"/>
                <a:gd name="connsiteY18" fmla="*/ 24364 h 362518"/>
                <a:gd name="connsiteX19" fmla="*/ 209051 w 348105"/>
                <a:gd name="connsiteY19" fmla="*/ 5791 h 362518"/>
                <a:gd name="connsiteX20" fmla="*/ 162497 w 348105"/>
                <a:gd name="connsiteY20" fmla="*/ 49901 h 362518"/>
                <a:gd name="connsiteX21" fmla="*/ 160420 w 348105"/>
                <a:gd name="connsiteY21" fmla="*/ 43303 h 362518"/>
                <a:gd name="connsiteX22" fmla="*/ 128772 w 348105"/>
                <a:gd name="connsiteY22" fmla="*/ 31084 h 362518"/>
                <a:gd name="connsiteX23" fmla="*/ 27966 w 348105"/>
                <a:gd name="connsiteY23" fmla="*/ 264344 h 362518"/>
                <a:gd name="connsiteX24" fmla="*/ -749 w 348105"/>
                <a:gd name="connsiteY24" fmla="*/ 354398 h 362518"/>
                <a:gd name="connsiteX25" fmla="*/ 145146 w 348105"/>
                <a:gd name="connsiteY25" fmla="*/ 360630 h 362518"/>
                <a:gd name="connsiteX26" fmla="*/ 245830 w 348105"/>
                <a:gd name="connsiteY26" fmla="*/ 336192 h 362518"/>
                <a:gd name="connsiteX27" fmla="*/ 320488 w 348105"/>
                <a:gd name="connsiteY27" fmla="*/ 309188 h 362518"/>
                <a:gd name="connsiteX28" fmla="*/ 347003 w 348105"/>
                <a:gd name="connsiteY28" fmla="*/ 210581 h 362518"/>
                <a:gd name="connsiteX29" fmla="*/ 334772 w 348105"/>
                <a:gd name="connsiteY29" fmla="*/ 191739 h 362518"/>
                <a:gd name="connsiteX30" fmla="*/ 324276 w 348105"/>
                <a:gd name="connsiteY30" fmla="*/ 193108 h 36251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 ang="0">
                  <a:pos x="connsiteX28" y="connsiteY28"/>
                </a:cxn>
                <a:cxn ang="0">
                  <a:pos x="connsiteX29" y="connsiteY29"/>
                </a:cxn>
                <a:cxn ang="0">
                  <a:pos x="connsiteX30" y="connsiteY30"/>
                </a:cxn>
              </a:cxnLst>
              <a:rect l="l" t="t" r="r" b="b"/>
              <a:pathLst>
                <a:path w="348105" h="362518">
                  <a:moveTo>
                    <a:pt x="324276" y="193108"/>
                  </a:moveTo>
                  <a:cubicBezTo>
                    <a:pt x="301476" y="210251"/>
                    <a:pt x="286300" y="235654"/>
                    <a:pt x="281998" y="263856"/>
                  </a:cubicBezTo>
                  <a:cubicBezTo>
                    <a:pt x="278736" y="283125"/>
                    <a:pt x="262643" y="297604"/>
                    <a:pt x="243142" y="298802"/>
                  </a:cubicBezTo>
                  <a:cubicBezTo>
                    <a:pt x="239867" y="299242"/>
                    <a:pt x="236850" y="296932"/>
                    <a:pt x="236409" y="293658"/>
                  </a:cubicBezTo>
                  <a:cubicBezTo>
                    <a:pt x="236299" y="292766"/>
                    <a:pt x="236385" y="291849"/>
                    <a:pt x="236666" y="290982"/>
                  </a:cubicBezTo>
                  <a:cubicBezTo>
                    <a:pt x="242653" y="273753"/>
                    <a:pt x="247345" y="256109"/>
                    <a:pt x="250717" y="238196"/>
                  </a:cubicBezTo>
                  <a:cubicBezTo>
                    <a:pt x="276378" y="195673"/>
                    <a:pt x="295928" y="155229"/>
                    <a:pt x="329408" y="122360"/>
                  </a:cubicBezTo>
                  <a:cubicBezTo>
                    <a:pt x="354579" y="97922"/>
                    <a:pt x="337716" y="45136"/>
                    <a:pt x="310346" y="67130"/>
                  </a:cubicBezTo>
                  <a:cubicBezTo>
                    <a:pt x="269168" y="101221"/>
                    <a:pt x="233904" y="141886"/>
                    <a:pt x="205996" y="187487"/>
                  </a:cubicBezTo>
                  <a:cubicBezTo>
                    <a:pt x="202942" y="186265"/>
                    <a:pt x="200009" y="184799"/>
                    <a:pt x="196832" y="183333"/>
                  </a:cubicBezTo>
                  <a:cubicBezTo>
                    <a:pt x="221099" y="144378"/>
                    <a:pt x="249802" y="108381"/>
                    <a:pt x="282365" y="76050"/>
                  </a:cubicBezTo>
                  <a:cubicBezTo>
                    <a:pt x="306803" y="51612"/>
                    <a:pt x="294584" y="1270"/>
                    <a:pt x="266724" y="22653"/>
                  </a:cubicBezTo>
                  <a:cubicBezTo>
                    <a:pt x="259515" y="28151"/>
                    <a:pt x="252673" y="33772"/>
                    <a:pt x="245830" y="39760"/>
                  </a:cubicBezTo>
                  <a:cubicBezTo>
                    <a:pt x="246820" y="37658"/>
                    <a:pt x="247516" y="35446"/>
                    <a:pt x="247907" y="33161"/>
                  </a:cubicBezTo>
                  <a:cubicBezTo>
                    <a:pt x="247968" y="32342"/>
                    <a:pt x="247968" y="31536"/>
                    <a:pt x="247907" y="30717"/>
                  </a:cubicBezTo>
                  <a:cubicBezTo>
                    <a:pt x="247968" y="29825"/>
                    <a:pt x="247968" y="28921"/>
                    <a:pt x="247907" y="28029"/>
                  </a:cubicBezTo>
                  <a:lnTo>
                    <a:pt x="247907" y="27418"/>
                  </a:lnTo>
                  <a:cubicBezTo>
                    <a:pt x="247968" y="26404"/>
                    <a:pt x="247968" y="25378"/>
                    <a:pt x="247907" y="24364"/>
                  </a:cubicBezTo>
                  <a:lnTo>
                    <a:pt x="247907" y="24364"/>
                  </a:lnTo>
                  <a:cubicBezTo>
                    <a:pt x="245708" y="5791"/>
                    <a:pt x="227380" y="-9116"/>
                    <a:pt x="209051" y="5791"/>
                  </a:cubicBezTo>
                  <a:cubicBezTo>
                    <a:pt x="192384" y="19231"/>
                    <a:pt x="176817" y="33980"/>
                    <a:pt x="162497" y="49901"/>
                  </a:cubicBezTo>
                  <a:cubicBezTo>
                    <a:pt x="162130" y="47616"/>
                    <a:pt x="161434" y="45393"/>
                    <a:pt x="160420" y="43303"/>
                  </a:cubicBezTo>
                  <a:cubicBezTo>
                    <a:pt x="155654" y="27418"/>
                    <a:pt x="141847" y="16910"/>
                    <a:pt x="128772" y="31084"/>
                  </a:cubicBezTo>
                  <a:cubicBezTo>
                    <a:pt x="69754" y="94012"/>
                    <a:pt x="50204" y="178567"/>
                    <a:pt x="27966" y="264344"/>
                  </a:cubicBezTo>
                  <a:cubicBezTo>
                    <a:pt x="20145" y="294647"/>
                    <a:pt x="4749" y="323484"/>
                    <a:pt x="-749" y="354398"/>
                  </a:cubicBezTo>
                  <a:cubicBezTo>
                    <a:pt x="47492" y="361962"/>
                    <a:pt x="96441" y="364051"/>
                    <a:pt x="145146" y="360630"/>
                  </a:cubicBezTo>
                  <a:cubicBezTo>
                    <a:pt x="179249" y="354936"/>
                    <a:pt x="212900" y="346761"/>
                    <a:pt x="245830" y="336192"/>
                  </a:cubicBezTo>
                  <a:cubicBezTo>
                    <a:pt x="268924" y="330204"/>
                    <a:pt x="303137" y="328249"/>
                    <a:pt x="320488" y="309188"/>
                  </a:cubicBezTo>
                  <a:lnTo>
                    <a:pt x="347003" y="210581"/>
                  </a:lnTo>
                  <a:cubicBezTo>
                    <a:pt x="348836" y="202003"/>
                    <a:pt x="343362" y="193560"/>
                    <a:pt x="334772" y="191739"/>
                  </a:cubicBezTo>
                  <a:cubicBezTo>
                    <a:pt x="331216" y="190981"/>
                    <a:pt x="327514" y="191458"/>
                    <a:pt x="324276" y="193108"/>
                  </a:cubicBezTo>
                  <a:close/>
                </a:path>
              </a:pathLst>
            </a:custGeom>
            <a:solidFill>
              <a:srgbClr val="684C4C">
                <a:alpha val="47000"/>
              </a:srgbClr>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36" name="Freeform: Shape 64">
              <a:extLst>
                <a:ext uri="{FF2B5EF4-FFF2-40B4-BE49-F238E27FC236}">
                  <a16:creationId xmlns:a16="http://schemas.microsoft.com/office/drawing/2014/main" id="{00000000-0008-0000-0400-000050010000}"/>
                </a:ext>
              </a:extLst>
            </xdr:cNvPr>
            <xdr:cNvSpPr/>
          </xdr:nvSpPr>
          <xdr:spPr>
            <a:xfrm>
              <a:off x="10528619" y="2615059"/>
              <a:ext cx="168061" cy="400863"/>
            </a:xfrm>
            <a:custGeom>
              <a:avLst/>
              <a:gdLst>
                <a:gd name="connsiteX0" fmla="*/ 48076 w 168061"/>
                <a:gd name="connsiteY0" fmla="*/ 380690 h 400863"/>
                <a:gd name="connsiteX1" fmla="*/ 69949 w 168061"/>
                <a:gd name="connsiteY1" fmla="*/ 253857 h 400863"/>
                <a:gd name="connsiteX2" fmla="*/ 159758 w 168061"/>
                <a:gd name="connsiteY2" fmla="*/ 52244 h 400863"/>
                <a:gd name="connsiteX3" fmla="*/ 133976 w 168061"/>
                <a:gd name="connsiteY3" fmla="*/ 6178 h 400863"/>
                <a:gd name="connsiteX4" fmla="*/ 24005 w 168061"/>
                <a:gd name="connsiteY4" fmla="*/ 236995 h 400863"/>
                <a:gd name="connsiteX5" fmla="*/ -433 w 168061"/>
                <a:gd name="connsiteY5" fmla="*/ 371404 h 400863"/>
                <a:gd name="connsiteX6" fmla="*/ 19362 w 168061"/>
                <a:gd name="connsiteY6" fmla="*/ 400118 h 400863"/>
                <a:gd name="connsiteX7" fmla="*/ 47991 w 168061"/>
                <a:gd name="connsiteY7" fmla="*/ 380763 h 400863"/>
                <a:gd name="connsiteX8" fmla="*/ 48076 w 168061"/>
                <a:gd name="connsiteY8" fmla="*/ 380323 h 400863"/>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168061" h="400863">
                  <a:moveTo>
                    <a:pt x="48076" y="380690"/>
                  </a:moveTo>
                  <a:cubicBezTo>
                    <a:pt x="51986" y="337899"/>
                    <a:pt x="59306" y="295487"/>
                    <a:pt x="69949" y="253857"/>
                  </a:cubicBezTo>
                  <a:cubicBezTo>
                    <a:pt x="88766" y="177000"/>
                    <a:pt x="105872" y="117860"/>
                    <a:pt x="159758" y="52244"/>
                  </a:cubicBezTo>
                  <a:cubicBezTo>
                    <a:pt x="179919" y="27806"/>
                    <a:pt x="155725" y="-17038"/>
                    <a:pt x="133976" y="6178"/>
                  </a:cubicBezTo>
                  <a:cubicBezTo>
                    <a:pt x="74958" y="69106"/>
                    <a:pt x="45632" y="151217"/>
                    <a:pt x="24005" y="236995"/>
                  </a:cubicBezTo>
                  <a:cubicBezTo>
                    <a:pt x="11969" y="281008"/>
                    <a:pt x="3795" y="325973"/>
                    <a:pt x="-433" y="371404"/>
                  </a:cubicBezTo>
                  <a:cubicBezTo>
                    <a:pt x="-2547" y="384722"/>
                    <a:pt x="6165" y="397357"/>
                    <a:pt x="19362" y="400118"/>
                  </a:cubicBezTo>
                  <a:cubicBezTo>
                    <a:pt x="32607" y="402684"/>
                    <a:pt x="45437" y="394021"/>
                    <a:pt x="47991" y="380763"/>
                  </a:cubicBezTo>
                  <a:cubicBezTo>
                    <a:pt x="48028" y="380617"/>
                    <a:pt x="48052" y="380470"/>
                    <a:pt x="48076" y="380323"/>
                  </a:cubicBezTo>
                  <a:close/>
                </a:path>
              </a:pathLst>
            </a:custGeom>
            <a:solidFill>
              <a:srgbClr val="FAB088"/>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37" name="Freeform: Shape 65">
              <a:extLst>
                <a:ext uri="{FF2B5EF4-FFF2-40B4-BE49-F238E27FC236}">
                  <a16:creationId xmlns:a16="http://schemas.microsoft.com/office/drawing/2014/main" id="{00000000-0008-0000-0400-000051010000}"/>
                </a:ext>
              </a:extLst>
            </xdr:cNvPr>
            <xdr:cNvSpPr/>
          </xdr:nvSpPr>
          <xdr:spPr>
            <a:xfrm>
              <a:off x="10541885" y="2633996"/>
              <a:ext cx="155669" cy="391823"/>
            </a:xfrm>
            <a:custGeom>
              <a:avLst/>
              <a:gdLst>
                <a:gd name="connsiteX0" fmla="*/ 142704 w 155669"/>
                <a:gd name="connsiteY0" fmla="*/ 50414 h 391823"/>
                <a:gd name="connsiteX1" fmla="*/ 152357 w 155669"/>
                <a:gd name="connsiteY1" fmla="*/ -295 h 391823"/>
                <a:gd name="connsiteX2" fmla="*/ 36399 w 155669"/>
                <a:gd name="connsiteY2" fmla="*/ 220746 h 391823"/>
                <a:gd name="connsiteX3" fmla="*/ -258 w 155669"/>
                <a:gd name="connsiteY3" fmla="*/ 367374 h 391823"/>
                <a:gd name="connsiteX4" fmla="*/ 4019 w 155669"/>
                <a:gd name="connsiteY4" fmla="*/ 389857 h 391823"/>
                <a:gd name="connsiteX5" fmla="*/ 8540 w 155669"/>
                <a:gd name="connsiteY5" fmla="*/ 391079 h 391823"/>
                <a:gd name="connsiteX6" fmla="*/ 37169 w 155669"/>
                <a:gd name="connsiteY6" fmla="*/ 371724 h 391823"/>
                <a:gd name="connsiteX7" fmla="*/ 37255 w 155669"/>
                <a:gd name="connsiteY7" fmla="*/ 371284 h 391823"/>
                <a:gd name="connsiteX8" fmla="*/ 59126 w 155669"/>
                <a:gd name="connsiteY8" fmla="*/ 244451 h 391823"/>
                <a:gd name="connsiteX9" fmla="*/ 142704 w 155669"/>
                <a:gd name="connsiteY9" fmla="*/ 50414 h 391823"/>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Lst>
              <a:rect l="l" t="t" r="r" b="b"/>
              <a:pathLst>
                <a:path w="155669" h="391823">
                  <a:moveTo>
                    <a:pt x="142704" y="50414"/>
                  </a:moveTo>
                  <a:cubicBezTo>
                    <a:pt x="152724" y="38195"/>
                    <a:pt x="158589" y="11068"/>
                    <a:pt x="152357" y="-295"/>
                  </a:cubicBezTo>
                  <a:cubicBezTo>
                    <a:pt x="84787" y="71797"/>
                    <a:pt x="61204" y="145233"/>
                    <a:pt x="36399" y="220746"/>
                  </a:cubicBezTo>
                  <a:cubicBezTo>
                    <a:pt x="20160" y="268534"/>
                    <a:pt x="7905" y="317569"/>
                    <a:pt x="-258" y="367374"/>
                  </a:cubicBezTo>
                  <a:cubicBezTo>
                    <a:pt x="-1626" y="375145"/>
                    <a:pt x="-111" y="383136"/>
                    <a:pt x="4019" y="389857"/>
                  </a:cubicBezTo>
                  <a:cubicBezTo>
                    <a:pt x="5485" y="390394"/>
                    <a:pt x="7000" y="390797"/>
                    <a:pt x="8540" y="391079"/>
                  </a:cubicBezTo>
                  <a:cubicBezTo>
                    <a:pt x="21785" y="393644"/>
                    <a:pt x="34615" y="384981"/>
                    <a:pt x="37169" y="371724"/>
                  </a:cubicBezTo>
                  <a:cubicBezTo>
                    <a:pt x="37205" y="371577"/>
                    <a:pt x="37230" y="371430"/>
                    <a:pt x="37255" y="371284"/>
                  </a:cubicBezTo>
                  <a:cubicBezTo>
                    <a:pt x="41165" y="328493"/>
                    <a:pt x="48484" y="286081"/>
                    <a:pt x="59126" y="244451"/>
                  </a:cubicBezTo>
                  <a:cubicBezTo>
                    <a:pt x="77822" y="167960"/>
                    <a:pt x="88818" y="116029"/>
                    <a:pt x="142704" y="50414"/>
                  </a:cubicBezTo>
                  <a:close/>
                </a:path>
              </a:pathLst>
            </a:custGeom>
            <a:solidFill>
              <a:srgbClr val="D36F54">
                <a:alpha val="50000"/>
              </a:srgbClr>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38" name="Freeform: Shape 66">
              <a:extLst>
                <a:ext uri="{FF2B5EF4-FFF2-40B4-BE49-F238E27FC236}">
                  <a16:creationId xmlns:a16="http://schemas.microsoft.com/office/drawing/2014/main" id="{00000000-0008-0000-0400-000052010000}"/>
                </a:ext>
              </a:extLst>
            </xdr:cNvPr>
            <xdr:cNvSpPr/>
          </xdr:nvSpPr>
          <xdr:spPr>
            <a:xfrm>
              <a:off x="10541240" y="2590430"/>
              <a:ext cx="241507" cy="432168"/>
            </a:xfrm>
            <a:custGeom>
              <a:avLst/>
              <a:gdLst>
                <a:gd name="connsiteX0" fmla="*/ 52685 w 241507"/>
                <a:gd name="connsiteY0" fmla="*/ 412528 h 432168"/>
                <a:gd name="connsiteX1" fmla="*/ 92029 w 241507"/>
                <a:gd name="connsiteY1" fmla="*/ 275798 h 432168"/>
                <a:gd name="connsiteX2" fmla="*/ 230226 w 241507"/>
                <a:gd name="connsiteY2" fmla="*/ 50968 h 432168"/>
                <a:gd name="connsiteX3" fmla="*/ 201634 w 241507"/>
                <a:gd name="connsiteY3" fmla="*/ 5758 h 432168"/>
                <a:gd name="connsiteX4" fmla="*/ 42787 w 241507"/>
                <a:gd name="connsiteY4" fmla="*/ 251726 h 432168"/>
                <a:gd name="connsiteX5" fmla="*/ 265 w 241507"/>
                <a:gd name="connsiteY5" fmla="*/ 396888 h 432168"/>
                <a:gd name="connsiteX6" fmla="*/ 18593 w 241507"/>
                <a:gd name="connsiteY6" fmla="*/ 430734 h 432168"/>
                <a:gd name="connsiteX7" fmla="*/ 52440 w 241507"/>
                <a:gd name="connsiteY7" fmla="*/ 412528 h 43216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241507" h="432168">
                  <a:moveTo>
                    <a:pt x="52685" y="412528"/>
                  </a:moveTo>
                  <a:cubicBezTo>
                    <a:pt x="62105" y="365961"/>
                    <a:pt x="75253" y="320238"/>
                    <a:pt x="92029" y="275798"/>
                  </a:cubicBezTo>
                  <a:cubicBezTo>
                    <a:pt x="122088" y="193808"/>
                    <a:pt x="163999" y="110597"/>
                    <a:pt x="230226" y="50968"/>
                  </a:cubicBezTo>
                  <a:cubicBezTo>
                    <a:pt x="256375" y="27508"/>
                    <a:pt x="228882" y="-16358"/>
                    <a:pt x="201634" y="5758"/>
                  </a:cubicBezTo>
                  <a:cubicBezTo>
                    <a:pt x="114513" y="76384"/>
                    <a:pt x="75412" y="164605"/>
                    <a:pt x="42787" y="251726"/>
                  </a:cubicBezTo>
                  <a:cubicBezTo>
                    <a:pt x="24605" y="298855"/>
                    <a:pt x="10382" y="347401"/>
                    <a:pt x="265" y="396888"/>
                  </a:cubicBezTo>
                  <a:cubicBezTo>
                    <a:pt x="-3719" y="411257"/>
                    <a:pt x="4383" y="426213"/>
                    <a:pt x="18593" y="430734"/>
                  </a:cubicBezTo>
                  <a:cubicBezTo>
                    <a:pt x="32963" y="435011"/>
                    <a:pt x="48090" y="426873"/>
                    <a:pt x="52440" y="412528"/>
                  </a:cubicBezTo>
                  <a:close/>
                </a:path>
              </a:pathLst>
            </a:custGeom>
            <a:solidFill>
              <a:srgbClr val="FAB088"/>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39" name="Freeform: Shape 67">
              <a:extLst>
                <a:ext uri="{FF2B5EF4-FFF2-40B4-BE49-F238E27FC236}">
                  <a16:creationId xmlns:a16="http://schemas.microsoft.com/office/drawing/2014/main" id="{00000000-0008-0000-0400-000053010000}"/>
                </a:ext>
              </a:extLst>
            </xdr:cNvPr>
            <xdr:cNvSpPr/>
          </xdr:nvSpPr>
          <xdr:spPr>
            <a:xfrm>
              <a:off x="10578355" y="2615056"/>
              <a:ext cx="204385" cy="400904"/>
            </a:xfrm>
            <a:custGeom>
              <a:avLst/>
              <a:gdLst>
                <a:gd name="connsiteX0" fmla="*/ 193233 w 204385"/>
                <a:gd name="connsiteY0" fmla="*/ 26587 h 400904"/>
                <a:gd name="connsiteX1" fmla="*/ 203375 w 204385"/>
                <a:gd name="connsiteY1" fmla="*/ -295 h 400904"/>
                <a:gd name="connsiteX2" fmla="*/ 49293 w 204385"/>
                <a:gd name="connsiteY2" fmla="*/ 228689 h 400904"/>
                <a:gd name="connsiteX3" fmla="*/ 418 w 204385"/>
                <a:gd name="connsiteY3" fmla="*/ 372017 h 400904"/>
                <a:gd name="connsiteX4" fmla="*/ 7382 w 204385"/>
                <a:gd name="connsiteY4" fmla="*/ 400609 h 400904"/>
                <a:gd name="connsiteX5" fmla="*/ 15203 w 204385"/>
                <a:gd name="connsiteY5" fmla="*/ 388390 h 400904"/>
                <a:gd name="connsiteX6" fmla="*/ 54670 w 204385"/>
                <a:gd name="connsiteY6" fmla="*/ 251782 h 400904"/>
                <a:gd name="connsiteX7" fmla="*/ 193233 w 204385"/>
                <a:gd name="connsiteY7" fmla="*/ 26587 h 40090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204385" h="400904">
                  <a:moveTo>
                    <a:pt x="193233" y="26587"/>
                  </a:moveTo>
                  <a:cubicBezTo>
                    <a:pt x="200895" y="19891"/>
                    <a:pt x="204707" y="9798"/>
                    <a:pt x="203375" y="-295"/>
                  </a:cubicBezTo>
                  <a:cubicBezTo>
                    <a:pt x="132872" y="60067"/>
                    <a:pt x="85462" y="144377"/>
                    <a:pt x="49293" y="228689"/>
                  </a:cubicBezTo>
                  <a:cubicBezTo>
                    <a:pt x="28925" y="274974"/>
                    <a:pt x="12576" y="322933"/>
                    <a:pt x="418" y="372017"/>
                  </a:cubicBezTo>
                  <a:cubicBezTo>
                    <a:pt x="-2502" y="382110"/>
                    <a:pt x="149" y="392997"/>
                    <a:pt x="7382" y="400609"/>
                  </a:cubicBezTo>
                  <a:cubicBezTo>
                    <a:pt x="11329" y="397567"/>
                    <a:pt x="14104" y="393254"/>
                    <a:pt x="15203" y="388390"/>
                  </a:cubicBezTo>
                  <a:cubicBezTo>
                    <a:pt x="24673" y="341873"/>
                    <a:pt x="37869" y="296186"/>
                    <a:pt x="54670" y="251782"/>
                  </a:cubicBezTo>
                  <a:cubicBezTo>
                    <a:pt x="84973" y="169427"/>
                    <a:pt x="127007" y="86093"/>
                    <a:pt x="193233" y="26587"/>
                  </a:cubicBezTo>
                  <a:close/>
                </a:path>
              </a:pathLst>
            </a:custGeom>
            <a:solidFill>
              <a:srgbClr val="D36F54">
                <a:alpha val="50000"/>
              </a:srgbClr>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40" name="Freeform: Shape 68">
              <a:extLst>
                <a:ext uri="{FF2B5EF4-FFF2-40B4-BE49-F238E27FC236}">
                  <a16:creationId xmlns:a16="http://schemas.microsoft.com/office/drawing/2014/main" id="{00000000-0008-0000-0400-000054010000}"/>
                </a:ext>
              </a:extLst>
            </xdr:cNvPr>
            <xdr:cNvSpPr/>
          </xdr:nvSpPr>
          <xdr:spPr>
            <a:xfrm>
              <a:off x="10618005" y="2652824"/>
              <a:ext cx="258189" cy="415453"/>
            </a:xfrm>
            <a:custGeom>
              <a:avLst/>
              <a:gdLst>
                <a:gd name="connsiteX0" fmla="*/ 39336 w 258189"/>
                <a:gd name="connsiteY0" fmla="*/ 397421 h 415453"/>
                <a:gd name="connsiteX1" fmla="*/ 110694 w 258189"/>
                <a:gd name="connsiteY1" fmla="*/ 263013 h 415453"/>
                <a:gd name="connsiteX2" fmla="*/ 245103 w 258189"/>
                <a:gd name="connsiteY2" fmla="*/ 60177 h 415453"/>
                <a:gd name="connsiteX3" fmla="*/ 226041 w 258189"/>
                <a:gd name="connsiteY3" fmla="*/ 4948 h 415453"/>
                <a:gd name="connsiteX4" fmla="*/ 63529 w 258189"/>
                <a:gd name="connsiteY4" fmla="*/ 236131 h 415453"/>
                <a:gd name="connsiteX5" fmla="*/ 12943 w 258189"/>
                <a:gd name="connsiteY5" fmla="*/ 378726 h 415453"/>
                <a:gd name="connsiteX6" fmla="*/ 4878 w 258189"/>
                <a:gd name="connsiteY6" fmla="*/ 413550 h 415453"/>
                <a:gd name="connsiteX7" fmla="*/ 39702 w 258189"/>
                <a:gd name="connsiteY7" fmla="*/ 397177 h 415453"/>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258189" h="415453">
                  <a:moveTo>
                    <a:pt x="39336" y="397421"/>
                  </a:moveTo>
                  <a:cubicBezTo>
                    <a:pt x="50700" y="351600"/>
                    <a:pt x="92121" y="306634"/>
                    <a:pt x="110694" y="263013"/>
                  </a:cubicBezTo>
                  <a:cubicBezTo>
                    <a:pt x="141816" y="187267"/>
                    <a:pt x="187478" y="118352"/>
                    <a:pt x="245103" y="60177"/>
                  </a:cubicBezTo>
                  <a:cubicBezTo>
                    <a:pt x="270274" y="35740"/>
                    <a:pt x="253412" y="-17047"/>
                    <a:pt x="226041" y="4948"/>
                  </a:cubicBezTo>
                  <a:cubicBezTo>
                    <a:pt x="151750" y="64576"/>
                    <a:pt x="101652" y="150231"/>
                    <a:pt x="63529" y="236131"/>
                  </a:cubicBezTo>
                  <a:cubicBezTo>
                    <a:pt x="42550" y="282098"/>
                    <a:pt x="25626" y="329813"/>
                    <a:pt x="12943" y="378726"/>
                  </a:cubicBezTo>
                  <a:cubicBezTo>
                    <a:pt x="9277" y="393145"/>
                    <a:pt x="-10151" y="408174"/>
                    <a:pt x="4878" y="413550"/>
                  </a:cubicBezTo>
                  <a:cubicBezTo>
                    <a:pt x="19015" y="418621"/>
                    <a:pt x="34595" y="411302"/>
                    <a:pt x="39702" y="397177"/>
                  </a:cubicBezTo>
                  <a:close/>
                </a:path>
              </a:pathLst>
            </a:custGeom>
            <a:solidFill>
              <a:srgbClr val="FAB088"/>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41" name="Freeform: Shape 69">
              <a:extLst>
                <a:ext uri="{FF2B5EF4-FFF2-40B4-BE49-F238E27FC236}">
                  <a16:creationId xmlns:a16="http://schemas.microsoft.com/office/drawing/2014/main" id="{00000000-0008-0000-0400-000055010000}"/>
                </a:ext>
              </a:extLst>
            </xdr:cNvPr>
            <xdr:cNvSpPr/>
          </xdr:nvSpPr>
          <xdr:spPr>
            <a:xfrm>
              <a:off x="10577948" y="2609279"/>
              <a:ext cx="251879" cy="411080"/>
            </a:xfrm>
            <a:custGeom>
              <a:avLst/>
              <a:gdLst>
                <a:gd name="connsiteX0" fmla="*/ 51655 w 251879"/>
                <a:gd name="connsiteY0" fmla="*/ 392824 h 411080"/>
                <a:gd name="connsiteX1" fmla="*/ 101630 w 251879"/>
                <a:gd name="connsiteY1" fmla="*/ 259638 h 411080"/>
                <a:gd name="connsiteX2" fmla="*/ 237995 w 251879"/>
                <a:gd name="connsiteY2" fmla="*/ 58269 h 411080"/>
                <a:gd name="connsiteX3" fmla="*/ 222354 w 251879"/>
                <a:gd name="connsiteY3" fmla="*/ 4872 h 411080"/>
                <a:gd name="connsiteX4" fmla="*/ 54710 w 251879"/>
                <a:gd name="connsiteY4" fmla="*/ 232389 h 411080"/>
                <a:gd name="connsiteX5" fmla="*/ 946 w 251879"/>
                <a:gd name="connsiteY5" fmla="*/ 373763 h 411080"/>
                <a:gd name="connsiteX6" fmla="*/ 16464 w 251879"/>
                <a:gd name="connsiteY6" fmla="*/ 408953 h 411080"/>
                <a:gd name="connsiteX7" fmla="*/ 51655 w 251879"/>
                <a:gd name="connsiteY7" fmla="*/ 393435 h 41108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251879" h="411080">
                  <a:moveTo>
                    <a:pt x="51655" y="392824"/>
                  </a:moveTo>
                  <a:cubicBezTo>
                    <a:pt x="64742" y="347174"/>
                    <a:pt x="81457" y="302636"/>
                    <a:pt x="101630" y="259638"/>
                  </a:cubicBezTo>
                  <a:cubicBezTo>
                    <a:pt x="134158" y="184613"/>
                    <a:pt x="180406" y="116321"/>
                    <a:pt x="237995" y="58269"/>
                  </a:cubicBezTo>
                  <a:cubicBezTo>
                    <a:pt x="262432" y="33831"/>
                    <a:pt x="250214" y="-16511"/>
                    <a:pt x="222354" y="4872"/>
                  </a:cubicBezTo>
                  <a:cubicBezTo>
                    <a:pt x="146718" y="62790"/>
                    <a:pt x="94788" y="147345"/>
                    <a:pt x="54710" y="232389"/>
                  </a:cubicBezTo>
                  <a:cubicBezTo>
                    <a:pt x="32716" y="277868"/>
                    <a:pt x="14729" y="325168"/>
                    <a:pt x="946" y="373763"/>
                  </a:cubicBezTo>
                  <a:cubicBezTo>
                    <a:pt x="-4174" y="387753"/>
                    <a:pt x="2682" y="403296"/>
                    <a:pt x="16464" y="408953"/>
                  </a:cubicBezTo>
                  <a:cubicBezTo>
                    <a:pt x="30467" y="414354"/>
                    <a:pt x="46206" y="407414"/>
                    <a:pt x="51655" y="393435"/>
                  </a:cubicBezTo>
                  <a:close/>
                </a:path>
              </a:pathLst>
            </a:custGeom>
            <a:solidFill>
              <a:srgbClr val="FAB088"/>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42" name="Freeform: Shape 70">
              <a:extLst>
                <a:ext uri="{FF2B5EF4-FFF2-40B4-BE49-F238E27FC236}">
                  <a16:creationId xmlns:a16="http://schemas.microsoft.com/office/drawing/2014/main" id="{00000000-0008-0000-0400-000056010000}"/>
                </a:ext>
              </a:extLst>
            </xdr:cNvPr>
            <xdr:cNvSpPr/>
          </xdr:nvSpPr>
          <xdr:spPr>
            <a:xfrm>
              <a:off x="10426051" y="2741558"/>
              <a:ext cx="450497" cy="475160"/>
            </a:xfrm>
            <a:custGeom>
              <a:avLst/>
              <a:gdLst>
                <a:gd name="connsiteX0" fmla="*/ 426672 w 450497"/>
                <a:gd name="connsiteY0" fmla="*/ 49767 h 475160"/>
                <a:gd name="connsiteX1" fmla="*/ 379506 w 450497"/>
                <a:gd name="connsiteY1" fmla="*/ 110862 h 475160"/>
                <a:gd name="connsiteX2" fmla="*/ 340650 w 450497"/>
                <a:gd name="connsiteY2" fmla="*/ 145808 h 475160"/>
                <a:gd name="connsiteX3" fmla="*/ 333917 w 450497"/>
                <a:gd name="connsiteY3" fmla="*/ 140664 h 475160"/>
                <a:gd name="connsiteX4" fmla="*/ 334174 w 450497"/>
                <a:gd name="connsiteY4" fmla="*/ 137988 h 475160"/>
                <a:gd name="connsiteX5" fmla="*/ 351647 w 450497"/>
                <a:gd name="connsiteY5" fmla="*/ 43658 h 475160"/>
                <a:gd name="connsiteX6" fmla="*/ 162741 w 450497"/>
                <a:gd name="connsiteY6" fmla="*/ 2602 h 475160"/>
                <a:gd name="connsiteX7" fmla="*/ 104090 w 450497"/>
                <a:gd name="connsiteY7" fmla="*/ 224865 h 475160"/>
                <a:gd name="connsiteX8" fmla="*/ -749 w 450497"/>
                <a:gd name="connsiteY8" fmla="*/ 474866 h 475160"/>
                <a:gd name="connsiteX9" fmla="*/ 182536 w 450497"/>
                <a:gd name="connsiteY9" fmla="*/ 474866 h 475160"/>
                <a:gd name="connsiteX10" fmla="*/ 270147 w 450497"/>
                <a:gd name="connsiteY10" fmla="*/ 274719 h 475160"/>
                <a:gd name="connsiteX11" fmla="*/ 283343 w 450497"/>
                <a:gd name="connsiteY11" fmla="*/ 272275 h 475160"/>
                <a:gd name="connsiteX12" fmla="*/ 317067 w 450497"/>
                <a:gd name="connsiteY12" fmla="*/ 255902 h 475160"/>
                <a:gd name="connsiteX13" fmla="*/ 399912 w 450497"/>
                <a:gd name="connsiteY13" fmla="*/ 182588 h 475160"/>
                <a:gd name="connsiteX14" fmla="*/ 417996 w 450497"/>
                <a:gd name="connsiteY14" fmla="*/ 155950 h 475160"/>
                <a:gd name="connsiteX15" fmla="*/ 449521 w 450497"/>
                <a:gd name="connsiteY15" fmla="*/ 66385 h 475160"/>
                <a:gd name="connsiteX16" fmla="*/ 436642 w 450497"/>
                <a:gd name="connsiteY16" fmla="*/ 48191 h 475160"/>
                <a:gd name="connsiteX17" fmla="*/ 426672 w 450497"/>
                <a:gd name="connsiteY17" fmla="*/ 49767 h 47516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Lst>
              <a:rect l="l" t="t" r="r" b="b"/>
              <a:pathLst>
                <a:path w="450497" h="475160">
                  <a:moveTo>
                    <a:pt x="426672" y="49767"/>
                  </a:moveTo>
                  <a:cubicBezTo>
                    <a:pt x="402209" y="61571"/>
                    <a:pt x="384736" y="84213"/>
                    <a:pt x="379506" y="110862"/>
                  </a:cubicBezTo>
                  <a:cubicBezTo>
                    <a:pt x="376244" y="130132"/>
                    <a:pt x="360151" y="144611"/>
                    <a:pt x="340650" y="145808"/>
                  </a:cubicBezTo>
                  <a:cubicBezTo>
                    <a:pt x="337375" y="146248"/>
                    <a:pt x="334357" y="143939"/>
                    <a:pt x="333917" y="140664"/>
                  </a:cubicBezTo>
                  <a:cubicBezTo>
                    <a:pt x="333807" y="139772"/>
                    <a:pt x="333893" y="138856"/>
                    <a:pt x="334174" y="137988"/>
                  </a:cubicBezTo>
                  <a:cubicBezTo>
                    <a:pt x="345526" y="107820"/>
                    <a:pt x="351439" y="75892"/>
                    <a:pt x="351647" y="43658"/>
                  </a:cubicBezTo>
                  <a:cubicBezTo>
                    <a:pt x="302771" y="51844"/>
                    <a:pt x="266114" y="-14749"/>
                    <a:pt x="162741" y="2602"/>
                  </a:cubicBezTo>
                  <a:lnTo>
                    <a:pt x="104090" y="224865"/>
                  </a:lnTo>
                  <a:lnTo>
                    <a:pt x="-749" y="474866"/>
                  </a:lnTo>
                  <a:lnTo>
                    <a:pt x="182536" y="474866"/>
                  </a:lnTo>
                  <a:lnTo>
                    <a:pt x="270147" y="274719"/>
                  </a:lnTo>
                  <a:lnTo>
                    <a:pt x="283343" y="272275"/>
                  </a:lnTo>
                  <a:cubicBezTo>
                    <a:pt x="295855" y="269966"/>
                    <a:pt x="307512" y="264308"/>
                    <a:pt x="317067" y="255902"/>
                  </a:cubicBezTo>
                  <a:lnTo>
                    <a:pt x="399912" y="182588"/>
                  </a:lnTo>
                  <a:cubicBezTo>
                    <a:pt x="408099" y="175379"/>
                    <a:pt x="414318" y="166214"/>
                    <a:pt x="417996" y="155950"/>
                  </a:cubicBezTo>
                  <a:lnTo>
                    <a:pt x="449521" y="66385"/>
                  </a:lnTo>
                  <a:cubicBezTo>
                    <a:pt x="450987" y="57807"/>
                    <a:pt x="445220" y="49657"/>
                    <a:pt x="436642" y="48191"/>
                  </a:cubicBezTo>
                  <a:cubicBezTo>
                    <a:pt x="433233" y="47617"/>
                    <a:pt x="429726" y="48167"/>
                    <a:pt x="426672" y="49767"/>
                  </a:cubicBezTo>
                  <a:close/>
                </a:path>
              </a:pathLst>
            </a:custGeom>
            <a:solidFill>
              <a:srgbClr val="FAB088"/>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grpSp>
    </xdr:grpSp>
    <xdr:clientData/>
  </xdr:twoCellAnchor>
  <xdr:twoCellAnchor>
    <xdr:from>
      <xdr:col>10</xdr:col>
      <xdr:colOff>470590</xdr:colOff>
      <xdr:row>0</xdr:row>
      <xdr:rowOff>0</xdr:rowOff>
    </xdr:from>
    <xdr:to>
      <xdr:col>10</xdr:col>
      <xdr:colOff>2337428</xdr:colOff>
      <xdr:row>1</xdr:row>
      <xdr:rowOff>134778</xdr:rowOff>
    </xdr:to>
    <xdr:grpSp>
      <xdr:nvGrpSpPr>
        <xdr:cNvPr id="345" name="Group 422">
          <a:hlinkClick xmlns:r="http://schemas.openxmlformats.org/officeDocument/2006/relationships" r:id="rId5"/>
          <a:extLst>
            <a:ext uri="{FF2B5EF4-FFF2-40B4-BE49-F238E27FC236}">
              <a16:creationId xmlns:a16="http://schemas.microsoft.com/office/drawing/2014/main" id="{00000000-0008-0000-0400-000059010000}"/>
            </a:ext>
          </a:extLst>
        </xdr:cNvPr>
        <xdr:cNvGrpSpPr/>
      </xdr:nvGrpSpPr>
      <xdr:grpSpPr>
        <a:xfrm>
          <a:off x="14130869" y="0"/>
          <a:ext cx="1866838" cy="976312"/>
          <a:chOff x="13239751" y="341311"/>
          <a:chExt cx="1802272" cy="854288"/>
        </a:xfrm>
      </xdr:grpSpPr>
      <xdr:grpSp>
        <xdr:nvGrpSpPr>
          <xdr:cNvPr id="346" name="Agrupar 15">
            <a:extLst>
              <a:ext uri="{FF2B5EF4-FFF2-40B4-BE49-F238E27FC236}">
                <a16:creationId xmlns:a16="http://schemas.microsoft.com/office/drawing/2014/main" id="{00000000-0008-0000-0400-00005A010000}"/>
              </a:ext>
            </a:extLst>
          </xdr:cNvPr>
          <xdr:cNvGrpSpPr/>
        </xdr:nvGrpSpPr>
        <xdr:grpSpPr>
          <a:xfrm>
            <a:off x="13239751" y="341311"/>
            <a:ext cx="1802272" cy="854288"/>
            <a:chOff x="5210175" y="147637"/>
            <a:chExt cx="2365883" cy="1038225"/>
          </a:xfrm>
          <a:solidFill>
            <a:srgbClr val="002060"/>
          </a:solidFill>
        </xdr:grpSpPr>
        <xdr:sp macro="" textlink="">
          <xdr:nvSpPr>
            <xdr:cNvPr id="363" name="Retângulo: Cantos Arredondados 16">
              <a:extLst>
                <a:ext uri="{FF2B5EF4-FFF2-40B4-BE49-F238E27FC236}">
                  <a16:creationId xmlns:a16="http://schemas.microsoft.com/office/drawing/2014/main" id="{00000000-0008-0000-0400-00006B010000}"/>
                </a:ext>
              </a:extLst>
            </xdr:cNvPr>
            <xdr:cNvSpPr/>
          </xdr:nvSpPr>
          <xdr:spPr>
            <a:xfrm>
              <a:off x="5210175" y="147637"/>
              <a:ext cx="2365883" cy="1038225"/>
            </a:xfrm>
            <a:prstGeom prst="roundRect">
              <a:avLst>
                <a:gd name="adj" fmla="val 9328"/>
              </a:avLst>
            </a:prstGeom>
            <a:grpFill/>
            <a:ln>
              <a:noFill/>
            </a:ln>
            <a:effectLst>
              <a:outerShdw blurRad="50800" dist="38100" dir="5400000" algn="t"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900"/>
            </a:p>
          </xdr:txBody>
        </xdr:sp>
        <xdr:sp macro="" textlink="">
          <xdr:nvSpPr>
            <xdr:cNvPr id="364" name="Retângulo: Cantos Arredondados 17">
              <a:extLst>
                <a:ext uri="{FF2B5EF4-FFF2-40B4-BE49-F238E27FC236}">
                  <a16:creationId xmlns:a16="http://schemas.microsoft.com/office/drawing/2014/main" id="{00000000-0008-0000-0400-00006C010000}"/>
                </a:ext>
              </a:extLst>
            </xdr:cNvPr>
            <xdr:cNvSpPr/>
          </xdr:nvSpPr>
          <xdr:spPr>
            <a:xfrm>
              <a:off x="5913039" y="370837"/>
              <a:ext cx="1583981" cy="674511"/>
            </a:xfrm>
            <a:prstGeom prst="roundRect">
              <a:avLst/>
            </a:prstGeom>
            <a:grpFill/>
            <a:ln>
              <a:no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500" b="1">
                  <a:solidFill>
                    <a:schemeClr val="bg1"/>
                  </a:solidFill>
                  <a:latin typeface="+mn-lt"/>
                </a:rPr>
                <a:t>PLANO DE TRABALHO</a:t>
              </a:r>
            </a:p>
          </xdr:txBody>
        </xdr:sp>
      </xdr:grpSp>
      <xdr:grpSp>
        <xdr:nvGrpSpPr>
          <xdr:cNvPr id="347" name="Graphic 2">
            <a:extLst>
              <a:ext uri="{FF2B5EF4-FFF2-40B4-BE49-F238E27FC236}">
                <a16:creationId xmlns:a16="http://schemas.microsoft.com/office/drawing/2014/main" id="{00000000-0008-0000-0400-00005B010000}"/>
              </a:ext>
            </a:extLst>
          </xdr:cNvPr>
          <xdr:cNvGrpSpPr/>
        </xdr:nvGrpSpPr>
        <xdr:grpSpPr>
          <a:xfrm>
            <a:off x="13425279" y="571378"/>
            <a:ext cx="416491" cy="453279"/>
            <a:chOff x="7845579" y="1500588"/>
            <a:chExt cx="604404" cy="843863"/>
          </a:xfrm>
        </xdr:grpSpPr>
        <xdr:sp macro="" textlink="">
          <xdr:nvSpPr>
            <xdr:cNvPr id="348" name="Freeform: Shape 286">
              <a:extLst>
                <a:ext uri="{FF2B5EF4-FFF2-40B4-BE49-F238E27FC236}">
                  <a16:creationId xmlns:a16="http://schemas.microsoft.com/office/drawing/2014/main" id="{00000000-0008-0000-0400-00005C010000}"/>
                </a:ext>
              </a:extLst>
            </xdr:cNvPr>
            <xdr:cNvSpPr/>
          </xdr:nvSpPr>
          <xdr:spPr>
            <a:xfrm>
              <a:off x="7845579" y="1646590"/>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solidFill>
              <a:srgbClr val="296ACC"/>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349" name="Freeform: Shape 287">
              <a:extLst>
                <a:ext uri="{FF2B5EF4-FFF2-40B4-BE49-F238E27FC236}">
                  <a16:creationId xmlns:a16="http://schemas.microsoft.com/office/drawing/2014/main" id="{00000000-0008-0000-0400-00005D010000}"/>
                </a:ext>
              </a:extLst>
            </xdr:cNvPr>
            <xdr:cNvSpPr/>
          </xdr:nvSpPr>
          <xdr:spPr>
            <a:xfrm>
              <a:off x="7901002" y="1701639"/>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350" name="Freeform: Shape 288">
              <a:extLst>
                <a:ext uri="{FF2B5EF4-FFF2-40B4-BE49-F238E27FC236}">
                  <a16:creationId xmlns:a16="http://schemas.microsoft.com/office/drawing/2014/main" id="{00000000-0008-0000-0400-00005E010000}"/>
                </a:ext>
              </a:extLst>
            </xdr:cNvPr>
            <xdr:cNvSpPr/>
          </xdr:nvSpPr>
          <xdr:spPr>
            <a:xfrm>
              <a:off x="7893746" y="1694632"/>
              <a:ext cx="441761" cy="547729"/>
            </a:xfrm>
            <a:custGeom>
              <a:avLst/>
              <a:gdLst>
                <a:gd name="connsiteX0" fmla="*/ 441267 w 441761"/>
                <a:gd name="connsiteY0" fmla="*/ 547609 h 547729"/>
                <a:gd name="connsiteX1" fmla="*/ -495 w 441761"/>
                <a:gd name="connsiteY1" fmla="*/ 547609 h 547729"/>
                <a:gd name="connsiteX2" fmla="*/ -495 w 441761"/>
                <a:gd name="connsiteY2" fmla="*/ -121 h 547729"/>
                <a:gd name="connsiteX3" fmla="*/ 441267 w 441761"/>
                <a:gd name="connsiteY3" fmla="*/ -121 h 547729"/>
                <a:gd name="connsiteX4" fmla="*/ 13767 w 441761"/>
                <a:gd name="connsiteY4" fmla="*/ 533347 h 547729"/>
                <a:gd name="connsiteX5" fmla="*/ 426629 w 441761"/>
                <a:gd name="connsiteY5" fmla="*/ 533347 h 547729"/>
                <a:gd name="connsiteX6" fmla="*/ 426629 w 441761"/>
                <a:gd name="connsiteY6" fmla="*/ 14142 h 547729"/>
                <a:gd name="connsiteX7" fmla="*/ 13767 w 441761"/>
                <a:gd name="connsiteY7" fmla="*/ 14142 h 54772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441761" h="547729">
                  <a:moveTo>
                    <a:pt x="441267" y="547609"/>
                  </a:moveTo>
                  <a:lnTo>
                    <a:pt x="-495" y="547609"/>
                  </a:lnTo>
                  <a:lnTo>
                    <a:pt x="-495" y="-121"/>
                  </a:lnTo>
                  <a:lnTo>
                    <a:pt x="441267" y="-121"/>
                  </a:lnTo>
                  <a:close/>
                  <a:moveTo>
                    <a:pt x="13767" y="533347"/>
                  </a:moveTo>
                  <a:lnTo>
                    <a:pt x="426629" y="533347"/>
                  </a:lnTo>
                  <a:lnTo>
                    <a:pt x="426629" y="14142"/>
                  </a:lnTo>
                  <a:lnTo>
                    <a:pt x="13767" y="14142"/>
                  </a:lnTo>
                  <a:close/>
                </a:path>
              </a:pathLst>
            </a:custGeom>
            <a:solidFill>
              <a:srgbClr val="5896F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351" name="Freeform: Shape 289">
              <a:extLst>
                <a:ext uri="{FF2B5EF4-FFF2-40B4-BE49-F238E27FC236}">
                  <a16:creationId xmlns:a16="http://schemas.microsoft.com/office/drawing/2014/main" id="{00000000-0008-0000-0400-00005F010000}"/>
                </a:ext>
              </a:extLst>
            </xdr:cNvPr>
            <xdr:cNvSpPr/>
          </xdr:nvSpPr>
          <xdr:spPr>
            <a:xfrm>
              <a:off x="7954299" y="1500588"/>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solidFill>
              <a:srgbClr val="EA5D00"/>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352" name="Freeform: Shape 290">
              <a:extLst>
                <a:ext uri="{FF2B5EF4-FFF2-40B4-BE49-F238E27FC236}">
                  <a16:creationId xmlns:a16="http://schemas.microsoft.com/office/drawing/2014/main" id="{00000000-0008-0000-0400-000060010000}"/>
                </a:ext>
              </a:extLst>
            </xdr:cNvPr>
            <xdr:cNvSpPr/>
          </xdr:nvSpPr>
          <xdr:spPr>
            <a:xfrm>
              <a:off x="8108434" y="1570524"/>
              <a:ext cx="221068" cy="34655"/>
            </a:xfrm>
            <a:custGeom>
              <a:avLst/>
              <a:gdLst>
                <a:gd name="connsiteX0" fmla="*/ 0 w 221068"/>
                <a:gd name="connsiteY0" fmla="*/ 0 h 34655"/>
                <a:gd name="connsiteX1" fmla="*/ 221069 w 221068"/>
                <a:gd name="connsiteY1" fmla="*/ 0 h 34655"/>
                <a:gd name="connsiteX2" fmla="*/ 221069 w 221068"/>
                <a:gd name="connsiteY2" fmla="*/ 34655 h 34655"/>
                <a:gd name="connsiteX3" fmla="*/ 0 w 221068"/>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21068" h="34655">
                  <a:moveTo>
                    <a:pt x="0" y="0"/>
                  </a:moveTo>
                  <a:lnTo>
                    <a:pt x="221069" y="0"/>
                  </a:lnTo>
                  <a:lnTo>
                    <a:pt x="221069"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353" name="Freeform: Shape 291">
              <a:extLst>
                <a:ext uri="{FF2B5EF4-FFF2-40B4-BE49-F238E27FC236}">
                  <a16:creationId xmlns:a16="http://schemas.microsoft.com/office/drawing/2014/main" id="{00000000-0008-0000-0400-000061010000}"/>
                </a:ext>
              </a:extLst>
            </xdr:cNvPr>
            <xdr:cNvSpPr/>
          </xdr:nvSpPr>
          <xdr:spPr>
            <a:xfrm>
              <a:off x="8043002" y="1651970"/>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354" name="Freeform: Shape 292">
              <a:extLst>
                <a:ext uri="{FF2B5EF4-FFF2-40B4-BE49-F238E27FC236}">
                  <a16:creationId xmlns:a16="http://schemas.microsoft.com/office/drawing/2014/main" id="{00000000-0008-0000-0400-000062010000}"/>
                </a:ext>
              </a:extLst>
            </xdr:cNvPr>
            <xdr:cNvSpPr/>
          </xdr:nvSpPr>
          <xdr:spPr>
            <a:xfrm>
              <a:off x="8043002" y="1733542"/>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355" name="Freeform: Shape 293">
              <a:extLst>
                <a:ext uri="{FF2B5EF4-FFF2-40B4-BE49-F238E27FC236}">
                  <a16:creationId xmlns:a16="http://schemas.microsoft.com/office/drawing/2014/main" id="{00000000-0008-0000-0400-000063010000}"/>
                </a:ext>
              </a:extLst>
            </xdr:cNvPr>
            <xdr:cNvSpPr/>
          </xdr:nvSpPr>
          <xdr:spPr>
            <a:xfrm>
              <a:off x="8043002" y="1815113"/>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356" name="Freeform: Shape 294">
              <a:extLst>
                <a:ext uri="{FF2B5EF4-FFF2-40B4-BE49-F238E27FC236}">
                  <a16:creationId xmlns:a16="http://schemas.microsoft.com/office/drawing/2014/main" id="{00000000-0008-0000-0400-000064010000}"/>
                </a:ext>
              </a:extLst>
            </xdr:cNvPr>
            <xdr:cNvSpPr/>
          </xdr:nvSpPr>
          <xdr:spPr>
            <a:xfrm>
              <a:off x="8043002" y="1896559"/>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357" name="Freeform: Shape 295">
              <a:extLst>
                <a:ext uri="{FF2B5EF4-FFF2-40B4-BE49-F238E27FC236}">
                  <a16:creationId xmlns:a16="http://schemas.microsoft.com/office/drawing/2014/main" id="{00000000-0008-0000-0400-000065010000}"/>
                </a:ext>
              </a:extLst>
            </xdr:cNvPr>
            <xdr:cNvSpPr/>
          </xdr:nvSpPr>
          <xdr:spPr>
            <a:xfrm>
              <a:off x="8022609" y="1810859"/>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solidFill>
              <a:srgbClr val="5896F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358" name="Freeform: Shape 296">
              <a:extLst>
                <a:ext uri="{FF2B5EF4-FFF2-40B4-BE49-F238E27FC236}">
                  <a16:creationId xmlns:a16="http://schemas.microsoft.com/office/drawing/2014/main" id="{00000000-0008-0000-0400-000066010000}"/>
                </a:ext>
              </a:extLst>
            </xdr:cNvPr>
            <xdr:cNvSpPr/>
          </xdr:nvSpPr>
          <xdr:spPr>
            <a:xfrm>
              <a:off x="8162481" y="1898436"/>
              <a:ext cx="221068" cy="34655"/>
            </a:xfrm>
            <a:custGeom>
              <a:avLst/>
              <a:gdLst>
                <a:gd name="connsiteX0" fmla="*/ 0 w 221068"/>
                <a:gd name="connsiteY0" fmla="*/ 0 h 34655"/>
                <a:gd name="connsiteX1" fmla="*/ 221068 w 221068"/>
                <a:gd name="connsiteY1" fmla="*/ 0 h 34655"/>
                <a:gd name="connsiteX2" fmla="*/ 221068 w 221068"/>
                <a:gd name="connsiteY2" fmla="*/ 34655 h 34655"/>
                <a:gd name="connsiteX3" fmla="*/ 0 w 221068"/>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21068" h="34655">
                  <a:moveTo>
                    <a:pt x="0" y="0"/>
                  </a:moveTo>
                  <a:lnTo>
                    <a:pt x="221068" y="0"/>
                  </a:lnTo>
                  <a:lnTo>
                    <a:pt x="221068"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359" name="Freeform: Shape 297">
              <a:extLst>
                <a:ext uri="{FF2B5EF4-FFF2-40B4-BE49-F238E27FC236}">
                  <a16:creationId xmlns:a16="http://schemas.microsoft.com/office/drawing/2014/main" id="{00000000-0008-0000-0400-000067010000}"/>
                </a:ext>
              </a:extLst>
            </xdr:cNvPr>
            <xdr:cNvSpPr/>
          </xdr:nvSpPr>
          <xdr:spPr>
            <a:xfrm>
              <a:off x="8097049" y="1980007"/>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360" name="Freeform: Shape 298">
              <a:extLst>
                <a:ext uri="{FF2B5EF4-FFF2-40B4-BE49-F238E27FC236}">
                  <a16:creationId xmlns:a16="http://schemas.microsoft.com/office/drawing/2014/main" id="{00000000-0008-0000-0400-000068010000}"/>
                </a:ext>
              </a:extLst>
            </xdr:cNvPr>
            <xdr:cNvSpPr/>
          </xdr:nvSpPr>
          <xdr:spPr>
            <a:xfrm>
              <a:off x="8097049" y="2061579"/>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361" name="Freeform: Shape 299">
              <a:extLst>
                <a:ext uri="{FF2B5EF4-FFF2-40B4-BE49-F238E27FC236}">
                  <a16:creationId xmlns:a16="http://schemas.microsoft.com/office/drawing/2014/main" id="{00000000-0008-0000-0400-000069010000}"/>
                </a:ext>
              </a:extLst>
            </xdr:cNvPr>
            <xdr:cNvSpPr/>
          </xdr:nvSpPr>
          <xdr:spPr>
            <a:xfrm>
              <a:off x="8097049" y="2143025"/>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362" name="Freeform: Shape 300">
              <a:extLst>
                <a:ext uri="{FF2B5EF4-FFF2-40B4-BE49-F238E27FC236}">
                  <a16:creationId xmlns:a16="http://schemas.microsoft.com/office/drawing/2014/main" id="{00000000-0008-0000-0400-00006A010000}"/>
                </a:ext>
              </a:extLst>
            </xdr:cNvPr>
            <xdr:cNvSpPr/>
          </xdr:nvSpPr>
          <xdr:spPr>
            <a:xfrm>
              <a:off x="8097049" y="2224597"/>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grpSp>
    </xdr:grpSp>
    <xdr:clientData/>
  </xdr:twoCellAnchor>
  <xdr:twoCellAnchor>
    <xdr:from>
      <xdr:col>6</xdr:col>
      <xdr:colOff>1181836</xdr:colOff>
      <xdr:row>0</xdr:row>
      <xdr:rowOff>15512</xdr:rowOff>
    </xdr:from>
    <xdr:to>
      <xdr:col>7</xdr:col>
      <xdr:colOff>1306886</xdr:colOff>
      <xdr:row>1</xdr:row>
      <xdr:rowOff>114776</xdr:rowOff>
    </xdr:to>
    <xdr:grpSp>
      <xdr:nvGrpSpPr>
        <xdr:cNvPr id="365" name="Group 182">
          <a:hlinkClick xmlns:r="http://schemas.openxmlformats.org/officeDocument/2006/relationships" r:id="rId6"/>
          <a:extLst>
            <a:ext uri="{FF2B5EF4-FFF2-40B4-BE49-F238E27FC236}">
              <a16:creationId xmlns:a16="http://schemas.microsoft.com/office/drawing/2014/main" id="{00000000-0008-0000-0400-00006D010000}"/>
            </a:ext>
          </a:extLst>
        </xdr:cNvPr>
        <xdr:cNvGrpSpPr/>
      </xdr:nvGrpSpPr>
      <xdr:grpSpPr>
        <a:xfrm>
          <a:off x="4789430" y="19322"/>
          <a:ext cx="2010047" cy="940798"/>
          <a:chOff x="8811260" y="251459"/>
          <a:chExt cx="1813560" cy="852171"/>
        </a:xfrm>
      </xdr:grpSpPr>
      <xdr:grpSp>
        <xdr:nvGrpSpPr>
          <xdr:cNvPr id="366" name="Agrupar 10">
            <a:extLst>
              <a:ext uri="{FF2B5EF4-FFF2-40B4-BE49-F238E27FC236}">
                <a16:creationId xmlns:a16="http://schemas.microsoft.com/office/drawing/2014/main" id="{00000000-0008-0000-0400-00006E010000}"/>
              </a:ext>
            </a:extLst>
          </xdr:cNvPr>
          <xdr:cNvGrpSpPr/>
        </xdr:nvGrpSpPr>
        <xdr:grpSpPr>
          <a:xfrm>
            <a:off x="8811260" y="251459"/>
            <a:ext cx="1813560" cy="852171"/>
            <a:chOff x="5210175" y="147637"/>
            <a:chExt cx="2365883" cy="1038225"/>
          </a:xfrm>
          <a:solidFill>
            <a:schemeClr val="bg1">
              <a:lumMod val="50000"/>
            </a:schemeClr>
          </a:solidFill>
        </xdr:grpSpPr>
        <xdr:sp macro="" textlink="">
          <xdr:nvSpPr>
            <xdr:cNvPr id="389" name="Retângulo: Cantos Arredondados 12">
              <a:extLst>
                <a:ext uri="{FF2B5EF4-FFF2-40B4-BE49-F238E27FC236}">
                  <a16:creationId xmlns:a16="http://schemas.microsoft.com/office/drawing/2014/main" id="{00000000-0008-0000-0400-000085010000}"/>
                </a:ext>
              </a:extLst>
            </xdr:cNvPr>
            <xdr:cNvSpPr/>
          </xdr:nvSpPr>
          <xdr:spPr>
            <a:xfrm>
              <a:off x="5210175" y="147637"/>
              <a:ext cx="2365883" cy="1038225"/>
            </a:xfrm>
            <a:prstGeom prst="roundRect">
              <a:avLst>
                <a:gd name="adj" fmla="val 9328"/>
              </a:avLst>
            </a:prstGeom>
            <a:solidFill>
              <a:srgbClr val="002060"/>
            </a:solidFill>
            <a:ln>
              <a:noFill/>
            </a:ln>
            <a:effectLst>
              <a:outerShdw blurRad="50800" dist="38100" dir="5400000" algn="t"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solidFill>
                  <a:schemeClr val="bg1">
                    <a:lumMod val="85000"/>
                  </a:schemeClr>
                </a:solidFill>
              </a:endParaRPr>
            </a:p>
          </xdr:txBody>
        </xdr:sp>
        <xdr:sp macro="" textlink="">
          <xdr:nvSpPr>
            <xdr:cNvPr id="390" name="Retângulo: Cantos Arredondados 13">
              <a:hlinkClick xmlns:r="http://schemas.openxmlformats.org/officeDocument/2006/relationships" r:id="rId6"/>
              <a:extLst>
                <a:ext uri="{FF2B5EF4-FFF2-40B4-BE49-F238E27FC236}">
                  <a16:creationId xmlns:a16="http://schemas.microsoft.com/office/drawing/2014/main" id="{00000000-0008-0000-0400-000086010000}"/>
                </a:ext>
              </a:extLst>
            </xdr:cNvPr>
            <xdr:cNvSpPr/>
          </xdr:nvSpPr>
          <xdr:spPr>
            <a:xfrm>
              <a:off x="5946910" y="384050"/>
              <a:ext cx="1588532" cy="797677"/>
            </a:xfrm>
            <a:prstGeom prst="roundRect">
              <a:avLst/>
            </a:prstGeom>
            <a:noFill/>
            <a:ln>
              <a:no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600" b="1">
                  <a:solidFill>
                    <a:schemeClr val="bg1"/>
                  </a:solidFill>
                  <a:latin typeface="+mn-lt"/>
                </a:rPr>
                <a:t>Diagnóstico</a:t>
              </a:r>
              <a:br>
                <a:rPr lang="pt-BR" sz="1600" b="1">
                  <a:solidFill>
                    <a:schemeClr val="bg1"/>
                  </a:solidFill>
                  <a:latin typeface="+mn-lt"/>
                </a:rPr>
              </a:br>
              <a:r>
                <a:rPr lang="pt-BR" sz="1600" b="1">
                  <a:solidFill>
                    <a:schemeClr val="bg1"/>
                  </a:solidFill>
                  <a:latin typeface="+mn-lt"/>
                </a:rPr>
                <a:t>ESTRUTURA</a:t>
              </a:r>
            </a:p>
          </xdr:txBody>
        </xdr:sp>
      </xdr:grpSp>
      <xdr:grpSp>
        <xdr:nvGrpSpPr>
          <xdr:cNvPr id="367" name="Group 184">
            <a:extLst>
              <a:ext uri="{FF2B5EF4-FFF2-40B4-BE49-F238E27FC236}">
                <a16:creationId xmlns:a16="http://schemas.microsoft.com/office/drawing/2014/main" id="{00000000-0008-0000-0400-00006F010000}"/>
              </a:ext>
            </a:extLst>
          </xdr:cNvPr>
          <xdr:cNvGrpSpPr/>
        </xdr:nvGrpSpPr>
        <xdr:grpSpPr>
          <a:xfrm>
            <a:off x="8890001" y="488130"/>
            <a:ext cx="581077" cy="489770"/>
            <a:chOff x="6943724" y="1902932"/>
            <a:chExt cx="2763297" cy="2251371"/>
          </a:xfrm>
        </xdr:grpSpPr>
        <xdr:sp macro="" textlink="">
          <xdr:nvSpPr>
            <xdr:cNvPr id="368" name="Freeform: Shape 185">
              <a:extLst>
                <a:ext uri="{FF2B5EF4-FFF2-40B4-BE49-F238E27FC236}">
                  <a16:creationId xmlns:a16="http://schemas.microsoft.com/office/drawing/2014/main" id="{00000000-0008-0000-0400-000070010000}"/>
                </a:ext>
              </a:extLst>
            </xdr:cNvPr>
            <xdr:cNvSpPr/>
          </xdr:nvSpPr>
          <xdr:spPr>
            <a:xfrm>
              <a:off x="9189377" y="2343015"/>
              <a:ext cx="517644" cy="906376"/>
            </a:xfrm>
            <a:custGeom>
              <a:avLst/>
              <a:gdLst>
                <a:gd name="connsiteX0" fmla="*/ 119222 w 517644"/>
                <a:gd name="connsiteY0" fmla="*/ -170 h 906376"/>
                <a:gd name="connsiteX1" fmla="*/ -511 w 517644"/>
                <a:gd name="connsiteY1" fmla="*/ 114907 h 906376"/>
                <a:gd name="connsiteX2" fmla="*/ 350838 w 517644"/>
                <a:gd name="connsiteY2" fmla="*/ 906207 h 906376"/>
                <a:gd name="connsiteX3" fmla="*/ 517134 w 517644"/>
                <a:gd name="connsiteY3" fmla="*/ 906207 h 906376"/>
                <a:gd name="connsiteX4" fmla="*/ 119222 w 517644"/>
                <a:gd name="connsiteY4" fmla="*/ -170 h 906376"/>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517644" h="906376">
                  <a:moveTo>
                    <a:pt x="119222" y="-170"/>
                  </a:moveTo>
                  <a:lnTo>
                    <a:pt x="-511" y="114907"/>
                  </a:lnTo>
                  <a:cubicBezTo>
                    <a:pt x="209992" y="326448"/>
                    <a:pt x="335100" y="608192"/>
                    <a:pt x="350838" y="906207"/>
                  </a:cubicBezTo>
                  <a:lnTo>
                    <a:pt x="517134" y="906207"/>
                  </a:lnTo>
                  <a:cubicBezTo>
                    <a:pt x="501302" y="565235"/>
                    <a:pt x="359512" y="242263"/>
                    <a:pt x="119222" y="-170"/>
                  </a:cubicBezTo>
                  <a:close/>
                </a:path>
              </a:pathLst>
            </a:custGeom>
            <a:solidFill>
              <a:srgbClr val="78AD5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69" name="Freeform: Shape 186">
              <a:extLst>
                <a:ext uri="{FF2B5EF4-FFF2-40B4-BE49-F238E27FC236}">
                  <a16:creationId xmlns:a16="http://schemas.microsoft.com/office/drawing/2014/main" id="{00000000-0008-0000-0400-000071010000}"/>
                </a:ext>
              </a:extLst>
            </xdr:cNvPr>
            <xdr:cNvSpPr/>
          </xdr:nvSpPr>
          <xdr:spPr>
            <a:xfrm>
              <a:off x="6944124" y="3270145"/>
              <a:ext cx="1309609" cy="46429"/>
            </a:xfrm>
            <a:custGeom>
              <a:avLst/>
              <a:gdLst>
                <a:gd name="connsiteX0" fmla="*/ 1309609 w 1309609"/>
                <a:gd name="connsiteY0" fmla="*/ 46430 h 46429"/>
                <a:gd name="connsiteX1" fmla="*/ 0 w 1309609"/>
                <a:gd name="connsiteY1" fmla="*/ 46430 h 46429"/>
                <a:gd name="connsiteX2" fmla="*/ 0 w 1309609"/>
                <a:gd name="connsiteY2" fmla="*/ 0 h 46429"/>
                <a:gd name="connsiteX3" fmla="*/ 1309609 w 1309609"/>
                <a:gd name="connsiteY3" fmla="*/ 0 h 46429"/>
                <a:gd name="connsiteX4" fmla="*/ 1309609 w 1309609"/>
                <a:gd name="connsiteY4" fmla="*/ 46430 h 46429"/>
                <a:gd name="connsiteX5" fmla="*/ 0 w 1309609"/>
                <a:gd name="connsiteY5" fmla="*/ 46430 h 4642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309609" h="46429">
                  <a:moveTo>
                    <a:pt x="1309609" y="46430"/>
                  </a:moveTo>
                  <a:lnTo>
                    <a:pt x="0" y="46430"/>
                  </a:lnTo>
                  <a:lnTo>
                    <a:pt x="0" y="0"/>
                  </a:lnTo>
                  <a:lnTo>
                    <a:pt x="1309609" y="0"/>
                  </a:lnTo>
                  <a:lnTo>
                    <a:pt x="1309609" y="46430"/>
                  </a:lnTo>
                  <a:lnTo>
                    <a:pt x="0" y="4643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70" name="Freeform: Shape 187">
              <a:extLst>
                <a:ext uri="{FF2B5EF4-FFF2-40B4-BE49-F238E27FC236}">
                  <a16:creationId xmlns:a16="http://schemas.microsoft.com/office/drawing/2014/main" id="{00000000-0008-0000-0400-000072010000}"/>
                </a:ext>
              </a:extLst>
            </xdr:cNvPr>
            <xdr:cNvSpPr/>
          </xdr:nvSpPr>
          <xdr:spPr>
            <a:xfrm>
              <a:off x="8397279" y="3270145"/>
              <a:ext cx="1309609" cy="46429"/>
            </a:xfrm>
            <a:custGeom>
              <a:avLst/>
              <a:gdLst>
                <a:gd name="connsiteX0" fmla="*/ 1309609 w 1309609"/>
                <a:gd name="connsiteY0" fmla="*/ 46430 h 46429"/>
                <a:gd name="connsiteX1" fmla="*/ 0 w 1309609"/>
                <a:gd name="connsiteY1" fmla="*/ 46430 h 46429"/>
                <a:gd name="connsiteX2" fmla="*/ 0 w 1309609"/>
                <a:gd name="connsiteY2" fmla="*/ 0 h 46429"/>
                <a:gd name="connsiteX3" fmla="*/ 1309609 w 1309609"/>
                <a:gd name="connsiteY3" fmla="*/ 0 h 46429"/>
                <a:gd name="connsiteX4" fmla="*/ 1309609 w 1309609"/>
                <a:gd name="connsiteY4" fmla="*/ 46430 h 46429"/>
                <a:gd name="connsiteX5" fmla="*/ 0 w 1309609"/>
                <a:gd name="connsiteY5" fmla="*/ 46430 h 4642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309609" h="46429">
                  <a:moveTo>
                    <a:pt x="1309609" y="46430"/>
                  </a:moveTo>
                  <a:lnTo>
                    <a:pt x="0" y="46430"/>
                  </a:lnTo>
                  <a:lnTo>
                    <a:pt x="0" y="0"/>
                  </a:lnTo>
                  <a:lnTo>
                    <a:pt x="1309609" y="0"/>
                  </a:lnTo>
                  <a:lnTo>
                    <a:pt x="1309609" y="46430"/>
                  </a:lnTo>
                  <a:lnTo>
                    <a:pt x="0" y="4643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71" name="Freeform: Shape 188">
              <a:extLst>
                <a:ext uri="{FF2B5EF4-FFF2-40B4-BE49-F238E27FC236}">
                  <a16:creationId xmlns:a16="http://schemas.microsoft.com/office/drawing/2014/main" id="{00000000-0008-0000-0400-000073010000}"/>
                </a:ext>
              </a:extLst>
            </xdr:cNvPr>
            <xdr:cNvSpPr/>
          </xdr:nvSpPr>
          <xdr:spPr>
            <a:xfrm>
              <a:off x="8339940" y="2301641"/>
              <a:ext cx="977284" cy="940034"/>
            </a:xfrm>
            <a:custGeom>
              <a:avLst/>
              <a:gdLst>
                <a:gd name="connsiteX0" fmla="*/ 32195 w 977284"/>
                <a:gd name="connsiteY0" fmla="*/ 940034 h 940034"/>
                <a:gd name="connsiteX1" fmla="*/ 977285 w 977284"/>
                <a:gd name="connsiteY1" fmla="*/ 33525 h 940034"/>
                <a:gd name="connsiteX2" fmla="*/ 945223 w 977284"/>
                <a:gd name="connsiteY2" fmla="*/ 0 h 940034"/>
                <a:gd name="connsiteX3" fmla="*/ 0 w 977284"/>
                <a:gd name="connsiteY3" fmla="*/ 906509 h 940034"/>
                <a:gd name="connsiteX4" fmla="*/ 32195 w 977284"/>
                <a:gd name="connsiteY4" fmla="*/ 940034 h 940034"/>
                <a:gd name="connsiteX5" fmla="*/ 977285 w 977284"/>
                <a:gd name="connsiteY5" fmla="*/ 33525 h 94003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977284" h="940034">
                  <a:moveTo>
                    <a:pt x="32195" y="940034"/>
                  </a:moveTo>
                  <a:lnTo>
                    <a:pt x="977285" y="33525"/>
                  </a:lnTo>
                  <a:lnTo>
                    <a:pt x="945223" y="0"/>
                  </a:lnTo>
                  <a:lnTo>
                    <a:pt x="0" y="906509"/>
                  </a:lnTo>
                  <a:lnTo>
                    <a:pt x="32195" y="940034"/>
                  </a:lnTo>
                  <a:lnTo>
                    <a:pt x="977285" y="33525"/>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72" name="Freeform: Shape 189">
              <a:extLst>
                <a:ext uri="{FF2B5EF4-FFF2-40B4-BE49-F238E27FC236}">
                  <a16:creationId xmlns:a16="http://schemas.microsoft.com/office/drawing/2014/main" id="{00000000-0008-0000-0400-000074010000}"/>
                </a:ext>
              </a:extLst>
            </xdr:cNvPr>
            <xdr:cNvSpPr/>
          </xdr:nvSpPr>
          <xdr:spPr>
            <a:xfrm>
              <a:off x="8351914" y="1932333"/>
              <a:ext cx="923670" cy="493431"/>
            </a:xfrm>
            <a:custGeom>
              <a:avLst/>
              <a:gdLst>
                <a:gd name="connsiteX0" fmla="*/ -511 w 923670"/>
                <a:gd name="connsiteY0" fmla="*/ -170 h 493431"/>
                <a:gd name="connsiteX1" fmla="*/ -511 w 923670"/>
                <a:gd name="connsiteY1" fmla="*/ 165993 h 493431"/>
                <a:gd name="connsiteX2" fmla="*/ 803427 w 923670"/>
                <a:gd name="connsiteY2" fmla="*/ 493262 h 493431"/>
                <a:gd name="connsiteX3" fmla="*/ 923160 w 923670"/>
                <a:gd name="connsiteY3" fmla="*/ 378052 h 493431"/>
                <a:gd name="connsiteX4" fmla="*/ -511 w 923670"/>
                <a:gd name="connsiteY4" fmla="*/ -170 h 493431"/>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923670" h="493431">
                  <a:moveTo>
                    <a:pt x="-511" y="-170"/>
                  </a:moveTo>
                  <a:lnTo>
                    <a:pt x="-511" y="165993"/>
                  </a:lnTo>
                  <a:cubicBezTo>
                    <a:pt x="298674" y="172126"/>
                    <a:pt x="585022" y="288692"/>
                    <a:pt x="803427" y="493262"/>
                  </a:cubicBezTo>
                  <a:lnTo>
                    <a:pt x="923160" y="378052"/>
                  </a:lnTo>
                  <a:cubicBezTo>
                    <a:pt x="673331" y="141009"/>
                    <a:pt x="343813" y="6083"/>
                    <a:pt x="-511" y="-170"/>
                  </a:cubicBezTo>
                  <a:close/>
                </a:path>
              </a:pathLst>
            </a:custGeom>
            <a:solidFill>
              <a:srgbClr val="B4DC7B"/>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73" name="Freeform: Shape 190">
              <a:extLst>
                <a:ext uri="{FF2B5EF4-FFF2-40B4-BE49-F238E27FC236}">
                  <a16:creationId xmlns:a16="http://schemas.microsoft.com/office/drawing/2014/main" id="{00000000-0008-0000-0400-000075010000}"/>
                </a:ext>
              </a:extLst>
            </xdr:cNvPr>
            <xdr:cNvSpPr/>
          </xdr:nvSpPr>
          <xdr:spPr>
            <a:xfrm>
              <a:off x="8305484" y="1902932"/>
              <a:ext cx="46296" cy="1309609"/>
            </a:xfrm>
            <a:custGeom>
              <a:avLst/>
              <a:gdLst>
                <a:gd name="connsiteX0" fmla="*/ 0 w 46296"/>
                <a:gd name="connsiteY0" fmla="*/ 1309609 h 1309609"/>
                <a:gd name="connsiteX1" fmla="*/ 0 w 46296"/>
                <a:gd name="connsiteY1" fmla="*/ 0 h 1309609"/>
                <a:gd name="connsiteX2" fmla="*/ 46297 w 46296"/>
                <a:gd name="connsiteY2" fmla="*/ 0 h 1309609"/>
                <a:gd name="connsiteX3" fmla="*/ 46297 w 46296"/>
                <a:gd name="connsiteY3" fmla="*/ 1309609 h 1309609"/>
                <a:gd name="connsiteX4" fmla="*/ 0 w 46296"/>
                <a:gd name="connsiteY4" fmla="*/ 1309609 h 1309609"/>
                <a:gd name="connsiteX5" fmla="*/ 0 w 46296"/>
                <a:gd name="connsiteY5" fmla="*/ 0 h 130960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46296" h="1309609">
                  <a:moveTo>
                    <a:pt x="0" y="1309609"/>
                  </a:moveTo>
                  <a:lnTo>
                    <a:pt x="0" y="0"/>
                  </a:lnTo>
                  <a:lnTo>
                    <a:pt x="46297" y="0"/>
                  </a:lnTo>
                  <a:lnTo>
                    <a:pt x="46297" y="1309609"/>
                  </a:lnTo>
                  <a:lnTo>
                    <a:pt x="0" y="1309609"/>
                  </a:lnTo>
                  <a:lnTo>
                    <a:pt x="0" y="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74" name="Freeform: Shape 191">
              <a:extLst>
                <a:ext uri="{FF2B5EF4-FFF2-40B4-BE49-F238E27FC236}">
                  <a16:creationId xmlns:a16="http://schemas.microsoft.com/office/drawing/2014/main" id="{00000000-0008-0000-0400-000076010000}"/>
                </a:ext>
              </a:extLst>
            </xdr:cNvPr>
            <xdr:cNvSpPr/>
          </xdr:nvSpPr>
          <xdr:spPr>
            <a:xfrm>
              <a:off x="7367578" y="1932333"/>
              <a:ext cx="937905" cy="496358"/>
            </a:xfrm>
            <a:custGeom>
              <a:avLst/>
              <a:gdLst>
                <a:gd name="connsiteX0" fmla="*/ 123612 w 937905"/>
                <a:gd name="connsiteY0" fmla="*/ 496189 h 496358"/>
                <a:gd name="connsiteX1" fmla="*/ 937395 w 937905"/>
                <a:gd name="connsiteY1" fmla="*/ 165860 h 496358"/>
                <a:gd name="connsiteX2" fmla="*/ 937395 w 937905"/>
                <a:gd name="connsiteY2" fmla="*/ -170 h 496358"/>
                <a:gd name="connsiteX3" fmla="*/ -511 w 937905"/>
                <a:gd name="connsiteY3" fmla="*/ 384970 h 496358"/>
              </a:gdLst>
              <a:ahLst/>
              <a:cxnLst>
                <a:cxn ang="0">
                  <a:pos x="connsiteX0" y="connsiteY0"/>
                </a:cxn>
                <a:cxn ang="0">
                  <a:pos x="connsiteX1" y="connsiteY1"/>
                </a:cxn>
                <a:cxn ang="0">
                  <a:pos x="connsiteX2" y="connsiteY2"/>
                </a:cxn>
                <a:cxn ang="0">
                  <a:pos x="connsiteX3" y="connsiteY3"/>
                </a:cxn>
              </a:cxnLst>
              <a:rect l="l" t="t" r="r" b="b"/>
              <a:pathLst>
                <a:path w="937905" h="496358">
                  <a:moveTo>
                    <a:pt x="123612" y="496189"/>
                  </a:moveTo>
                  <a:cubicBezTo>
                    <a:pt x="344080" y="288280"/>
                    <a:pt x="634391" y="170436"/>
                    <a:pt x="937395" y="165860"/>
                  </a:cubicBezTo>
                  <a:lnTo>
                    <a:pt x="937395" y="-170"/>
                  </a:lnTo>
                  <a:cubicBezTo>
                    <a:pt x="587164" y="4327"/>
                    <a:pt x="251806" y="142033"/>
                    <a:pt x="-511" y="384970"/>
                  </a:cubicBezTo>
                  <a:close/>
                </a:path>
              </a:pathLst>
            </a:custGeom>
            <a:solidFill>
              <a:srgbClr val="FBD06A"/>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75" name="Freeform: Shape 192">
              <a:extLst>
                <a:ext uri="{FF2B5EF4-FFF2-40B4-BE49-F238E27FC236}">
                  <a16:creationId xmlns:a16="http://schemas.microsoft.com/office/drawing/2014/main" id="{00000000-0008-0000-0400-000077010000}"/>
                </a:ext>
              </a:extLst>
            </xdr:cNvPr>
            <xdr:cNvSpPr/>
          </xdr:nvSpPr>
          <xdr:spPr>
            <a:xfrm>
              <a:off x="6943724" y="2350199"/>
              <a:ext cx="514717" cy="899192"/>
            </a:xfrm>
            <a:custGeom>
              <a:avLst/>
              <a:gdLst>
                <a:gd name="connsiteX0" fmla="*/ 514206 w 514717"/>
                <a:gd name="connsiteY0" fmla="*/ 110783 h 899192"/>
                <a:gd name="connsiteX1" fmla="*/ 390350 w 514717"/>
                <a:gd name="connsiteY1" fmla="*/ -170 h 899192"/>
                <a:gd name="connsiteX2" fmla="*/ -511 w 514717"/>
                <a:gd name="connsiteY2" fmla="*/ 899023 h 899192"/>
                <a:gd name="connsiteX3" fmla="*/ 165784 w 514717"/>
                <a:gd name="connsiteY3" fmla="*/ 899023 h 899192"/>
                <a:gd name="connsiteX4" fmla="*/ 514206 w 514717"/>
                <a:gd name="connsiteY4" fmla="*/ 110783 h 899192"/>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514717" h="899192">
                  <a:moveTo>
                    <a:pt x="514206" y="110783"/>
                  </a:moveTo>
                  <a:lnTo>
                    <a:pt x="390350" y="-170"/>
                  </a:lnTo>
                  <a:cubicBezTo>
                    <a:pt x="154223" y="241504"/>
                    <a:pt x="15121" y="561510"/>
                    <a:pt x="-511" y="899023"/>
                  </a:cubicBezTo>
                  <a:lnTo>
                    <a:pt x="165784" y="899023"/>
                  </a:lnTo>
                  <a:cubicBezTo>
                    <a:pt x="181483" y="602471"/>
                    <a:pt x="305460" y="321991"/>
                    <a:pt x="514206" y="110783"/>
                  </a:cubicBezTo>
                  <a:close/>
                </a:path>
              </a:pathLst>
            </a:custGeom>
            <a:solidFill>
              <a:srgbClr val="FE6F74"/>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76" name="Freeform: Shape 193">
              <a:extLst>
                <a:ext uri="{FF2B5EF4-FFF2-40B4-BE49-F238E27FC236}">
                  <a16:creationId xmlns:a16="http://schemas.microsoft.com/office/drawing/2014/main" id="{00000000-0008-0000-0400-000078010000}"/>
                </a:ext>
              </a:extLst>
            </xdr:cNvPr>
            <xdr:cNvSpPr/>
          </xdr:nvSpPr>
          <xdr:spPr>
            <a:xfrm>
              <a:off x="7326603" y="2308426"/>
              <a:ext cx="1015731" cy="917418"/>
            </a:xfrm>
            <a:custGeom>
              <a:avLst/>
              <a:gdLst>
                <a:gd name="connsiteX0" fmla="*/ 984735 w 1015731"/>
                <a:gd name="connsiteY0" fmla="*/ 917418 h 917418"/>
                <a:gd name="connsiteX1" fmla="*/ 0 w 1015731"/>
                <a:gd name="connsiteY1" fmla="*/ 34589 h 917418"/>
                <a:gd name="connsiteX2" fmla="*/ 30864 w 1015731"/>
                <a:gd name="connsiteY2" fmla="*/ 0 h 917418"/>
                <a:gd name="connsiteX3" fmla="*/ 1015732 w 1015731"/>
                <a:gd name="connsiteY3" fmla="*/ 882829 h 917418"/>
                <a:gd name="connsiteX4" fmla="*/ 984735 w 1015731"/>
                <a:gd name="connsiteY4" fmla="*/ 917418 h 917418"/>
                <a:gd name="connsiteX5" fmla="*/ 9179 w 1015731"/>
                <a:gd name="connsiteY5" fmla="*/ 43769 h 91741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015731" h="917418">
                  <a:moveTo>
                    <a:pt x="984735" y="917418"/>
                  </a:moveTo>
                  <a:lnTo>
                    <a:pt x="0" y="34589"/>
                  </a:lnTo>
                  <a:lnTo>
                    <a:pt x="30864" y="0"/>
                  </a:lnTo>
                  <a:lnTo>
                    <a:pt x="1015732" y="882829"/>
                  </a:lnTo>
                  <a:lnTo>
                    <a:pt x="984735" y="917418"/>
                  </a:lnTo>
                  <a:lnTo>
                    <a:pt x="9179" y="43769"/>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77" name="TextBox 37">
              <a:extLst>
                <a:ext uri="{FF2B5EF4-FFF2-40B4-BE49-F238E27FC236}">
                  <a16:creationId xmlns:a16="http://schemas.microsoft.com/office/drawing/2014/main" id="{00000000-0008-0000-0400-000079010000}"/>
                </a:ext>
              </a:extLst>
            </xdr:cNvPr>
            <xdr:cNvSpPr txBox="1"/>
          </xdr:nvSpPr>
          <xdr:spPr>
            <a:xfrm rot="3710998">
              <a:off x="9386408" y="2602721"/>
              <a:ext cx="222790" cy="270063"/>
            </a:xfrm>
            <a:prstGeom prst="rect">
              <a:avLst/>
            </a:prstGeom>
            <a:noFill/>
          </xdr:spPr>
          <xdr:txBody>
            <a:bodyPr rot="0" spcFirstLastPara="0" vert="horz" wrap="square" lIns="0" tIns="0" rIns="0" bIns="0" numCol="1" spcCol="0" rtlCol="0" fromWordArt="0" anchor="t" anchorCtr="0" forceAA="0" compatLnSpc="1">
              <a:prstTxWarp prst="textNoShape">
                <a:avLst/>
              </a:prstTxWarp>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l">
                <a:spcAft>
                  <a:spcPts val="600"/>
                </a:spcAft>
              </a:pPr>
              <a:endParaRPr lang="pt-BR" sz="1048" b="1" spc="0" baseline="0">
                <a:solidFill>
                  <a:srgbClr val="FFFFFF"/>
                </a:solidFill>
                <a:latin typeface="Arial"/>
                <a:cs typeface="Arial"/>
                <a:sym typeface="Arial"/>
                <a:rtl val="0"/>
              </a:endParaRPr>
            </a:p>
          </xdr:txBody>
        </xdr:sp>
        <xdr:sp macro="" textlink="">
          <xdr:nvSpPr>
            <xdr:cNvPr id="378" name="TextBox 38">
              <a:extLst>
                <a:ext uri="{FF2B5EF4-FFF2-40B4-BE49-F238E27FC236}">
                  <a16:creationId xmlns:a16="http://schemas.microsoft.com/office/drawing/2014/main" id="{00000000-0008-0000-0400-00007A010000}"/>
                </a:ext>
              </a:extLst>
            </xdr:cNvPr>
            <xdr:cNvSpPr txBox="1"/>
          </xdr:nvSpPr>
          <xdr:spPr>
            <a:xfrm rot="3847199">
              <a:off x="9388867" y="2646889"/>
              <a:ext cx="262701" cy="270063"/>
            </a:xfrm>
            <a:prstGeom prst="rect">
              <a:avLst/>
            </a:prstGeom>
            <a:noFill/>
          </xdr:spPr>
          <xdr:txBody>
            <a:bodyPr rot="0" spcFirstLastPara="0" vert="horz" wrap="square" lIns="0" tIns="0" rIns="0" bIns="0" numCol="1" spcCol="0" rtlCol="0" fromWordArt="0" anchor="t" anchorCtr="0" forceAA="0" compatLnSpc="1">
              <a:prstTxWarp prst="textNoShape">
                <a:avLst/>
              </a:prstTxWarp>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l">
                <a:spcAft>
                  <a:spcPts val="600"/>
                </a:spcAft>
              </a:pPr>
              <a:endParaRPr lang="pt-BR" sz="1048" b="1" spc="0" baseline="0">
                <a:solidFill>
                  <a:srgbClr val="FFFFFF"/>
                </a:solidFill>
                <a:latin typeface="Arial"/>
                <a:cs typeface="Arial"/>
                <a:sym typeface="Arial"/>
                <a:rtl val="0"/>
              </a:endParaRPr>
            </a:p>
          </xdr:txBody>
        </xdr:sp>
        <xdr:sp macro="" textlink="">
          <xdr:nvSpPr>
            <xdr:cNvPr id="379" name="Freeform: Shape 196">
              <a:extLst>
                <a:ext uri="{FF2B5EF4-FFF2-40B4-BE49-F238E27FC236}">
                  <a16:creationId xmlns:a16="http://schemas.microsoft.com/office/drawing/2014/main" id="{00000000-0008-0000-0400-00007B010000}"/>
                </a:ext>
              </a:extLst>
            </xdr:cNvPr>
            <xdr:cNvSpPr/>
          </xdr:nvSpPr>
          <xdr:spPr>
            <a:xfrm>
              <a:off x="8197325" y="3158794"/>
              <a:ext cx="268999" cy="268999"/>
            </a:xfrm>
            <a:custGeom>
              <a:avLst/>
              <a:gdLst>
                <a:gd name="connsiteX0" fmla="*/ 268999 w 268999"/>
                <a:gd name="connsiteY0" fmla="*/ 134500 h 268999"/>
                <a:gd name="connsiteX1" fmla="*/ 134500 w 268999"/>
                <a:gd name="connsiteY1" fmla="*/ 268999 h 268999"/>
                <a:gd name="connsiteX2" fmla="*/ 0 w 268999"/>
                <a:gd name="connsiteY2" fmla="*/ 134500 h 268999"/>
                <a:gd name="connsiteX3" fmla="*/ 134500 w 268999"/>
                <a:gd name="connsiteY3" fmla="*/ 0 h 268999"/>
                <a:gd name="connsiteX4" fmla="*/ 268999 w 268999"/>
                <a:gd name="connsiteY4" fmla="*/ 134500 h 268999"/>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268999" h="268999">
                  <a:moveTo>
                    <a:pt x="268999" y="134500"/>
                  </a:moveTo>
                  <a:cubicBezTo>
                    <a:pt x="268999" y="208782"/>
                    <a:pt x="208782" y="268999"/>
                    <a:pt x="134500" y="268999"/>
                  </a:cubicBezTo>
                  <a:cubicBezTo>
                    <a:pt x="60218" y="268999"/>
                    <a:pt x="0" y="208782"/>
                    <a:pt x="0" y="134500"/>
                  </a:cubicBezTo>
                  <a:cubicBezTo>
                    <a:pt x="0" y="60218"/>
                    <a:pt x="60217" y="0"/>
                    <a:pt x="134500" y="0"/>
                  </a:cubicBezTo>
                  <a:cubicBezTo>
                    <a:pt x="208782" y="0"/>
                    <a:pt x="268999" y="60218"/>
                    <a:pt x="268999" y="134500"/>
                  </a:cubicBezTo>
                  <a:close/>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80" name="Freeform: Shape 197">
              <a:extLst>
                <a:ext uri="{FF2B5EF4-FFF2-40B4-BE49-F238E27FC236}">
                  <a16:creationId xmlns:a16="http://schemas.microsoft.com/office/drawing/2014/main" id="{00000000-0008-0000-0400-00007C010000}"/>
                </a:ext>
              </a:extLst>
            </xdr:cNvPr>
            <xdr:cNvSpPr/>
          </xdr:nvSpPr>
          <xdr:spPr>
            <a:xfrm>
              <a:off x="8305484" y="3058751"/>
              <a:ext cx="1113513" cy="307579"/>
            </a:xfrm>
            <a:custGeom>
              <a:avLst/>
              <a:gdLst>
                <a:gd name="connsiteX0" fmla="*/ 66917 w 1113513"/>
                <a:gd name="connsiteY0" fmla="*/ 160176 h 307579"/>
                <a:gd name="connsiteX1" fmla="*/ 1113514 w 1113513"/>
                <a:gd name="connsiteY1" fmla="*/ 0 h 307579"/>
                <a:gd name="connsiteX2" fmla="*/ 139156 w 1113513"/>
                <a:gd name="connsiteY2" fmla="*/ 307580 h 307579"/>
                <a:gd name="connsiteX3" fmla="*/ 0 w 1113513"/>
                <a:gd name="connsiteY3" fmla="*/ 251705 h 307579"/>
                <a:gd name="connsiteX4" fmla="*/ 66917 w 1113513"/>
                <a:gd name="connsiteY4" fmla="*/ 160176 h 307579"/>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113513" h="307579">
                  <a:moveTo>
                    <a:pt x="66917" y="160176"/>
                  </a:moveTo>
                  <a:lnTo>
                    <a:pt x="1113514" y="0"/>
                  </a:lnTo>
                  <a:lnTo>
                    <a:pt x="139156" y="307580"/>
                  </a:lnTo>
                  <a:lnTo>
                    <a:pt x="0" y="251705"/>
                  </a:lnTo>
                  <a:lnTo>
                    <a:pt x="66917" y="160176"/>
                  </a:lnTo>
                  <a:close/>
                </a:path>
              </a:pathLst>
            </a:custGeom>
            <a:solidFill>
              <a:srgbClr val="AD87B3"/>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81" name="Freeform: Shape 198">
              <a:extLst>
                <a:ext uri="{FF2B5EF4-FFF2-40B4-BE49-F238E27FC236}">
                  <a16:creationId xmlns:a16="http://schemas.microsoft.com/office/drawing/2014/main" id="{00000000-0008-0000-0400-00007D010000}"/>
                </a:ext>
              </a:extLst>
            </xdr:cNvPr>
            <xdr:cNvSpPr/>
          </xdr:nvSpPr>
          <xdr:spPr>
            <a:xfrm>
              <a:off x="7300899" y="3809138"/>
              <a:ext cx="1411118" cy="345165"/>
            </a:xfrm>
            <a:custGeom>
              <a:avLst/>
              <a:gdLst>
                <a:gd name="connsiteX0" fmla="*/ 1288772 w 1411118"/>
                <a:gd name="connsiteY0" fmla="*/ -100 h 345165"/>
                <a:gd name="connsiteX1" fmla="*/ 113397 w 1411118"/>
                <a:gd name="connsiteY1" fmla="*/ -100 h 345165"/>
                <a:gd name="connsiteX2" fmla="*/ -443 w 1411118"/>
                <a:gd name="connsiteY2" fmla="*/ 121668 h 345165"/>
                <a:gd name="connsiteX3" fmla="*/ 113397 w 1411118"/>
                <a:gd name="connsiteY3" fmla="*/ 235508 h 345165"/>
                <a:gd name="connsiteX4" fmla="*/ 1105049 w 1411118"/>
                <a:gd name="connsiteY4" fmla="*/ 235508 h 345165"/>
                <a:gd name="connsiteX5" fmla="*/ 1284381 w 1411118"/>
                <a:gd name="connsiteY5" fmla="*/ 344996 h 345165"/>
                <a:gd name="connsiteX6" fmla="*/ 1259105 w 1411118"/>
                <a:gd name="connsiteY6" fmla="*/ 235508 h 345165"/>
                <a:gd name="connsiteX7" fmla="*/ 1288772 w 1411118"/>
                <a:gd name="connsiteY7" fmla="*/ 235508 h 345165"/>
                <a:gd name="connsiteX8" fmla="*/ 1410540 w 1411118"/>
                <a:gd name="connsiteY8" fmla="*/ 121668 h 345165"/>
                <a:gd name="connsiteX9" fmla="*/ 1296687 w 1411118"/>
                <a:gd name="connsiteY9" fmla="*/ -100 h 345165"/>
                <a:gd name="connsiteX10" fmla="*/ 1288772 w 1411118"/>
                <a:gd name="connsiteY10" fmla="*/ -100 h 34516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Lst>
              <a:rect l="l" t="t" r="r" b="b"/>
              <a:pathLst>
                <a:path w="1411118" h="345165">
                  <a:moveTo>
                    <a:pt x="1288772" y="-100"/>
                  </a:moveTo>
                  <a:lnTo>
                    <a:pt x="113397" y="-100"/>
                  </a:lnTo>
                  <a:cubicBezTo>
                    <a:pt x="48342" y="2082"/>
                    <a:pt x="-2638" y="56601"/>
                    <a:pt x="-443" y="121668"/>
                  </a:cubicBezTo>
                  <a:cubicBezTo>
                    <a:pt x="1633" y="183650"/>
                    <a:pt x="51401" y="233419"/>
                    <a:pt x="113397" y="235508"/>
                  </a:cubicBezTo>
                  <a:lnTo>
                    <a:pt x="1105049" y="235508"/>
                  </a:lnTo>
                  <a:lnTo>
                    <a:pt x="1284381" y="344996"/>
                  </a:lnTo>
                  <a:lnTo>
                    <a:pt x="1259105" y="235508"/>
                  </a:lnTo>
                  <a:lnTo>
                    <a:pt x="1288772" y="235508"/>
                  </a:lnTo>
                  <a:cubicBezTo>
                    <a:pt x="1353840" y="237690"/>
                    <a:pt x="1408345" y="186723"/>
                    <a:pt x="1410540" y="121668"/>
                  </a:cubicBezTo>
                  <a:cubicBezTo>
                    <a:pt x="1412722" y="56601"/>
                    <a:pt x="1361756" y="2082"/>
                    <a:pt x="1296687" y="-100"/>
                  </a:cubicBezTo>
                  <a:cubicBezTo>
                    <a:pt x="1294053" y="-193"/>
                    <a:pt x="1291406" y="-193"/>
                    <a:pt x="1288772" y="-100"/>
                  </a:cubicBezTo>
                  <a:close/>
                </a:path>
              </a:pathLst>
            </a:custGeom>
            <a:solidFill>
              <a:srgbClr val="FFFFFF"/>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82" name="Freeform: Shape 199">
              <a:extLst>
                <a:ext uri="{FF2B5EF4-FFF2-40B4-BE49-F238E27FC236}">
                  <a16:creationId xmlns:a16="http://schemas.microsoft.com/office/drawing/2014/main" id="{00000000-0008-0000-0400-00007E010000}"/>
                </a:ext>
              </a:extLst>
            </xdr:cNvPr>
            <xdr:cNvSpPr/>
          </xdr:nvSpPr>
          <xdr:spPr>
            <a:xfrm>
              <a:off x="737210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83" name="Freeform: Shape 200">
              <a:extLst>
                <a:ext uri="{FF2B5EF4-FFF2-40B4-BE49-F238E27FC236}">
                  <a16:creationId xmlns:a16="http://schemas.microsoft.com/office/drawing/2014/main" id="{00000000-0008-0000-0400-00007F010000}"/>
                </a:ext>
              </a:extLst>
            </xdr:cNvPr>
            <xdr:cNvSpPr/>
          </xdr:nvSpPr>
          <xdr:spPr>
            <a:xfrm>
              <a:off x="756314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84" name="Freeform: Shape 201">
              <a:extLst>
                <a:ext uri="{FF2B5EF4-FFF2-40B4-BE49-F238E27FC236}">
                  <a16:creationId xmlns:a16="http://schemas.microsoft.com/office/drawing/2014/main" id="{00000000-0008-0000-0400-000080010000}"/>
                </a:ext>
              </a:extLst>
            </xdr:cNvPr>
            <xdr:cNvSpPr/>
          </xdr:nvSpPr>
          <xdr:spPr>
            <a:xfrm>
              <a:off x="775418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85" name="Freeform: Shape 202">
              <a:extLst>
                <a:ext uri="{FF2B5EF4-FFF2-40B4-BE49-F238E27FC236}">
                  <a16:creationId xmlns:a16="http://schemas.microsoft.com/office/drawing/2014/main" id="{00000000-0008-0000-0400-000081010000}"/>
                </a:ext>
              </a:extLst>
            </xdr:cNvPr>
            <xdr:cNvSpPr/>
          </xdr:nvSpPr>
          <xdr:spPr>
            <a:xfrm>
              <a:off x="794522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86" name="Freeform: Shape 203">
              <a:extLst>
                <a:ext uri="{FF2B5EF4-FFF2-40B4-BE49-F238E27FC236}">
                  <a16:creationId xmlns:a16="http://schemas.microsoft.com/office/drawing/2014/main" id="{00000000-0008-0000-0400-000082010000}"/>
                </a:ext>
              </a:extLst>
            </xdr:cNvPr>
            <xdr:cNvSpPr/>
          </xdr:nvSpPr>
          <xdr:spPr>
            <a:xfrm>
              <a:off x="813626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87" name="Freeform: Shape 204">
              <a:extLst>
                <a:ext uri="{FF2B5EF4-FFF2-40B4-BE49-F238E27FC236}">
                  <a16:creationId xmlns:a16="http://schemas.microsoft.com/office/drawing/2014/main" id="{00000000-0008-0000-0400-000083010000}"/>
                </a:ext>
              </a:extLst>
            </xdr:cNvPr>
            <xdr:cNvSpPr/>
          </xdr:nvSpPr>
          <xdr:spPr>
            <a:xfrm>
              <a:off x="832730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88" name="Freeform: Shape 205">
              <a:extLst>
                <a:ext uri="{FF2B5EF4-FFF2-40B4-BE49-F238E27FC236}">
                  <a16:creationId xmlns:a16="http://schemas.microsoft.com/office/drawing/2014/main" id="{00000000-0008-0000-0400-000084010000}"/>
                </a:ext>
              </a:extLst>
            </xdr:cNvPr>
            <xdr:cNvSpPr/>
          </xdr:nvSpPr>
          <xdr:spPr>
            <a:xfrm>
              <a:off x="8518209"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grpSp>
    </xdr:grpSp>
    <xdr:clientData/>
  </xdr:twoCellAnchor>
  <xdr:twoCellAnchor>
    <xdr:from>
      <xdr:col>7</xdr:col>
      <xdr:colOff>1613319</xdr:colOff>
      <xdr:row>0</xdr:row>
      <xdr:rowOff>20138</xdr:rowOff>
    </xdr:from>
    <xdr:to>
      <xdr:col>7</xdr:col>
      <xdr:colOff>3632891</xdr:colOff>
      <xdr:row>1</xdr:row>
      <xdr:rowOff>98447</xdr:rowOff>
    </xdr:to>
    <xdr:grpSp>
      <xdr:nvGrpSpPr>
        <xdr:cNvPr id="391" name="Group 182">
          <a:hlinkClick xmlns:r="http://schemas.openxmlformats.org/officeDocument/2006/relationships" r:id="rId7"/>
          <a:extLst>
            <a:ext uri="{FF2B5EF4-FFF2-40B4-BE49-F238E27FC236}">
              <a16:creationId xmlns:a16="http://schemas.microsoft.com/office/drawing/2014/main" id="{00000000-0008-0000-0400-000087010000}"/>
            </a:ext>
          </a:extLst>
        </xdr:cNvPr>
        <xdr:cNvGrpSpPr/>
      </xdr:nvGrpSpPr>
      <xdr:grpSpPr>
        <a:xfrm>
          <a:off x="7105910" y="16328"/>
          <a:ext cx="2019572" cy="923653"/>
          <a:chOff x="8811260" y="251459"/>
          <a:chExt cx="1813560" cy="852171"/>
        </a:xfrm>
      </xdr:grpSpPr>
      <xdr:grpSp>
        <xdr:nvGrpSpPr>
          <xdr:cNvPr id="392" name="Agrupar 10">
            <a:extLst>
              <a:ext uri="{FF2B5EF4-FFF2-40B4-BE49-F238E27FC236}">
                <a16:creationId xmlns:a16="http://schemas.microsoft.com/office/drawing/2014/main" id="{00000000-0008-0000-0400-000088010000}"/>
              </a:ext>
            </a:extLst>
          </xdr:cNvPr>
          <xdr:cNvGrpSpPr/>
        </xdr:nvGrpSpPr>
        <xdr:grpSpPr>
          <a:xfrm>
            <a:off x="8811260" y="251459"/>
            <a:ext cx="1813560" cy="852171"/>
            <a:chOff x="5210175" y="147637"/>
            <a:chExt cx="2365883" cy="1038225"/>
          </a:xfrm>
          <a:solidFill>
            <a:schemeClr val="bg1">
              <a:lumMod val="50000"/>
            </a:schemeClr>
          </a:solidFill>
        </xdr:grpSpPr>
        <xdr:sp macro="" textlink="">
          <xdr:nvSpPr>
            <xdr:cNvPr id="415" name="Retângulo: Cantos Arredondados 12">
              <a:extLst>
                <a:ext uri="{FF2B5EF4-FFF2-40B4-BE49-F238E27FC236}">
                  <a16:creationId xmlns:a16="http://schemas.microsoft.com/office/drawing/2014/main" id="{00000000-0008-0000-0400-00009F010000}"/>
                </a:ext>
              </a:extLst>
            </xdr:cNvPr>
            <xdr:cNvSpPr/>
          </xdr:nvSpPr>
          <xdr:spPr>
            <a:xfrm>
              <a:off x="5210175" y="147637"/>
              <a:ext cx="2365883" cy="1038225"/>
            </a:xfrm>
            <a:prstGeom prst="roundRect">
              <a:avLst>
                <a:gd name="adj" fmla="val 9328"/>
              </a:avLst>
            </a:prstGeom>
            <a:solidFill>
              <a:srgbClr val="002060"/>
            </a:solidFill>
            <a:ln>
              <a:noFill/>
            </a:ln>
            <a:effectLst>
              <a:outerShdw blurRad="50800" dist="38100" dir="5400000" algn="t"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solidFill>
                  <a:schemeClr val="bg1">
                    <a:lumMod val="85000"/>
                  </a:schemeClr>
                </a:solidFill>
              </a:endParaRPr>
            </a:p>
          </xdr:txBody>
        </xdr:sp>
        <xdr:sp macro="" textlink="">
          <xdr:nvSpPr>
            <xdr:cNvPr id="416" name="Retângulo: Cantos Arredondados 13">
              <a:hlinkClick xmlns:r="http://schemas.openxmlformats.org/officeDocument/2006/relationships" r:id="rId7"/>
              <a:extLst>
                <a:ext uri="{FF2B5EF4-FFF2-40B4-BE49-F238E27FC236}">
                  <a16:creationId xmlns:a16="http://schemas.microsoft.com/office/drawing/2014/main" id="{00000000-0008-0000-0400-0000A0010000}"/>
                </a:ext>
              </a:extLst>
            </xdr:cNvPr>
            <xdr:cNvSpPr/>
          </xdr:nvSpPr>
          <xdr:spPr>
            <a:xfrm>
              <a:off x="5946909" y="365995"/>
              <a:ext cx="1588531" cy="815731"/>
            </a:xfrm>
            <a:prstGeom prst="roundRect">
              <a:avLst/>
            </a:prstGeom>
            <a:noFill/>
            <a:ln>
              <a:no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600" b="1">
                  <a:solidFill>
                    <a:schemeClr val="bg1"/>
                  </a:solidFill>
                  <a:latin typeface="+mn-lt"/>
                </a:rPr>
                <a:t>Diagnóstico</a:t>
              </a:r>
              <a:br>
                <a:rPr lang="pt-BR" sz="1600" b="1">
                  <a:solidFill>
                    <a:schemeClr val="bg1"/>
                  </a:solidFill>
                  <a:latin typeface="+mn-lt"/>
                </a:rPr>
              </a:br>
              <a:r>
                <a:rPr lang="pt-BR" sz="1600" b="1">
                  <a:solidFill>
                    <a:schemeClr val="bg1"/>
                  </a:solidFill>
                  <a:latin typeface="+mn-lt"/>
                </a:rPr>
                <a:t>SEGURANÇA</a:t>
              </a:r>
            </a:p>
          </xdr:txBody>
        </xdr:sp>
      </xdr:grpSp>
      <xdr:grpSp>
        <xdr:nvGrpSpPr>
          <xdr:cNvPr id="393" name="Group 184">
            <a:extLst>
              <a:ext uri="{FF2B5EF4-FFF2-40B4-BE49-F238E27FC236}">
                <a16:creationId xmlns:a16="http://schemas.microsoft.com/office/drawing/2014/main" id="{00000000-0008-0000-0400-000089010000}"/>
              </a:ext>
            </a:extLst>
          </xdr:cNvPr>
          <xdr:cNvGrpSpPr/>
        </xdr:nvGrpSpPr>
        <xdr:grpSpPr>
          <a:xfrm>
            <a:off x="8890001" y="488130"/>
            <a:ext cx="581077" cy="489770"/>
            <a:chOff x="6943724" y="1902932"/>
            <a:chExt cx="2763297" cy="2251371"/>
          </a:xfrm>
        </xdr:grpSpPr>
        <xdr:sp macro="" textlink="">
          <xdr:nvSpPr>
            <xdr:cNvPr id="394" name="Freeform: Shape 185">
              <a:extLst>
                <a:ext uri="{FF2B5EF4-FFF2-40B4-BE49-F238E27FC236}">
                  <a16:creationId xmlns:a16="http://schemas.microsoft.com/office/drawing/2014/main" id="{00000000-0008-0000-0400-00008A010000}"/>
                </a:ext>
              </a:extLst>
            </xdr:cNvPr>
            <xdr:cNvSpPr/>
          </xdr:nvSpPr>
          <xdr:spPr>
            <a:xfrm>
              <a:off x="9189377" y="2343015"/>
              <a:ext cx="517644" cy="906376"/>
            </a:xfrm>
            <a:custGeom>
              <a:avLst/>
              <a:gdLst>
                <a:gd name="connsiteX0" fmla="*/ 119222 w 517644"/>
                <a:gd name="connsiteY0" fmla="*/ -170 h 906376"/>
                <a:gd name="connsiteX1" fmla="*/ -511 w 517644"/>
                <a:gd name="connsiteY1" fmla="*/ 114907 h 906376"/>
                <a:gd name="connsiteX2" fmla="*/ 350838 w 517644"/>
                <a:gd name="connsiteY2" fmla="*/ 906207 h 906376"/>
                <a:gd name="connsiteX3" fmla="*/ 517134 w 517644"/>
                <a:gd name="connsiteY3" fmla="*/ 906207 h 906376"/>
                <a:gd name="connsiteX4" fmla="*/ 119222 w 517644"/>
                <a:gd name="connsiteY4" fmla="*/ -170 h 906376"/>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517644" h="906376">
                  <a:moveTo>
                    <a:pt x="119222" y="-170"/>
                  </a:moveTo>
                  <a:lnTo>
                    <a:pt x="-511" y="114907"/>
                  </a:lnTo>
                  <a:cubicBezTo>
                    <a:pt x="209992" y="326448"/>
                    <a:pt x="335100" y="608192"/>
                    <a:pt x="350838" y="906207"/>
                  </a:cubicBezTo>
                  <a:lnTo>
                    <a:pt x="517134" y="906207"/>
                  </a:lnTo>
                  <a:cubicBezTo>
                    <a:pt x="501302" y="565235"/>
                    <a:pt x="359512" y="242263"/>
                    <a:pt x="119222" y="-170"/>
                  </a:cubicBezTo>
                  <a:close/>
                </a:path>
              </a:pathLst>
            </a:custGeom>
            <a:solidFill>
              <a:srgbClr val="78AD5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95" name="Freeform: Shape 186">
              <a:extLst>
                <a:ext uri="{FF2B5EF4-FFF2-40B4-BE49-F238E27FC236}">
                  <a16:creationId xmlns:a16="http://schemas.microsoft.com/office/drawing/2014/main" id="{00000000-0008-0000-0400-00008B010000}"/>
                </a:ext>
              </a:extLst>
            </xdr:cNvPr>
            <xdr:cNvSpPr/>
          </xdr:nvSpPr>
          <xdr:spPr>
            <a:xfrm>
              <a:off x="6944124" y="3270145"/>
              <a:ext cx="1309609" cy="46429"/>
            </a:xfrm>
            <a:custGeom>
              <a:avLst/>
              <a:gdLst>
                <a:gd name="connsiteX0" fmla="*/ 1309609 w 1309609"/>
                <a:gd name="connsiteY0" fmla="*/ 46430 h 46429"/>
                <a:gd name="connsiteX1" fmla="*/ 0 w 1309609"/>
                <a:gd name="connsiteY1" fmla="*/ 46430 h 46429"/>
                <a:gd name="connsiteX2" fmla="*/ 0 w 1309609"/>
                <a:gd name="connsiteY2" fmla="*/ 0 h 46429"/>
                <a:gd name="connsiteX3" fmla="*/ 1309609 w 1309609"/>
                <a:gd name="connsiteY3" fmla="*/ 0 h 46429"/>
                <a:gd name="connsiteX4" fmla="*/ 1309609 w 1309609"/>
                <a:gd name="connsiteY4" fmla="*/ 46430 h 46429"/>
                <a:gd name="connsiteX5" fmla="*/ 0 w 1309609"/>
                <a:gd name="connsiteY5" fmla="*/ 46430 h 4642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309609" h="46429">
                  <a:moveTo>
                    <a:pt x="1309609" y="46430"/>
                  </a:moveTo>
                  <a:lnTo>
                    <a:pt x="0" y="46430"/>
                  </a:lnTo>
                  <a:lnTo>
                    <a:pt x="0" y="0"/>
                  </a:lnTo>
                  <a:lnTo>
                    <a:pt x="1309609" y="0"/>
                  </a:lnTo>
                  <a:lnTo>
                    <a:pt x="1309609" y="46430"/>
                  </a:lnTo>
                  <a:lnTo>
                    <a:pt x="0" y="4643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96" name="Freeform: Shape 187">
              <a:extLst>
                <a:ext uri="{FF2B5EF4-FFF2-40B4-BE49-F238E27FC236}">
                  <a16:creationId xmlns:a16="http://schemas.microsoft.com/office/drawing/2014/main" id="{00000000-0008-0000-0400-00008C010000}"/>
                </a:ext>
              </a:extLst>
            </xdr:cNvPr>
            <xdr:cNvSpPr/>
          </xdr:nvSpPr>
          <xdr:spPr>
            <a:xfrm>
              <a:off x="8397279" y="3270145"/>
              <a:ext cx="1309609" cy="46429"/>
            </a:xfrm>
            <a:custGeom>
              <a:avLst/>
              <a:gdLst>
                <a:gd name="connsiteX0" fmla="*/ 1309609 w 1309609"/>
                <a:gd name="connsiteY0" fmla="*/ 46430 h 46429"/>
                <a:gd name="connsiteX1" fmla="*/ 0 w 1309609"/>
                <a:gd name="connsiteY1" fmla="*/ 46430 h 46429"/>
                <a:gd name="connsiteX2" fmla="*/ 0 w 1309609"/>
                <a:gd name="connsiteY2" fmla="*/ 0 h 46429"/>
                <a:gd name="connsiteX3" fmla="*/ 1309609 w 1309609"/>
                <a:gd name="connsiteY3" fmla="*/ 0 h 46429"/>
                <a:gd name="connsiteX4" fmla="*/ 1309609 w 1309609"/>
                <a:gd name="connsiteY4" fmla="*/ 46430 h 46429"/>
                <a:gd name="connsiteX5" fmla="*/ 0 w 1309609"/>
                <a:gd name="connsiteY5" fmla="*/ 46430 h 4642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309609" h="46429">
                  <a:moveTo>
                    <a:pt x="1309609" y="46430"/>
                  </a:moveTo>
                  <a:lnTo>
                    <a:pt x="0" y="46430"/>
                  </a:lnTo>
                  <a:lnTo>
                    <a:pt x="0" y="0"/>
                  </a:lnTo>
                  <a:lnTo>
                    <a:pt x="1309609" y="0"/>
                  </a:lnTo>
                  <a:lnTo>
                    <a:pt x="1309609" y="46430"/>
                  </a:lnTo>
                  <a:lnTo>
                    <a:pt x="0" y="4643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97" name="Freeform: Shape 188">
              <a:extLst>
                <a:ext uri="{FF2B5EF4-FFF2-40B4-BE49-F238E27FC236}">
                  <a16:creationId xmlns:a16="http://schemas.microsoft.com/office/drawing/2014/main" id="{00000000-0008-0000-0400-00008D010000}"/>
                </a:ext>
              </a:extLst>
            </xdr:cNvPr>
            <xdr:cNvSpPr/>
          </xdr:nvSpPr>
          <xdr:spPr>
            <a:xfrm>
              <a:off x="8339940" y="2301641"/>
              <a:ext cx="977284" cy="940034"/>
            </a:xfrm>
            <a:custGeom>
              <a:avLst/>
              <a:gdLst>
                <a:gd name="connsiteX0" fmla="*/ 32195 w 977284"/>
                <a:gd name="connsiteY0" fmla="*/ 940034 h 940034"/>
                <a:gd name="connsiteX1" fmla="*/ 977285 w 977284"/>
                <a:gd name="connsiteY1" fmla="*/ 33525 h 940034"/>
                <a:gd name="connsiteX2" fmla="*/ 945223 w 977284"/>
                <a:gd name="connsiteY2" fmla="*/ 0 h 940034"/>
                <a:gd name="connsiteX3" fmla="*/ 0 w 977284"/>
                <a:gd name="connsiteY3" fmla="*/ 906509 h 940034"/>
                <a:gd name="connsiteX4" fmla="*/ 32195 w 977284"/>
                <a:gd name="connsiteY4" fmla="*/ 940034 h 940034"/>
                <a:gd name="connsiteX5" fmla="*/ 977285 w 977284"/>
                <a:gd name="connsiteY5" fmla="*/ 33525 h 94003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977284" h="940034">
                  <a:moveTo>
                    <a:pt x="32195" y="940034"/>
                  </a:moveTo>
                  <a:lnTo>
                    <a:pt x="977285" y="33525"/>
                  </a:lnTo>
                  <a:lnTo>
                    <a:pt x="945223" y="0"/>
                  </a:lnTo>
                  <a:lnTo>
                    <a:pt x="0" y="906509"/>
                  </a:lnTo>
                  <a:lnTo>
                    <a:pt x="32195" y="940034"/>
                  </a:lnTo>
                  <a:lnTo>
                    <a:pt x="977285" y="33525"/>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98" name="Freeform: Shape 189">
              <a:extLst>
                <a:ext uri="{FF2B5EF4-FFF2-40B4-BE49-F238E27FC236}">
                  <a16:creationId xmlns:a16="http://schemas.microsoft.com/office/drawing/2014/main" id="{00000000-0008-0000-0400-00008E010000}"/>
                </a:ext>
              </a:extLst>
            </xdr:cNvPr>
            <xdr:cNvSpPr/>
          </xdr:nvSpPr>
          <xdr:spPr>
            <a:xfrm>
              <a:off x="8351914" y="1932333"/>
              <a:ext cx="923670" cy="493431"/>
            </a:xfrm>
            <a:custGeom>
              <a:avLst/>
              <a:gdLst>
                <a:gd name="connsiteX0" fmla="*/ -511 w 923670"/>
                <a:gd name="connsiteY0" fmla="*/ -170 h 493431"/>
                <a:gd name="connsiteX1" fmla="*/ -511 w 923670"/>
                <a:gd name="connsiteY1" fmla="*/ 165993 h 493431"/>
                <a:gd name="connsiteX2" fmla="*/ 803427 w 923670"/>
                <a:gd name="connsiteY2" fmla="*/ 493262 h 493431"/>
                <a:gd name="connsiteX3" fmla="*/ 923160 w 923670"/>
                <a:gd name="connsiteY3" fmla="*/ 378052 h 493431"/>
                <a:gd name="connsiteX4" fmla="*/ -511 w 923670"/>
                <a:gd name="connsiteY4" fmla="*/ -170 h 493431"/>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923670" h="493431">
                  <a:moveTo>
                    <a:pt x="-511" y="-170"/>
                  </a:moveTo>
                  <a:lnTo>
                    <a:pt x="-511" y="165993"/>
                  </a:lnTo>
                  <a:cubicBezTo>
                    <a:pt x="298674" y="172126"/>
                    <a:pt x="585022" y="288692"/>
                    <a:pt x="803427" y="493262"/>
                  </a:cubicBezTo>
                  <a:lnTo>
                    <a:pt x="923160" y="378052"/>
                  </a:lnTo>
                  <a:cubicBezTo>
                    <a:pt x="673331" y="141009"/>
                    <a:pt x="343813" y="6083"/>
                    <a:pt x="-511" y="-170"/>
                  </a:cubicBezTo>
                  <a:close/>
                </a:path>
              </a:pathLst>
            </a:custGeom>
            <a:solidFill>
              <a:srgbClr val="B4DC7B"/>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99" name="Freeform: Shape 190">
              <a:extLst>
                <a:ext uri="{FF2B5EF4-FFF2-40B4-BE49-F238E27FC236}">
                  <a16:creationId xmlns:a16="http://schemas.microsoft.com/office/drawing/2014/main" id="{00000000-0008-0000-0400-00008F010000}"/>
                </a:ext>
              </a:extLst>
            </xdr:cNvPr>
            <xdr:cNvSpPr/>
          </xdr:nvSpPr>
          <xdr:spPr>
            <a:xfrm>
              <a:off x="8305484" y="1902932"/>
              <a:ext cx="46296" cy="1309609"/>
            </a:xfrm>
            <a:custGeom>
              <a:avLst/>
              <a:gdLst>
                <a:gd name="connsiteX0" fmla="*/ 0 w 46296"/>
                <a:gd name="connsiteY0" fmla="*/ 1309609 h 1309609"/>
                <a:gd name="connsiteX1" fmla="*/ 0 w 46296"/>
                <a:gd name="connsiteY1" fmla="*/ 0 h 1309609"/>
                <a:gd name="connsiteX2" fmla="*/ 46297 w 46296"/>
                <a:gd name="connsiteY2" fmla="*/ 0 h 1309609"/>
                <a:gd name="connsiteX3" fmla="*/ 46297 w 46296"/>
                <a:gd name="connsiteY3" fmla="*/ 1309609 h 1309609"/>
                <a:gd name="connsiteX4" fmla="*/ 0 w 46296"/>
                <a:gd name="connsiteY4" fmla="*/ 1309609 h 1309609"/>
                <a:gd name="connsiteX5" fmla="*/ 0 w 46296"/>
                <a:gd name="connsiteY5" fmla="*/ 0 h 130960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46296" h="1309609">
                  <a:moveTo>
                    <a:pt x="0" y="1309609"/>
                  </a:moveTo>
                  <a:lnTo>
                    <a:pt x="0" y="0"/>
                  </a:lnTo>
                  <a:lnTo>
                    <a:pt x="46297" y="0"/>
                  </a:lnTo>
                  <a:lnTo>
                    <a:pt x="46297" y="1309609"/>
                  </a:lnTo>
                  <a:lnTo>
                    <a:pt x="0" y="1309609"/>
                  </a:lnTo>
                  <a:lnTo>
                    <a:pt x="0" y="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400" name="Freeform: Shape 191">
              <a:extLst>
                <a:ext uri="{FF2B5EF4-FFF2-40B4-BE49-F238E27FC236}">
                  <a16:creationId xmlns:a16="http://schemas.microsoft.com/office/drawing/2014/main" id="{00000000-0008-0000-0400-000090010000}"/>
                </a:ext>
              </a:extLst>
            </xdr:cNvPr>
            <xdr:cNvSpPr/>
          </xdr:nvSpPr>
          <xdr:spPr>
            <a:xfrm>
              <a:off x="7367578" y="1932333"/>
              <a:ext cx="937905" cy="496358"/>
            </a:xfrm>
            <a:custGeom>
              <a:avLst/>
              <a:gdLst>
                <a:gd name="connsiteX0" fmla="*/ 123612 w 937905"/>
                <a:gd name="connsiteY0" fmla="*/ 496189 h 496358"/>
                <a:gd name="connsiteX1" fmla="*/ 937395 w 937905"/>
                <a:gd name="connsiteY1" fmla="*/ 165860 h 496358"/>
                <a:gd name="connsiteX2" fmla="*/ 937395 w 937905"/>
                <a:gd name="connsiteY2" fmla="*/ -170 h 496358"/>
                <a:gd name="connsiteX3" fmla="*/ -511 w 937905"/>
                <a:gd name="connsiteY3" fmla="*/ 384970 h 496358"/>
              </a:gdLst>
              <a:ahLst/>
              <a:cxnLst>
                <a:cxn ang="0">
                  <a:pos x="connsiteX0" y="connsiteY0"/>
                </a:cxn>
                <a:cxn ang="0">
                  <a:pos x="connsiteX1" y="connsiteY1"/>
                </a:cxn>
                <a:cxn ang="0">
                  <a:pos x="connsiteX2" y="connsiteY2"/>
                </a:cxn>
                <a:cxn ang="0">
                  <a:pos x="connsiteX3" y="connsiteY3"/>
                </a:cxn>
              </a:cxnLst>
              <a:rect l="l" t="t" r="r" b="b"/>
              <a:pathLst>
                <a:path w="937905" h="496358">
                  <a:moveTo>
                    <a:pt x="123612" y="496189"/>
                  </a:moveTo>
                  <a:cubicBezTo>
                    <a:pt x="344080" y="288280"/>
                    <a:pt x="634391" y="170436"/>
                    <a:pt x="937395" y="165860"/>
                  </a:cubicBezTo>
                  <a:lnTo>
                    <a:pt x="937395" y="-170"/>
                  </a:lnTo>
                  <a:cubicBezTo>
                    <a:pt x="587164" y="4327"/>
                    <a:pt x="251806" y="142033"/>
                    <a:pt x="-511" y="384970"/>
                  </a:cubicBezTo>
                  <a:close/>
                </a:path>
              </a:pathLst>
            </a:custGeom>
            <a:solidFill>
              <a:srgbClr val="FBD06A"/>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401" name="Freeform: Shape 192">
              <a:extLst>
                <a:ext uri="{FF2B5EF4-FFF2-40B4-BE49-F238E27FC236}">
                  <a16:creationId xmlns:a16="http://schemas.microsoft.com/office/drawing/2014/main" id="{00000000-0008-0000-0400-000091010000}"/>
                </a:ext>
              </a:extLst>
            </xdr:cNvPr>
            <xdr:cNvSpPr/>
          </xdr:nvSpPr>
          <xdr:spPr>
            <a:xfrm>
              <a:off x="6943724" y="2350199"/>
              <a:ext cx="514717" cy="899192"/>
            </a:xfrm>
            <a:custGeom>
              <a:avLst/>
              <a:gdLst>
                <a:gd name="connsiteX0" fmla="*/ 514206 w 514717"/>
                <a:gd name="connsiteY0" fmla="*/ 110783 h 899192"/>
                <a:gd name="connsiteX1" fmla="*/ 390350 w 514717"/>
                <a:gd name="connsiteY1" fmla="*/ -170 h 899192"/>
                <a:gd name="connsiteX2" fmla="*/ -511 w 514717"/>
                <a:gd name="connsiteY2" fmla="*/ 899023 h 899192"/>
                <a:gd name="connsiteX3" fmla="*/ 165784 w 514717"/>
                <a:gd name="connsiteY3" fmla="*/ 899023 h 899192"/>
                <a:gd name="connsiteX4" fmla="*/ 514206 w 514717"/>
                <a:gd name="connsiteY4" fmla="*/ 110783 h 899192"/>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514717" h="899192">
                  <a:moveTo>
                    <a:pt x="514206" y="110783"/>
                  </a:moveTo>
                  <a:lnTo>
                    <a:pt x="390350" y="-170"/>
                  </a:lnTo>
                  <a:cubicBezTo>
                    <a:pt x="154223" y="241504"/>
                    <a:pt x="15121" y="561510"/>
                    <a:pt x="-511" y="899023"/>
                  </a:cubicBezTo>
                  <a:lnTo>
                    <a:pt x="165784" y="899023"/>
                  </a:lnTo>
                  <a:cubicBezTo>
                    <a:pt x="181483" y="602471"/>
                    <a:pt x="305460" y="321991"/>
                    <a:pt x="514206" y="110783"/>
                  </a:cubicBezTo>
                  <a:close/>
                </a:path>
              </a:pathLst>
            </a:custGeom>
            <a:solidFill>
              <a:srgbClr val="FE6F74"/>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402" name="Freeform: Shape 193">
              <a:extLst>
                <a:ext uri="{FF2B5EF4-FFF2-40B4-BE49-F238E27FC236}">
                  <a16:creationId xmlns:a16="http://schemas.microsoft.com/office/drawing/2014/main" id="{00000000-0008-0000-0400-000092010000}"/>
                </a:ext>
              </a:extLst>
            </xdr:cNvPr>
            <xdr:cNvSpPr/>
          </xdr:nvSpPr>
          <xdr:spPr>
            <a:xfrm>
              <a:off x="7326603" y="2308426"/>
              <a:ext cx="1015731" cy="917418"/>
            </a:xfrm>
            <a:custGeom>
              <a:avLst/>
              <a:gdLst>
                <a:gd name="connsiteX0" fmla="*/ 984735 w 1015731"/>
                <a:gd name="connsiteY0" fmla="*/ 917418 h 917418"/>
                <a:gd name="connsiteX1" fmla="*/ 0 w 1015731"/>
                <a:gd name="connsiteY1" fmla="*/ 34589 h 917418"/>
                <a:gd name="connsiteX2" fmla="*/ 30864 w 1015731"/>
                <a:gd name="connsiteY2" fmla="*/ 0 h 917418"/>
                <a:gd name="connsiteX3" fmla="*/ 1015732 w 1015731"/>
                <a:gd name="connsiteY3" fmla="*/ 882829 h 917418"/>
                <a:gd name="connsiteX4" fmla="*/ 984735 w 1015731"/>
                <a:gd name="connsiteY4" fmla="*/ 917418 h 917418"/>
                <a:gd name="connsiteX5" fmla="*/ 9179 w 1015731"/>
                <a:gd name="connsiteY5" fmla="*/ 43769 h 91741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015731" h="917418">
                  <a:moveTo>
                    <a:pt x="984735" y="917418"/>
                  </a:moveTo>
                  <a:lnTo>
                    <a:pt x="0" y="34589"/>
                  </a:lnTo>
                  <a:lnTo>
                    <a:pt x="30864" y="0"/>
                  </a:lnTo>
                  <a:lnTo>
                    <a:pt x="1015732" y="882829"/>
                  </a:lnTo>
                  <a:lnTo>
                    <a:pt x="984735" y="917418"/>
                  </a:lnTo>
                  <a:lnTo>
                    <a:pt x="9179" y="43769"/>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403" name="TextBox 37">
              <a:extLst>
                <a:ext uri="{FF2B5EF4-FFF2-40B4-BE49-F238E27FC236}">
                  <a16:creationId xmlns:a16="http://schemas.microsoft.com/office/drawing/2014/main" id="{00000000-0008-0000-0400-000093010000}"/>
                </a:ext>
              </a:extLst>
            </xdr:cNvPr>
            <xdr:cNvSpPr txBox="1"/>
          </xdr:nvSpPr>
          <xdr:spPr>
            <a:xfrm rot="3710998">
              <a:off x="9386408" y="2602721"/>
              <a:ext cx="222790" cy="270063"/>
            </a:xfrm>
            <a:prstGeom prst="rect">
              <a:avLst/>
            </a:prstGeom>
            <a:noFill/>
          </xdr:spPr>
          <xdr:txBody>
            <a:bodyPr rot="0" spcFirstLastPara="0" vert="horz" wrap="square" lIns="0" tIns="0" rIns="0" bIns="0" numCol="1" spcCol="0" rtlCol="0" fromWordArt="0" anchor="t" anchorCtr="0" forceAA="0" compatLnSpc="1">
              <a:prstTxWarp prst="textNoShape">
                <a:avLst/>
              </a:prstTxWarp>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l">
                <a:spcAft>
                  <a:spcPts val="600"/>
                </a:spcAft>
              </a:pPr>
              <a:endParaRPr lang="pt-BR" sz="1048" b="1" spc="0" baseline="0">
                <a:solidFill>
                  <a:srgbClr val="FFFFFF"/>
                </a:solidFill>
                <a:latin typeface="Arial"/>
                <a:cs typeface="Arial"/>
                <a:sym typeface="Arial"/>
                <a:rtl val="0"/>
              </a:endParaRPr>
            </a:p>
          </xdr:txBody>
        </xdr:sp>
        <xdr:sp macro="" textlink="">
          <xdr:nvSpPr>
            <xdr:cNvPr id="404" name="TextBox 38">
              <a:extLst>
                <a:ext uri="{FF2B5EF4-FFF2-40B4-BE49-F238E27FC236}">
                  <a16:creationId xmlns:a16="http://schemas.microsoft.com/office/drawing/2014/main" id="{00000000-0008-0000-0400-000094010000}"/>
                </a:ext>
              </a:extLst>
            </xdr:cNvPr>
            <xdr:cNvSpPr txBox="1"/>
          </xdr:nvSpPr>
          <xdr:spPr>
            <a:xfrm rot="3847199">
              <a:off x="9388867" y="2646889"/>
              <a:ext cx="262701" cy="270063"/>
            </a:xfrm>
            <a:prstGeom prst="rect">
              <a:avLst/>
            </a:prstGeom>
            <a:noFill/>
          </xdr:spPr>
          <xdr:txBody>
            <a:bodyPr rot="0" spcFirstLastPara="0" vert="horz" wrap="square" lIns="0" tIns="0" rIns="0" bIns="0" numCol="1" spcCol="0" rtlCol="0" fromWordArt="0" anchor="t" anchorCtr="0" forceAA="0" compatLnSpc="1">
              <a:prstTxWarp prst="textNoShape">
                <a:avLst/>
              </a:prstTxWarp>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l">
                <a:spcAft>
                  <a:spcPts val="600"/>
                </a:spcAft>
              </a:pPr>
              <a:endParaRPr lang="pt-BR" sz="1048" b="1" spc="0" baseline="0">
                <a:solidFill>
                  <a:srgbClr val="FFFFFF"/>
                </a:solidFill>
                <a:latin typeface="Arial"/>
                <a:cs typeface="Arial"/>
                <a:sym typeface="Arial"/>
                <a:rtl val="0"/>
              </a:endParaRPr>
            </a:p>
          </xdr:txBody>
        </xdr:sp>
        <xdr:sp macro="" textlink="">
          <xdr:nvSpPr>
            <xdr:cNvPr id="405" name="Freeform: Shape 196">
              <a:extLst>
                <a:ext uri="{FF2B5EF4-FFF2-40B4-BE49-F238E27FC236}">
                  <a16:creationId xmlns:a16="http://schemas.microsoft.com/office/drawing/2014/main" id="{00000000-0008-0000-0400-000095010000}"/>
                </a:ext>
              </a:extLst>
            </xdr:cNvPr>
            <xdr:cNvSpPr/>
          </xdr:nvSpPr>
          <xdr:spPr>
            <a:xfrm>
              <a:off x="8197325" y="3158794"/>
              <a:ext cx="268999" cy="268999"/>
            </a:xfrm>
            <a:custGeom>
              <a:avLst/>
              <a:gdLst>
                <a:gd name="connsiteX0" fmla="*/ 268999 w 268999"/>
                <a:gd name="connsiteY0" fmla="*/ 134500 h 268999"/>
                <a:gd name="connsiteX1" fmla="*/ 134500 w 268999"/>
                <a:gd name="connsiteY1" fmla="*/ 268999 h 268999"/>
                <a:gd name="connsiteX2" fmla="*/ 0 w 268999"/>
                <a:gd name="connsiteY2" fmla="*/ 134500 h 268999"/>
                <a:gd name="connsiteX3" fmla="*/ 134500 w 268999"/>
                <a:gd name="connsiteY3" fmla="*/ 0 h 268999"/>
                <a:gd name="connsiteX4" fmla="*/ 268999 w 268999"/>
                <a:gd name="connsiteY4" fmla="*/ 134500 h 268999"/>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268999" h="268999">
                  <a:moveTo>
                    <a:pt x="268999" y="134500"/>
                  </a:moveTo>
                  <a:cubicBezTo>
                    <a:pt x="268999" y="208782"/>
                    <a:pt x="208782" y="268999"/>
                    <a:pt x="134500" y="268999"/>
                  </a:cubicBezTo>
                  <a:cubicBezTo>
                    <a:pt x="60218" y="268999"/>
                    <a:pt x="0" y="208782"/>
                    <a:pt x="0" y="134500"/>
                  </a:cubicBezTo>
                  <a:cubicBezTo>
                    <a:pt x="0" y="60218"/>
                    <a:pt x="60217" y="0"/>
                    <a:pt x="134500" y="0"/>
                  </a:cubicBezTo>
                  <a:cubicBezTo>
                    <a:pt x="208782" y="0"/>
                    <a:pt x="268999" y="60218"/>
                    <a:pt x="268999" y="134500"/>
                  </a:cubicBezTo>
                  <a:close/>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406" name="Freeform: Shape 197">
              <a:extLst>
                <a:ext uri="{FF2B5EF4-FFF2-40B4-BE49-F238E27FC236}">
                  <a16:creationId xmlns:a16="http://schemas.microsoft.com/office/drawing/2014/main" id="{00000000-0008-0000-0400-000096010000}"/>
                </a:ext>
              </a:extLst>
            </xdr:cNvPr>
            <xdr:cNvSpPr/>
          </xdr:nvSpPr>
          <xdr:spPr>
            <a:xfrm>
              <a:off x="8305484" y="3058751"/>
              <a:ext cx="1113513" cy="307579"/>
            </a:xfrm>
            <a:custGeom>
              <a:avLst/>
              <a:gdLst>
                <a:gd name="connsiteX0" fmla="*/ 66917 w 1113513"/>
                <a:gd name="connsiteY0" fmla="*/ 160176 h 307579"/>
                <a:gd name="connsiteX1" fmla="*/ 1113514 w 1113513"/>
                <a:gd name="connsiteY1" fmla="*/ 0 h 307579"/>
                <a:gd name="connsiteX2" fmla="*/ 139156 w 1113513"/>
                <a:gd name="connsiteY2" fmla="*/ 307580 h 307579"/>
                <a:gd name="connsiteX3" fmla="*/ 0 w 1113513"/>
                <a:gd name="connsiteY3" fmla="*/ 251705 h 307579"/>
                <a:gd name="connsiteX4" fmla="*/ 66917 w 1113513"/>
                <a:gd name="connsiteY4" fmla="*/ 160176 h 307579"/>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113513" h="307579">
                  <a:moveTo>
                    <a:pt x="66917" y="160176"/>
                  </a:moveTo>
                  <a:lnTo>
                    <a:pt x="1113514" y="0"/>
                  </a:lnTo>
                  <a:lnTo>
                    <a:pt x="139156" y="307580"/>
                  </a:lnTo>
                  <a:lnTo>
                    <a:pt x="0" y="251705"/>
                  </a:lnTo>
                  <a:lnTo>
                    <a:pt x="66917" y="160176"/>
                  </a:lnTo>
                  <a:close/>
                </a:path>
              </a:pathLst>
            </a:custGeom>
            <a:solidFill>
              <a:srgbClr val="AD87B3"/>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407" name="Freeform: Shape 198">
              <a:extLst>
                <a:ext uri="{FF2B5EF4-FFF2-40B4-BE49-F238E27FC236}">
                  <a16:creationId xmlns:a16="http://schemas.microsoft.com/office/drawing/2014/main" id="{00000000-0008-0000-0400-000097010000}"/>
                </a:ext>
              </a:extLst>
            </xdr:cNvPr>
            <xdr:cNvSpPr/>
          </xdr:nvSpPr>
          <xdr:spPr>
            <a:xfrm>
              <a:off x="7300899" y="3809138"/>
              <a:ext cx="1411118" cy="345165"/>
            </a:xfrm>
            <a:custGeom>
              <a:avLst/>
              <a:gdLst>
                <a:gd name="connsiteX0" fmla="*/ 1288772 w 1411118"/>
                <a:gd name="connsiteY0" fmla="*/ -100 h 345165"/>
                <a:gd name="connsiteX1" fmla="*/ 113397 w 1411118"/>
                <a:gd name="connsiteY1" fmla="*/ -100 h 345165"/>
                <a:gd name="connsiteX2" fmla="*/ -443 w 1411118"/>
                <a:gd name="connsiteY2" fmla="*/ 121668 h 345165"/>
                <a:gd name="connsiteX3" fmla="*/ 113397 w 1411118"/>
                <a:gd name="connsiteY3" fmla="*/ 235508 h 345165"/>
                <a:gd name="connsiteX4" fmla="*/ 1105049 w 1411118"/>
                <a:gd name="connsiteY4" fmla="*/ 235508 h 345165"/>
                <a:gd name="connsiteX5" fmla="*/ 1284381 w 1411118"/>
                <a:gd name="connsiteY5" fmla="*/ 344996 h 345165"/>
                <a:gd name="connsiteX6" fmla="*/ 1259105 w 1411118"/>
                <a:gd name="connsiteY6" fmla="*/ 235508 h 345165"/>
                <a:gd name="connsiteX7" fmla="*/ 1288772 w 1411118"/>
                <a:gd name="connsiteY7" fmla="*/ 235508 h 345165"/>
                <a:gd name="connsiteX8" fmla="*/ 1410540 w 1411118"/>
                <a:gd name="connsiteY8" fmla="*/ 121668 h 345165"/>
                <a:gd name="connsiteX9" fmla="*/ 1296687 w 1411118"/>
                <a:gd name="connsiteY9" fmla="*/ -100 h 345165"/>
                <a:gd name="connsiteX10" fmla="*/ 1288772 w 1411118"/>
                <a:gd name="connsiteY10" fmla="*/ -100 h 34516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Lst>
              <a:rect l="l" t="t" r="r" b="b"/>
              <a:pathLst>
                <a:path w="1411118" h="345165">
                  <a:moveTo>
                    <a:pt x="1288772" y="-100"/>
                  </a:moveTo>
                  <a:lnTo>
                    <a:pt x="113397" y="-100"/>
                  </a:lnTo>
                  <a:cubicBezTo>
                    <a:pt x="48342" y="2082"/>
                    <a:pt x="-2638" y="56601"/>
                    <a:pt x="-443" y="121668"/>
                  </a:cubicBezTo>
                  <a:cubicBezTo>
                    <a:pt x="1633" y="183650"/>
                    <a:pt x="51401" y="233419"/>
                    <a:pt x="113397" y="235508"/>
                  </a:cubicBezTo>
                  <a:lnTo>
                    <a:pt x="1105049" y="235508"/>
                  </a:lnTo>
                  <a:lnTo>
                    <a:pt x="1284381" y="344996"/>
                  </a:lnTo>
                  <a:lnTo>
                    <a:pt x="1259105" y="235508"/>
                  </a:lnTo>
                  <a:lnTo>
                    <a:pt x="1288772" y="235508"/>
                  </a:lnTo>
                  <a:cubicBezTo>
                    <a:pt x="1353840" y="237690"/>
                    <a:pt x="1408345" y="186723"/>
                    <a:pt x="1410540" y="121668"/>
                  </a:cubicBezTo>
                  <a:cubicBezTo>
                    <a:pt x="1412722" y="56601"/>
                    <a:pt x="1361756" y="2082"/>
                    <a:pt x="1296687" y="-100"/>
                  </a:cubicBezTo>
                  <a:cubicBezTo>
                    <a:pt x="1294053" y="-193"/>
                    <a:pt x="1291406" y="-193"/>
                    <a:pt x="1288772" y="-100"/>
                  </a:cubicBezTo>
                  <a:close/>
                </a:path>
              </a:pathLst>
            </a:custGeom>
            <a:solidFill>
              <a:srgbClr val="FFFFFF"/>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408" name="Freeform: Shape 199">
              <a:extLst>
                <a:ext uri="{FF2B5EF4-FFF2-40B4-BE49-F238E27FC236}">
                  <a16:creationId xmlns:a16="http://schemas.microsoft.com/office/drawing/2014/main" id="{00000000-0008-0000-0400-000098010000}"/>
                </a:ext>
              </a:extLst>
            </xdr:cNvPr>
            <xdr:cNvSpPr/>
          </xdr:nvSpPr>
          <xdr:spPr>
            <a:xfrm>
              <a:off x="737210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409" name="Freeform: Shape 200">
              <a:extLst>
                <a:ext uri="{FF2B5EF4-FFF2-40B4-BE49-F238E27FC236}">
                  <a16:creationId xmlns:a16="http://schemas.microsoft.com/office/drawing/2014/main" id="{00000000-0008-0000-0400-000099010000}"/>
                </a:ext>
              </a:extLst>
            </xdr:cNvPr>
            <xdr:cNvSpPr/>
          </xdr:nvSpPr>
          <xdr:spPr>
            <a:xfrm>
              <a:off x="756314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410" name="Freeform: Shape 201">
              <a:extLst>
                <a:ext uri="{FF2B5EF4-FFF2-40B4-BE49-F238E27FC236}">
                  <a16:creationId xmlns:a16="http://schemas.microsoft.com/office/drawing/2014/main" id="{00000000-0008-0000-0400-00009A010000}"/>
                </a:ext>
              </a:extLst>
            </xdr:cNvPr>
            <xdr:cNvSpPr/>
          </xdr:nvSpPr>
          <xdr:spPr>
            <a:xfrm>
              <a:off x="775418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411" name="Freeform: Shape 202">
              <a:extLst>
                <a:ext uri="{FF2B5EF4-FFF2-40B4-BE49-F238E27FC236}">
                  <a16:creationId xmlns:a16="http://schemas.microsoft.com/office/drawing/2014/main" id="{00000000-0008-0000-0400-00009B010000}"/>
                </a:ext>
              </a:extLst>
            </xdr:cNvPr>
            <xdr:cNvSpPr/>
          </xdr:nvSpPr>
          <xdr:spPr>
            <a:xfrm>
              <a:off x="794522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412" name="Freeform: Shape 203">
              <a:extLst>
                <a:ext uri="{FF2B5EF4-FFF2-40B4-BE49-F238E27FC236}">
                  <a16:creationId xmlns:a16="http://schemas.microsoft.com/office/drawing/2014/main" id="{00000000-0008-0000-0400-00009C010000}"/>
                </a:ext>
              </a:extLst>
            </xdr:cNvPr>
            <xdr:cNvSpPr/>
          </xdr:nvSpPr>
          <xdr:spPr>
            <a:xfrm>
              <a:off x="813626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413" name="Freeform: Shape 204">
              <a:extLst>
                <a:ext uri="{FF2B5EF4-FFF2-40B4-BE49-F238E27FC236}">
                  <a16:creationId xmlns:a16="http://schemas.microsoft.com/office/drawing/2014/main" id="{00000000-0008-0000-0400-00009D010000}"/>
                </a:ext>
              </a:extLst>
            </xdr:cNvPr>
            <xdr:cNvSpPr/>
          </xdr:nvSpPr>
          <xdr:spPr>
            <a:xfrm>
              <a:off x="832730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414" name="Freeform: Shape 205">
              <a:extLst>
                <a:ext uri="{FF2B5EF4-FFF2-40B4-BE49-F238E27FC236}">
                  <a16:creationId xmlns:a16="http://schemas.microsoft.com/office/drawing/2014/main" id="{00000000-0008-0000-0400-00009E010000}"/>
                </a:ext>
              </a:extLst>
            </xdr:cNvPr>
            <xdr:cNvSpPr/>
          </xdr:nvSpPr>
          <xdr:spPr>
            <a:xfrm>
              <a:off x="8518209"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grpSp>
    </xdr:grpSp>
    <xdr:clientData/>
  </xdr:twoCellAnchor>
  <xdr:twoCellAnchor>
    <xdr:from>
      <xdr:col>7</xdr:col>
      <xdr:colOff>3991843</xdr:colOff>
      <xdr:row>0</xdr:row>
      <xdr:rowOff>21226</xdr:rowOff>
    </xdr:from>
    <xdr:to>
      <xdr:col>9</xdr:col>
      <xdr:colOff>508421</xdr:colOff>
      <xdr:row>1</xdr:row>
      <xdr:rowOff>130035</xdr:rowOff>
    </xdr:to>
    <xdr:grpSp>
      <xdr:nvGrpSpPr>
        <xdr:cNvPr id="417" name="Group 182">
          <a:hlinkClick xmlns:r="http://schemas.openxmlformats.org/officeDocument/2006/relationships" r:id="rId8"/>
          <a:extLst>
            <a:ext uri="{FF2B5EF4-FFF2-40B4-BE49-F238E27FC236}">
              <a16:creationId xmlns:a16="http://schemas.microsoft.com/office/drawing/2014/main" id="{00000000-0008-0000-0400-0000A1010000}"/>
            </a:ext>
          </a:extLst>
        </xdr:cNvPr>
        <xdr:cNvGrpSpPr/>
      </xdr:nvGrpSpPr>
      <xdr:grpSpPr>
        <a:xfrm>
          <a:off x="9478719" y="17416"/>
          <a:ext cx="2237293" cy="961773"/>
          <a:chOff x="8811259" y="251459"/>
          <a:chExt cx="1856261" cy="852171"/>
        </a:xfrm>
      </xdr:grpSpPr>
      <xdr:grpSp>
        <xdr:nvGrpSpPr>
          <xdr:cNvPr id="418" name="Agrupar 10">
            <a:extLst>
              <a:ext uri="{FF2B5EF4-FFF2-40B4-BE49-F238E27FC236}">
                <a16:creationId xmlns:a16="http://schemas.microsoft.com/office/drawing/2014/main" id="{00000000-0008-0000-0400-0000A2010000}"/>
              </a:ext>
            </a:extLst>
          </xdr:cNvPr>
          <xdr:cNvGrpSpPr/>
        </xdr:nvGrpSpPr>
        <xdr:grpSpPr>
          <a:xfrm>
            <a:off x="8811259" y="251459"/>
            <a:ext cx="1856261" cy="852171"/>
            <a:chOff x="5210175" y="147637"/>
            <a:chExt cx="2421589" cy="1038225"/>
          </a:xfrm>
          <a:solidFill>
            <a:schemeClr val="bg1">
              <a:lumMod val="50000"/>
            </a:schemeClr>
          </a:solidFill>
        </xdr:grpSpPr>
        <xdr:sp macro="" textlink="">
          <xdr:nvSpPr>
            <xdr:cNvPr id="441" name="Retângulo: Cantos Arredondados 12">
              <a:extLst>
                <a:ext uri="{FF2B5EF4-FFF2-40B4-BE49-F238E27FC236}">
                  <a16:creationId xmlns:a16="http://schemas.microsoft.com/office/drawing/2014/main" id="{00000000-0008-0000-0400-0000B9010000}"/>
                </a:ext>
              </a:extLst>
            </xdr:cNvPr>
            <xdr:cNvSpPr/>
          </xdr:nvSpPr>
          <xdr:spPr>
            <a:xfrm>
              <a:off x="5210175" y="147637"/>
              <a:ext cx="2365883" cy="1038225"/>
            </a:xfrm>
            <a:prstGeom prst="roundRect">
              <a:avLst>
                <a:gd name="adj" fmla="val 9328"/>
              </a:avLst>
            </a:prstGeom>
            <a:solidFill>
              <a:srgbClr val="002060"/>
            </a:solidFill>
            <a:ln>
              <a:noFill/>
            </a:ln>
            <a:effectLst>
              <a:outerShdw blurRad="50800" dist="38100" dir="5400000" algn="t"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solidFill>
                  <a:schemeClr val="bg1">
                    <a:lumMod val="85000"/>
                  </a:schemeClr>
                </a:solidFill>
              </a:endParaRPr>
            </a:p>
          </xdr:txBody>
        </xdr:sp>
        <xdr:sp macro="" textlink="">
          <xdr:nvSpPr>
            <xdr:cNvPr id="442" name="Retângulo: Cantos Arredondados 13">
              <a:hlinkClick xmlns:r="http://schemas.openxmlformats.org/officeDocument/2006/relationships" r:id="rId8"/>
              <a:extLst>
                <a:ext uri="{FF2B5EF4-FFF2-40B4-BE49-F238E27FC236}">
                  <a16:creationId xmlns:a16="http://schemas.microsoft.com/office/drawing/2014/main" id="{00000000-0008-0000-0400-0000BA010000}"/>
                </a:ext>
              </a:extLst>
            </xdr:cNvPr>
            <xdr:cNvSpPr/>
          </xdr:nvSpPr>
          <xdr:spPr>
            <a:xfrm>
              <a:off x="5917423" y="398766"/>
              <a:ext cx="1714341" cy="782932"/>
            </a:xfrm>
            <a:prstGeom prst="roundRect">
              <a:avLst/>
            </a:prstGeom>
            <a:noFill/>
            <a:ln>
              <a:no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600" b="1">
                  <a:solidFill>
                    <a:schemeClr val="bg1"/>
                  </a:solidFill>
                  <a:latin typeface="+mn-lt"/>
                </a:rPr>
                <a:t>Diagnóstico</a:t>
              </a:r>
              <a:br>
                <a:rPr lang="pt-BR" sz="1600" b="1">
                  <a:solidFill>
                    <a:schemeClr val="bg1"/>
                  </a:solidFill>
                  <a:latin typeface="+mn-lt"/>
                </a:rPr>
              </a:br>
              <a:r>
                <a:rPr lang="pt-BR" sz="1600" b="1">
                  <a:solidFill>
                    <a:schemeClr val="bg1"/>
                  </a:solidFill>
                  <a:latin typeface="+mn-lt"/>
                </a:rPr>
                <a:t>PRIVACIDADE</a:t>
              </a:r>
            </a:p>
          </xdr:txBody>
        </xdr:sp>
      </xdr:grpSp>
      <xdr:grpSp>
        <xdr:nvGrpSpPr>
          <xdr:cNvPr id="419" name="Group 184">
            <a:extLst>
              <a:ext uri="{FF2B5EF4-FFF2-40B4-BE49-F238E27FC236}">
                <a16:creationId xmlns:a16="http://schemas.microsoft.com/office/drawing/2014/main" id="{00000000-0008-0000-0400-0000A3010000}"/>
              </a:ext>
            </a:extLst>
          </xdr:cNvPr>
          <xdr:cNvGrpSpPr/>
        </xdr:nvGrpSpPr>
        <xdr:grpSpPr>
          <a:xfrm>
            <a:off x="8890001" y="488130"/>
            <a:ext cx="581077" cy="489770"/>
            <a:chOff x="6943724" y="1902932"/>
            <a:chExt cx="2763297" cy="2251371"/>
          </a:xfrm>
        </xdr:grpSpPr>
        <xdr:sp macro="" textlink="">
          <xdr:nvSpPr>
            <xdr:cNvPr id="420" name="Freeform: Shape 185">
              <a:extLst>
                <a:ext uri="{FF2B5EF4-FFF2-40B4-BE49-F238E27FC236}">
                  <a16:creationId xmlns:a16="http://schemas.microsoft.com/office/drawing/2014/main" id="{00000000-0008-0000-0400-0000A4010000}"/>
                </a:ext>
              </a:extLst>
            </xdr:cNvPr>
            <xdr:cNvSpPr/>
          </xdr:nvSpPr>
          <xdr:spPr>
            <a:xfrm>
              <a:off x="9189377" y="2343015"/>
              <a:ext cx="517644" cy="906376"/>
            </a:xfrm>
            <a:custGeom>
              <a:avLst/>
              <a:gdLst>
                <a:gd name="connsiteX0" fmla="*/ 119222 w 517644"/>
                <a:gd name="connsiteY0" fmla="*/ -170 h 906376"/>
                <a:gd name="connsiteX1" fmla="*/ -511 w 517644"/>
                <a:gd name="connsiteY1" fmla="*/ 114907 h 906376"/>
                <a:gd name="connsiteX2" fmla="*/ 350838 w 517644"/>
                <a:gd name="connsiteY2" fmla="*/ 906207 h 906376"/>
                <a:gd name="connsiteX3" fmla="*/ 517134 w 517644"/>
                <a:gd name="connsiteY3" fmla="*/ 906207 h 906376"/>
                <a:gd name="connsiteX4" fmla="*/ 119222 w 517644"/>
                <a:gd name="connsiteY4" fmla="*/ -170 h 906376"/>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517644" h="906376">
                  <a:moveTo>
                    <a:pt x="119222" y="-170"/>
                  </a:moveTo>
                  <a:lnTo>
                    <a:pt x="-511" y="114907"/>
                  </a:lnTo>
                  <a:cubicBezTo>
                    <a:pt x="209992" y="326448"/>
                    <a:pt x="335100" y="608192"/>
                    <a:pt x="350838" y="906207"/>
                  </a:cubicBezTo>
                  <a:lnTo>
                    <a:pt x="517134" y="906207"/>
                  </a:lnTo>
                  <a:cubicBezTo>
                    <a:pt x="501302" y="565235"/>
                    <a:pt x="359512" y="242263"/>
                    <a:pt x="119222" y="-170"/>
                  </a:cubicBezTo>
                  <a:close/>
                </a:path>
              </a:pathLst>
            </a:custGeom>
            <a:solidFill>
              <a:srgbClr val="78AD5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421" name="Freeform: Shape 186">
              <a:extLst>
                <a:ext uri="{FF2B5EF4-FFF2-40B4-BE49-F238E27FC236}">
                  <a16:creationId xmlns:a16="http://schemas.microsoft.com/office/drawing/2014/main" id="{00000000-0008-0000-0400-0000A5010000}"/>
                </a:ext>
              </a:extLst>
            </xdr:cNvPr>
            <xdr:cNvSpPr/>
          </xdr:nvSpPr>
          <xdr:spPr>
            <a:xfrm>
              <a:off x="6944124" y="3270145"/>
              <a:ext cx="1309609" cy="46429"/>
            </a:xfrm>
            <a:custGeom>
              <a:avLst/>
              <a:gdLst>
                <a:gd name="connsiteX0" fmla="*/ 1309609 w 1309609"/>
                <a:gd name="connsiteY0" fmla="*/ 46430 h 46429"/>
                <a:gd name="connsiteX1" fmla="*/ 0 w 1309609"/>
                <a:gd name="connsiteY1" fmla="*/ 46430 h 46429"/>
                <a:gd name="connsiteX2" fmla="*/ 0 w 1309609"/>
                <a:gd name="connsiteY2" fmla="*/ 0 h 46429"/>
                <a:gd name="connsiteX3" fmla="*/ 1309609 w 1309609"/>
                <a:gd name="connsiteY3" fmla="*/ 0 h 46429"/>
                <a:gd name="connsiteX4" fmla="*/ 1309609 w 1309609"/>
                <a:gd name="connsiteY4" fmla="*/ 46430 h 46429"/>
                <a:gd name="connsiteX5" fmla="*/ 0 w 1309609"/>
                <a:gd name="connsiteY5" fmla="*/ 46430 h 4642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309609" h="46429">
                  <a:moveTo>
                    <a:pt x="1309609" y="46430"/>
                  </a:moveTo>
                  <a:lnTo>
                    <a:pt x="0" y="46430"/>
                  </a:lnTo>
                  <a:lnTo>
                    <a:pt x="0" y="0"/>
                  </a:lnTo>
                  <a:lnTo>
                    <a:pt x="1309609" y="0"/>
                  </a:lnTo>
                  <a:lnTo>
                    <a:pt x="1309609" y="46430"/>
                  </a:lnTo>
                  <a:lnTo>
                    <a:pt x="0" y="4643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422" name="Freeform: Shape 187">
              <a:extLst>
                <a:ext uri="{FF2B5EF4-FFF2-40B4-BE49-F238E27FC236}">
                  <a16:creationId xmlns:a16="http://schemas.microsoft.com/office/drawing/2014/main" id="{00000000-0008-0000-0400-0000A6010000}"/>
                </a:ext>
              </a:extLst>
            </xdr:cNvPr>
            <xdr:cNvSpPr/>
          </xdr:nvSpPr>
          <xdr:spPr>
            <a:xfrm>
              <a:off x="8397279" y="3270145"/>
              <a:ext cx="1309609" cy="46429"/>
            </a:xfrm>
            <a:custGeom>
              <a:avLst/>
              <a:gdLst>
                <a:gd name="connsiteX0" fmla="*/ 1309609 w 1309609"/>
                <a:gd name="connsiteY0" fmla="*/ 46430 h 46429"/>
                <a:gd name="connsiteX1" fmla="*/ 0 w 1309609"/>
                <a:gd name="connsiteY1" fmla="*/ 46430 h 46429"/>
                <a:gd name="connsiteX2" fmla="*/ 0 w 1309609"/>
                <a:gd name="connsiteY2" fmla="*/ 0 h 46429"/>
                <a:gd name="connsiteX3" fmla="*/ 1309609 w 1309609"/>
                <a:gd name="connsiteY3" fmla="*/ 0 h 46429"/>
                <a:gd name="connsiteX4" fmla="*/ 1309609 w 1309609"/>
                <a:gd name="connsiteY4" fmla="*/ 46430 h 46429"/>
                <a:gd name="connsiteX5" fmla="*/ 0 w 1309609"/>
                <a:gd name="connsiteY5" fmla="*/ 46430 h 4642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309609" h="46429">
                  <a:moveTo>
                    <a:pt x="1309609" y="46430"/>
                  </a:moveTo>
                  <a:lnTo>
                    <a:pt x="0" y="46430"/>
                  </a:lnTo>
                  <a:lnTo>
                    <a:pt x="0" y="0"/>
                  </a:lnTo>
                  <a:lnTo>
                    <a:pt x="1309609" y="0"/>
                  </a:lnTo>
                  <a:lnTo>
                    <a:pt x="1309609" y="46430"/>
                  </a:lnTo>
                  <a:lnTo>
                    <a:pt x="0" y="4643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423" name="Freeform: Shape 188">
              <a:extLst>
                <a:ext uri="{FF2B5EF4-FFF2-40B4-BE49-F238E27FC236}">
                  <a16:creationId xmlns:a16="http://schemas.microsoft.com/office/drawing/2014/main" id="{00000000-0008-0000-0400-0000A7010000}"/>
                </a:ext>
              </a:extLst>
            </xdr:cNvPr>
            <xdr:cNvSpPr/>
          </xdr:nvSpPr>
          <xdr:spPr>
            <a:xfrm>
              <a:off x="8339940" y="2301641"/>
              <a:ext cx="977284" cy="940034"/>
            </a:xfrm>
            <a:custGeom>
              <a:avLst/>
              <a:gdLst>
                <a:gd name="connsiteX0" fmla="*/ 32195 w 977284"/>
                <a:gd name="connsiteY0" fmla="*/ 940034 h 940034"/>
                <a:gd name="connsiteX1" fmla="*/ 977285 w 977284"/>
                <a:gd name="connsiteY1" fmla="*/ 33525 h 940034"/>
                <a:gd name="connsiteX2" fmla="*/ 945223 w 977284"/>
                <a:gd name="connsiteY2" fmla="*/ 0 h 940034"/>
                <a:gd name="connsiteX3" fmla="*/ 0 w 977284"/>
                <a:gd name="connsiteY3" fmla="*/ 906509 h 940034"/>
                <a:gd name="connsiteX4" fmla="*/ 32195 w 977284"/>
                <a:gd name="connsiteY4" fmla="*/ 940034 h 940034"/>
                <a:gd name="connsiteX5" fmla="*/ 977285 w 977284"/>
                <a:gd name="connsiteY5" fmla="*/ 33525 h 94003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977284" h="940034">
                  <a:moveTo>
                    <a:pt x="32195" y="940034"/>
                  </a:moveTo>
                  <a:lnTo>
                    <a:pt x="977285" y="33525"/>
                  </a:lnTo>
                  <a:lnTo>
                    <a:pt x="945223" y="0"/>
                  </a:lnTo>
                  <a:lnTo>
                    <a:pt x="0" y="906509"/>
                  </a:lnTo>
                  <a:lnTo>
                    <a:pt x="32195" y="940034"/>
                  </a:lnTo>
                  <a:lnTo>
                    <a:pt x="977285" y="33525"/>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424" name="Freeform: Shape 189">
              <a:extLst>
                <a:ext uri="{FF2B5EF4-FFF2-40B4-BE49-F238E27FC236}">
                  <a16:creationId xmlns:a16="http://schemas.microsoft.com/office/drawing/2014/main" id="{00000000-0008-0000-0400-0000A8010000}"/>
                </a:ext>
              </a:extLst>
            </xdr:cNvPr>
            <xdr:cNvSpPr/>
          </xdr:nvSpPr>
          <xdr:spPr>
            <a:xfrm>
              <a:off x="8351914" y="1932333"/>
              <a:ext cx="923670" cy="493431"/>
            </a:xfrm>
            <a:custGeom>
              <a:avLst/>
              <a:gdLst>
                <a:gd name="connsiteX0" fmla="*/ -511 w 923670"/>
                <a:gd name="connsiteY0" fmla="*/ -170 h 493431"/>
                <a:gd name="connsiteX1" fmla="*/ -511 w 923670"/>
                <a:gd name="connsiteY1" fmla="*/ 165993 h 493431"/>
                <a:gd name="connsiteX2" fmla="*/ 803427 w 923670"/>
                <a:gd name="connsiteY2" fmla="*/ 493262 h 493431"/>
                <a:gd name="connsiteX3" fmla="*/ 923160 w 923670"/>
                <a:gd name="connsiteY3" fmla="*/ 378052 h 493431"/>
                <a:gd name="connsiteX4" fmla="*/ -511 w 923670"/>
                <a:gd name="connsiteY4" fmla="*/ -170 h 493431"/>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923670" h="493431">
                  <a:moveTo>
                    <a:pt x="-511" y="-170"/>
                  </a:moveTo>
                  <a:lnTo>
                    <a:pt x="-511" y="165993"/>
                  </a:lnTo>
                  <a:cubicBezTo>
                    <a:pt x="298674" y="172126"/>
                    <a:pt x="585022" y="288692"/>
                    <a:pt x="803427" y="493262"/>
                  </a:cubicBezTo>
                  <a:lnTo>
                    <a:pt x="923160" y="378052"/>
                  </a:lnTo>
                  <a:cubicBezTo>
                    <a:pt x="673331" y="141009"/>
                    <a:pt x="343813" y="6083"/>
                    <a:pt x="-511" y="-170"/>
                  </a:cubicBezTo>
                  <a:close/>
                </a:path>
              </a:pathLst>
            </a:custGeom>
            <a:solidFill>
              <a:srgbClr val="B4DC7B"/>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425" name="Freeform: Shape 190">
              <a:extLst>
                <a:ext uri="{FF2B5EF4-FFF2-40B4-BE49-F238E27FC236}">
                  <a16:creationId xmlns:a16="http://schemas.microsoft.com/office/drawing/2014/main" id="{00000000-0008-0000-0400-0000A9010000}"/>
                </a:ext>
              </a:extLst>
            </xdr:cNvPr>
            <xdr:cNvSpPr/>
          </xdr:nvSpPr>
          <xdr:spPr>
            <a:xfrm>
              <a:off x="8305484" y="1902932"/>
              <a:ext cx="46296" cy="1309609"/>
            </a:xfrm>
            <a:custGeom>
              <a:avLst/>
              <a:gdLst>
                <a:gd name="connsiteX0" fmla="*/ 0 w 46296"/>
                <a:gd name="connsiteY0" fmla="*/ 1309609 h 1309609"/>
                <a:gd name="connsiteX1" fmla="*/ 0 w 46296"/>
                <a:gd name="connsiteY1" fmla="*/ 0 h 1309609"/>
                <a:gd name="connsiteX2" fmla="*/ 46297 w 46296"/>
                <a:gd name="connsiteY2" fmla="*/ 0 h 1309609"/>
                <a:gd name="connsiteX3" fmla="*/ 46297 w 46296"/>
                <a:gd name="connsiteY3" fmla="*/ 1309609 h 1309609"/>
                <a:gd name="connsiteX4" fmla="*/ 0 w 46296"/>
                <a:gd name="connsiteY4" fmla="*/ 1309609 h 1309609"/>
                <a:gd name="connsiteX5" fmla="*/ 0 w 46296"/>
                <a:gd name="connsiteY5" fmla="*/ 0 h 130960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46296" h="1309609">
                  <a:moveTo>
                    <a:pt x="0" y="1309609"/>
                  </a:moveTo>
                  <a:lnTo>
                    <a:pt x="0" y="0"/>
                  </a:lnTo>
                  <a:lnTo>
                    <a:pt x="46297" y="0"/>
                  </a:lnTo>
                  <a:lnTo>
                    <a:pt x="46297" y="1309609"/>
                  </a:lnTo>
                  <a:lnTo>
                    <a:pt x="0" y="1309609"/>
                  </a:lnTo>
                  <a:lnTo>
                    <a:pt x="0" y="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426" name="Freeform: Shape 191">
              <a:extLst>
                <a:ext uri="{FF2B5EF4-FFF2-40B4-BE49-F238E27FC236}">
                  <a16:creationId xmlns:a16="http://schemas.microsoft.com/office/drawing/2014/main" id="{00000000-0008-0000-0400-0000AA010000}"/>
                </a:ext>
              </a:extLst>
            </xdr:cNvPr>
            <xdr:cNvSpPr/>
          </xdr:nvSpPr>
          <xdr:spPr>
            <a:xfrm>
              <a:off x="7367578" y="1932333"/>
              <a:ext cx="937905" cy="496358"/>
            </a:xfrm>
            <a:custGeom>
              <a:avLst/>
              <a:gdLst>
                <a:gd name="connsiteX0" fmla="*/ 123612 w 937905"/>
                <a:gd name="connsiteY0" fmla="*/ 496189 h 496358"/>
                <a:gd name="connsiteX1" fmla="*/ 937395 w 937905"/>
                <a:gd name="connsiteY1" fmla="*/ 165860 h 496358"/>
                <a:gd name="connsiteX2" fmla="*/ 937395 w 937905"/>
                <a:gd name="connsiteY2" fmla="*/ -170 h 496358"/>
                <a:gd name="connsiteX3" fmla="*/ -511 w 937905"/>
                <a:gd name="connsiteY3" fmla="*/ 384970 h 496358"/>
              </a:gdLst>
              <a:ahLst/>
              <a:cxnLst>
                <a:cxn ang="0">
                  <a:pos x="connsiteX0" y="connsiteY0"/>
                </a:cxn>
                <a:cxn ang="0">
                  <a:pos x="connsiteX1" y="connsiteY1"/>
                </a:cxn>
                <a:cxn ang="0">
                  <a:pos x="connsiteX2" y="connsiteY2"/>
                </a:cxn>
                <a:cxn ang="0">
                  <a:pos x="connsiteX3" y="connsiteY3"/>
                </a:cxn>
              </a:cxnLst>
              <a:rect l="l" t="t" r="r" b="b"/>
              <a:pathLst>
                <a:path w="937905" h="496358">
                  <a:moveTo>
                    <a:pt x="123612" y="496189"/>
                  </a:moveTo>
                  <a:cubicBezTo>
                    <a:pt x="344080" y="288280"/>
                    <a:pt x="634391" y="170436"/>
                    <a:pt x="937395" y="165860"/>
                  </a:cubicBezTo>
                  <a:lnTo>
                    <a:pt x="937395" y="-170"/>
                  </a:lnTo>
                  <a:cubicBezTo>
                    <a:pt x="587164" y="4327"/>
                    <a:pt x="251806" y="142033"/>
                    <a:pt x="-511" y="384970"/>
                  </a:cubicBezTo>
                  <a:close/>
                </a:path>
              </a:pathLst>
            </a:custGeom>
            <a:solidFill>
              <a:srgbClr val="FBD06A"/>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427" name="Freeform: Shape 192">
              <a:extLst>
                <a:ext uri="{FF2B5EF4-FFF2-40B4-BE49-F238E27FC236}">
                  <a16:creationId xmlns:a16="http://schemas.microsoft.com/office/drawing/2014/main" id="{00000000-0008-0000-0400-0000AB010000}"/>
                </a:ext>
              </a:extLst>
            </xdr:cNvPr>
            <xdr:cNvSpPr/>
          </xdr:nvSpPr>
          <xdr:spPr>
            <a:xfrm>
              <a:off x="6943724" y="2350199"/>
              <a:ext cx="514717" cy="899192"/>
            </a:xfrm>
            <a:custGeom>
              <a:avLst/>
              <a:gdLst>
                <a:gd name="connsiteX0" fmla="*/ 514206 w 514717"/>
                <a:gd name="connsiteY0" fmla="*/ 110783 h 899192"/>
                <a:gd name="connsiteX1" fmla="*/ 390350 w 514717"/>
                <a:gd name="connsiteY1" fmla="*/ -170 h 899192"/>
                <a:gd name="connsiteX2" fmla="*/ -511 w 514717"/>
                <a:gd name="connsiteY2" fmla="*/ 899023 h 899192"/>
                <a:gd name="connsiteX3" fmla="*/ 165784 w 514717"/>
                <a:gd name="connsiteY3" fmla="*/ 899023 h 899192"/>
                <a:gd name="connsiteX4" fmla="*/ 514206 w 514717"/>
                <a:gd name="connsiteY4" fmla="*/ 110783 h 899192"/>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514717" h="899192">
                  <a:moveTo>
                    <a:pt x="514206" y="110783"/>
                  </a:moveTo>
                  <a:lnTo>
                    <a:pt x="390350" y="-170"/>
                  </a:lnTo>
                  <a:cubicBezTo>
                    <a:pt x="154223" y="241504"/>
                    <a:pt x="15121" y="561510"/>
                    <a:pt x="-511" y="899023"/>
                  </a:cubicBezTo>
                  <a:lnTo>
                    <a:pt x="165784" y="899023"/>
                  </a:lnTo>
                  <a:cubicBezTo>
                    <a:pt x="181483" y="602471"/>
                    <a:pt x="305460" y="321991"/>
                    <a:pt x="514206" y="110783"/>
                  </a:cubicBezTo>
                  <a:close/>
                </a:path>
              </a:pathLst>
            </a:custGeom>
            <a:solidFill>
              <a:srgbClr val="FE6F74"/>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428" name="Freeform: Shape 193">
              <a:extLst>
                <a:ext uri="{FF2B5EF4-FFF2-40B4-BE49-F238E27FC236}">
                  <a16:creationId xmlns:a16="http://schemas.microsoft.com/office/drawing/2014/main" id="{00000000-0008-0000-0400-0000AC010000}"/>
                </a:ext>
              </a:extLst>
            </xdr:cNvPr>
            <xdr:cNvSpPr/>
          </xdr:nvSpPr>
          <xdr:spPr>
            <a:xfrm>
              <a:off x="7326603" y="2308426"/>
              <a:ext cx="1015731" cy="917418"/>
            </a:xfrm>
            <a:custGeom>
              <a:avLst/>
              <a:gdLst>
                <a:gd name="connsiteX0" fmla="*/ 984735 w 1015731"/>
                <a:gd name="connsiteY0" fmla="*/ 917418 h 917418"/>
                <a:gd name="connsiteX1" fmla="*/ 0 w 1015731"/>
                <a:gd name="connsiteY1" fmla="*/ 34589 h 917418"/>
                <a:gd name="connsiteX2" fmla="*/ 30864 w 1015731"/>
                <a:gd name="connsiteY2" fmla="*/ 0 h 917418"/>
                <a:gd name="connsiteX3" fmla="*/ 1015732 w 1015731"/>
                <a:gd name="connsiteY3" fmla="*/ 882829 h 917418"/>
                <a:gd name="connsiteX4" fmla="*/ 984735 w 1015731"/>
                <a:gd name="connsiteY4" fmla="*/ 917418 h 917418"/>
                <a:gd name="connsiteX5" fmla="*/ 9179 w 1015731"/>
                <a:gd name="connsiteY5" fmla="*/ 43769 h 91741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015731" h="917418">
                  <a:moveTo>
                    <a:pt x="984735" y="917418"/>
                  </a:moveTo>
                  <a:lnTo>
                    <a:pt x="0" y="34589"/>
                  </a:lnTo>
                  <a:lnTo>
                    <a:pt x="30864" y="0"/>
                  </a:lnTo>
                  <a:lnTo>
                    <a:pt x="1015732" y="882829"/>
                  </a:lnTo>
                  <a:lnTo>
                    <a:pt x="984735" y="917418"/>
                  </a:lnTo>
                  <a:lnTo>
                    <a:pt x="9179" y="43769"/>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429" name="TextBox 37">
              <a:extLst>
                <a:ext uri="{FF2B5EF4-FFF2-40B4-BE49-F238E27FC236}">
                  <a16:creationId xmlns:a16="http://schemas.microsoft.com/office/drawing/2014/main" id="{00000000-0008-0000-0400-0000AD010000}"/>
                </a:ext>
              </a:extLst>
            </xdr:cNvPr>
            <xdr:cNvSpPr txBox="1"/>
          </xdr:nvSpPr>
          <xdr:spPr>
            <a:xfrm rot="3710998">
              <a:off x="9386408" y="2602721"/>
              <a:ext cx="222790" cy="270063"/>
            </a:xfrm>
            <a:prstGeom prst="rect">
              <a:avLst/>
            </a:prstGeom>
            <a:noFill/>
          </xdr:spPr>
          <xdr:txBody>
            <a:bodyPr rot="0" spcFirstLastPara="0" vert="horz" wrap="square" lIns="0" tIns="0" rIns="0" bIns="0" numCol="1" spcCol="0" rtlCol="0" fromWordArt="0" anchor="t" anchorCtr="0" forceAA="0" compatLnSpc="1">
              <a:prstTxWarp prst="textNoShape">
                <a:avLst/>
              </a:prstTxWarp>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l">
                <a:spcAft>
                  <a:spcPts val="600"/>
                </a:spcAft>
              </a:pPr>
              <a:endParaRPr lang="pt-BR" sz="1048" b="1" spc="0" baseline="0">
                <a:solidFill>
                  <a:srgbClr val="FFFFFF"/>
                </a:solidFill>
                <a:latin typeface="Arial"/>
                <a:cs typeface="Arial"/>
                <a:sym typeface="Arial"/>
                <a:rtl val="0"/>
              </a:endParaRPr>
            </a:p>
          </xdr:txBody>
        </xdr:sp>
        <xdr:sp macro="" textlink="">
          <xdr:nvSpPr>
            <xdr:cNvPr id="430" name="TextBox 38">
              <a:extLst>
                <a:ext uri="{FF2B5EF4-FFF2-40B4-BE49-F238E27FC236}">
                  <a16:creationId xmlns:a16="http://schemas.microsoft.com/office/drawing/2014/main" id="{00000000-0008-0000-0400-0000AE010000}"/>
                </a:ext>
              </a:extLst>
            </xdr:cNvPr>
            <xdr:cNvSpPr txBox="1"/>
          </xdr:nvSpPr>
          <xdr:spPr>
            <a:xfrm rot="3847199">
              <a:off x="9388867" y="2646889"/>
              <a:ext cx="262701" cy="270063"/>
            </a:xfrm>
            <a:prstGeom prst="rect">
              <a:avLst/>
            </a:prstGeom>
            <a:noFill/>
          </xdr:spPr>
          <xdr:txBody>
            <a:bodyPr rot="0" spcFirstLastPara="0" vert="horz" wrap="square" lIns="0" tIns="0" rIns="0" bIns="0" numCol="1" spcCol="0" rtlCol="0" fromWordArt="0" anchor="t" anchorCtr="0" forceAA="0" compatLnSpc="1">
              <a:prstTxWarp prst="textNoShape">
                <a:avLst/>
              </a:prstTxWarp>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l">
                <a:spcAft>
                  <a:spcPts val="600"/>
                </a:spcAft>
              </a:pPr>
              <a:endParaRPr lang="pt-BR" sz="1048" b="1" spc="0" baseline="0">
                <a:solidFill>
                  <a:srgbClr val="FFFFFF"/>
                </a:solidFill>
                <a:latin typeface="Arial"/>
                <a:cs typeface="Arial"/>
                <a:sym typeface="Arial"/>
                <a:rtl val="0"/>
              </a:endParaRPr>
            </a:p>
          </xdr:txBody>
        </xdr:sp>
        <xdr:sp macro="" textlink="">
          <xdr:nvSpPr>
            <xdr:cNvPr id="431" name="Freeform: Shape 196">
              <a:extLst>
                <a:ext uri="{FF2B5EF4-FFF2-40B4-BE49-F238E27FC236}">
                  <a16:creationId xmlns:a16="http://schemas.microsoft.com/office/drawing/2014/main" id="{00000000-0008-0000-0400-0000AF010000}"/>
                </a:ext>
              </a:extLst>
            </xdr:cNvPr>
            <xdr:cNvSpPr/>
          </xdr:nvSpPr>
          <xdr:spPr>
            <a:xfrm>
              <a:off x="8197325" y="3158794"/>
              <a:ext cx="268999" cy="268999"/>
            </a:xfrm>
            <a:custGeom>
              <a:avLst/>
              <a:gdLst>
                <a:gd name="connsiteX0" fmla="*/ 268999 w 268999"/>
                <a:gd name="connsiteY0" fmla="*/ 134500 h 268999"/>
                <a:gd name="connsiteX1" fmla="*/ 134500 w 268999"/>
                <a:gd name="connsiteY1" fmla="*/ 268999 h 268999"/>
                <a:gd name="connsiteX2" fmla="*/ 0 w 268999"/>
                <a:gd name="connsiteY2" fmla="*/ 134500 h 268999"/>
                <a:gd name="connsiteX3" fmla="*/ 134500 w 268999"/>
                <a:gd name="connsiteY3" fmla="*/ 0 h 268999"/>
                <a:gd name="connsiteX4" fmla="*/ 268999 w 268999"/>
                <a:gd name="connsiteY4" fmla="*/ 134500 h 268999"/>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268999" h="268999">
                  <a:moveTo>
                    <a:pt x="268999" y="134500"/>
                  </a:moveTo>
                  <a:cubicBezTo>
                    <a:pt x="268999" y="208782"/>
                    <a:pt x="208782" y="268999"/>
                    <a:pt x="134500" y="268999"/>
                  </a:cubicBezTo>
                  <a:cubicBezTo>
                    <a:pt x="60218" y="268999"/>
                    <a:pt x="0" y="208782"/>
                    <a:pt x="0" y="134500"/>
                  </a:cubicBezTo>
                  <a:cubicBezTo>
                    <a:pt x="0" y="60218"/>
                    <a:pt x="60217" y="0"/>
                    <a:pt x="134500" y="0"/>
                  </a:cubicBezTo>
                  <a:cubicBezTo>
                    <a:pt x="208782" y="0"/>
                    <a:pt x="268999" y="60218"/>
                    <a:pt x="268999" y="134500"/>
                  </a:cubicBezTo>
                  <a:close/>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432" name="Freeform: Shape 197">
              <a:extLst>
                <a:ext uri="{FF2B5EF4-FFF2-40B4-BE49-F238E27FC236}">
                  <a16:creationId xmlns:a16="http://schemas.microsoft.com/office/drawing/2014/main" id="{00000000-0008-0000-0400-0000B0010000}"/>
                </a:ext>
              </a:extLst>
            </xdr:cNvPr>
            <xdr:cNvSpPr/>
          </xdr:nvSpPr>
          <xdr:spPr>
            <a:xfrm>
              <a:off x="8305484" y="3058751"/>
              <a:ext cx="1113513" cy="307579"/>
            </a:xfrm>
            <a:custGeom>
              <a:avLst/>
              <a:gdLst>
                <a:gd name="connsiteX0" fmla="*/ 66917 w 1113513"/>
                <a:gd name="connsiteY0" fmla="*/ 160176 h 307579"/>
                <a:gd name="connsiteX1" fmla="*/ 1113514 w 1113513"/>
                <a:gd name="connsiteY1" fmla="*/ 0 h 307579"/>
                <a:gd name="connsiteX2" fmla="*/ 139156 w 1113513"/>
                <a:gd name="connsiteY2" fmla="*/ 307580 h 307579"/>
                <a:gd name="connsiteX3" fmla="*/ 0 w 1113513"/>
                <a:gd name="connsiteY3" fmla="*/ 251705 h 307579"/>
                <a:gd name="connsiteX4" fmla="*/ 66917 w 1113513"/>
                <a:gd name="connsiteY4" fmla="*/ 160176 h 307579"/>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113513" h="307579">
                  <a:moveTo>
                    <a:pt x="66917" y="160176"/>
                  </a:moveTo>
                  <a:lnTo>
                    <a:pt x="1113514" y="0"/>
                  </a:lnTo>
                  <a:lnTo>
                    <a:pt x="139156" y="307580"/>
                  </a:lnTo>
                  <a:lnTo>
                    <a:pt x="0" y="251705"/>
                  </a:lnTo>
                  <a:lnTo>
                    <a:pt x="66917" y="160176"/>
                  </a:lnTo>
                  <a:close/>
                </a:path>
              </a:pathLst>
            </a:custGeom>
            <a:solidFill>
              <a:srgbClr val="AD87B3"/>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433" name="Freeform: Shape 198">
              <a:extLst>
                <a:ext uri="{FF2B5EF4-FFF2-40B4-BE49-F238E27FC236}">
                  <a16:creationId xmlns:a16="http://schemas.microsoft.com/office/drawing/2014/main" id="{00000000-0008-0000-0400-0000B1010000}"/>
                </a:ext>
              </a:extLst>
            </xdr:cNvPr>
            <xdr:cNvSpPr/>
          </xdr:nvSpPr>
          <xdr:spPr>
            <a:xfrm>
              <a:off x="7300899" y="3809138"/>
              <a:ext cx="1411118" cy="345165"/>
            </a:xfrm>
            <a:custGeom>
              <a:avLst/>
              <a:gdLst>
                <a:gd name="connsiteX0" fmla="*/ 1288772 w 1411118"/>
                <a:gd name="connsiteY0" fmla="*/ -100 h 345165"/>
                <a:gd name="connsiteX1" fmla="*/ 113397 w 1411118"/>
                <a:gd name="connsiteY1" fmla="*/ -100 h 345165"/>
                <a:gd name="connsiteX2" fmla="*/ -443 w 1411118"/>
                <a:gd name="connsiteY2" fmla="*/ 121668 h 345165"/>
                <a:gd name="connsiteX3" fmla="*/ 113397 w 1411118"/>
                <a:gd name="connsiteY3" fmla="*/ 235508 h 345165"/>
                <a:gd name="connsiteX4" fmla="*/ 1105049 w 1411118"/>
                <a:gd name="connsiteY4" fmla="*/ 235508 h 345165"/>
                <a:gd name="connsiteX5" fmla="*/ 1284381 w 1411118"/>
                <a:gd name="connsiteY5" fmla="*/ 344996 h 345165"/>
                <a:gd name="connsiteX6" fmla="*/ 1259105 w 1411118"/>
                <a:gd name="connsiteY6" fmla="*/ 235508 h 345165"/>
                <a:gd name="connsiteX7" fmla="*/ 1288772 w 1411118"/>
                <a:gd name="connsiteY7" fmla="*/ 235508 h 345165"/>
                <a:gd name="connsiteX8" fmla="*/ 1410540 w 1411118"/>
                <a:gd name="connsiteY8" fmla="*/ 121668 h 345165"/>
                <a:gd name="connsiteX9" fmla="*/ 1296687 w 1411118"/>
                <a:gd name="connsiteY9" fmla="*/ -100 h 345165"/>
                <a:gd name="connsiteX10" fmla="*/ 1288772 w 1411118"/>
                <a:gd name="connsiteY10" fmla="*/ -100 h 34516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Lst>
              <a:rect l="l" t="t" r="r" b="b"/>
              <a:pathLst>
                <a:path w="1411118" h="345165">
                  <a:moveTo>
                    <a:pt x="1288772" y="-100"/>
                  </a:moveTo>
                  <a:lnTo>
                    <a:pt x="113397" y="-100"/>
                  </a:lnTo>
                  <a:cubicBezTo>
                    <a:pt x="48342" y="2082"/>
                    <a:pt x="-2638" y="56601"/>
                    <a:pt x="-443" y="121668"/>
                  </a:cubicBezTo>
                  <a:cubicBezTo>
                    <a:pt x="1633" y="183650"/>
                    <a:pt x="51401" y="233419"/>
                    <a:pt x="113397" y="235508"/>
                  </a:cubicBezTo>
                  <a:lnTo>
                    <a:pt x="1105049" y="235508"/>
                  </a:lnTo>
                  <a:lnTo>
                    <a:pt x="1284381" y="344996"/>
                  </a:lnTo>
                  <a:lnTo>
                    <a:pt x="1259105" y="235508"/>
                  </a:lnTo>
                  <a:lnTo>
                    <a:pt x="1288772" y="235508"/>
                  </a:lnTo>
                  <a:cubicBezTo>
                    <a:pt x="1353840" y="237690"/>
                    <a:pt x="1408345" y="186723"/>
                    <a:pt x="1410540" y="121668"/>
                  </a:cubicBezTo>
                  <a:cubicBezTo>
                    <a:pt x="1412722" y="56601"/>
                    <a:pt x="1361756" y="2082"/>
                    <a:pt x="1296687" y="-100"/>
                  </a:cubicBezTo>
                  <a:cubicBezTo>
                    <a:pt x="1294053" y="-193"/>
                    <a:pt x="1291406" y="-193"/>
                    <a:pt x="1288772" y="-100"/>
                  </a:cubicBezTo>
                  <a:close/>
                </a:path>
              </a:pathLst>
            </a:custGeom>
            <a:solidFill>
              <a:srgbClr val="FFFFFF"/>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434" name="Freeform: Shape 199">
              <a:extLst>
                <a:ext uri="{FF2B5EF4-FFF2-40B4-BE49-F238E27FC236}">
                  <a16:creationId xmlns:a16="http://schemas.microsoft.com/office/drawing/2014/main" id="{00000000-0008-0000-0400-0000B2010000}"/>
                </a:ext>
              </a:extLst>
            </xdr:cNvPr>
            <xdr:cNvSpPr/>
          </xdr:nvSpPr>
          <xdr:spPr>
            <a:xfrm>
              <a:off x="737210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435" name="Freeform: Shape 200">
              <a:extLst>
                <a:ext uri="{FF2B5EF4-FFF2-40B4-BE49-F238E27FC236}">
                  <a16:creationId xmlns:a16="http://schemas.microsoft.com/office/drawing/2014/main" id="{00000000-0008-0000-0400-0000B3010000}"/>
                </a:ext>
              </a:extLst>
            </xdr:cNvPr>
            <xdr:cNvSpPr/>
          </xdr:nvSpPr>
          <xdr:spPr>
            <a:xfrm>
              <a:off x="756314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436" name="Freeform: Shape 201">
              <a:extLst>
                <a:ext uri="{FF2B5EF4-FFF2-40B4-BE49-F238E27FC236}">
                  <a16:creationId xmlns:a16="http://schemas.microsoft.com/office/drawing/2014/main" id="{00000000-0008-0000-0400-0000B4010000}"/>
                </a:ext>
              </a:extLst>
            </xdr:cNvPr>
            <xdr:cNvSpPr/>
          </xdr:nvSpPr>
          <xdr:spPr>
            <a:xfrm>
              <a:off x="775418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437" name="Freeform: Shape 202">
              <a:extLst>
                <a:ext uri="{FF2B5EF4-FFF2-40B4-BE49-F238E27FC236}">
                  <a16:creationId xmlns:a16="http://schemas.microsoft.com/office/drawing/2014/main" id="{00000000-0008-0000-0400-0000B5010000}"/>
                </a:ext>
              </a:extLst>
            </xdr:cNvPr>
            <xdr:cNvSpPr/>
          </xdr:nvSpPr>
          <xdr:spPr>
            <a:xfrm>
              <a:off x="794522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438" name="Freeform: Shape 203">
              <a:extLst>
                <a:ext uri="{FF2B5EF4-FFF2-40B4-BE49-F238E27FC236}">
                  <a16:creationId xmlns:a16="http://schemas.microsoft.com/office/drawing/2014/main" id="{00000000-0008-0000-0400-0000B6010000}"/>
                </a:ext>
              </a:extLst>
            </xdr:cNvPr>
            <xdr:cNvSpPr/>
          </xdr:nvSpPr>
          <xdr:spPr>
            <a:xfrm>
              <a:off x="813626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439" name="Freeform: Shape 204">
              <a:extLst>
                <a:ext uri="{FF2B5EF4-FFF2-40B4-BE49-F238E27FC236}">
                  <a16:creationId xmlns:a16="http://schemas.microsoft.com/office/drawing/2014/main" id="{00000000-0008-0000-0400-0000B7010000}"/>
                </a:ext>
              </a:extLst>
            </xdr:cNvPr>
            <xdr:cNvSpPr/>
          </xdr:nvSpPr>
          <xdr:spPr>
            <a:xfrm>
              <a:off x="832730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440" name="Freeform: Shape 205">
              <a:extLst>
                <a:ext uri="{FF2B5EF4-FFF2-40B4-BE49-F238E27FC236}">
                  <a16:creationId xmlns:a16="http://schemas.microsoft.com/office/drawing/2014/main" id="{00000000-0008-0000-0400-0000B8010000}"/>
                </a:ext>
              </a:extLst>
            </xdr:cNvPr>
            <xdr:cNvSpPr/>
          </xdr:nvSpPr>
          <xdr:spPr>
            <a:xfrm>
              <a:off x="8518209"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grpSp>
    </xdr:grpSp>
    <xdr:clientData/>
  </xdr:twoCellAnchor>
  <xdr:twoCellAnchor>
    <xdr:from>
      <xdr:col>9</xdr:col>
      <xdr:colOff>763899</xdr:colOff>
      <xdr:row>0</xdr:row>
      <xdr:rowOff>19527</xdr:rowOff>
    </xdr:from>
    <xdr:to>
      <xdr:col>10</xdr:col>
      <xdr:colOff>119532</xdr:colOff>
      <xdr:row>1</xdr:row>
      <xdr:rowOff>134778</xdr:rowOff>
    </xdr:to>
    <xdr:grpSp>
      <xdr:nvGrpSpPr>
        <xdr:cNvPr id="29" name="Group 9">
          <a:hlinkClick xmlns:r="http://schemas.openxmlformats.org/officeDocument/2006/relationships" r:id="rId9"/>
          <a:extLst>
            <a:ext uri="{FF2B5EF4-FFF2-40B4-BE49-F238E27FC236}">
              <a16:creationId xmlns:a16="http://schemas.microsoft.com/office/drawing/2014/main" id="{6359F23E-9A00-4B84-97EF-34F54A2C92CB}"/>
            </a:ext>
          </a:extLst>
        </xdr:cNvPr>
        <xdr:cNvGrpSpPr/>
      </xdr:nvGrpSpPr>
      <xdr:grpSpPr>
        <a:xfrm>
          <a:off x="11967680" y="15717"/>
          <a:ext cx="1810226" cy="960595"/>
          <a:chOff x="10716260" y="251459"/>
          <a:chExt cx="1813560" cy="852171"/>
        </a:xfrm>
      </xdr:grpSpPr>
      <xdr:grpSp>
        <xdr:nvGrpSpPr>
          <xdr:cNvPr id="30" name="Agrupar 15">
            <a:extLst>
              <a:ext uri="{FF2B5EF4-FFF2-40B4-BE49-F238E27FC236}">
                <a16:creationId xmlns:a16="http://schemas.microsoft.com/office/drawing/2014/main" id="{2419DAEA-8348-DB41-2015-E88AC37999EA}"/>
              </a:ext>
            </a:extLst>
          </xdr:cNvPr>
          <xdr:cNvGrpSpPr/>
        </xdr:nvGrpSpPr>
        <xdr:grpSpPr>
          <a:xfrm>
            <a:off x="10716260" y="251459"/>
            <a:ext cx="1813560" cy="852171"/>
            <a:chOff x="5210175" y="147637"/>
            <a:chExt cx="2365883" cy="1038225"/>
          </a:xfrm>
          <a:solidFill>
            <a:srgbClr val="002060"/>
          </a:solidFill>
        </xdr:grpSpPr>
        <xdr:sp macro="" textlink="">
          <xdr:nvSpPr>
            <xdr:cNvPr id="47" name="Retângulo: Cantos Arredondados 16">
              <a:extLst>
                <a:ext uri="{FF2B5EF4-FFF2-40B4-BE49-F238E27FC236}">
                  <a16:creationId xmlns:a16="http://schemas.microsoft.com/office/drawing/2014/main" id="{C4005050-DBC6-666D-FA15-981DE1EB815E}"/>
                </a:ext>
              </a:extLst>
            </xdr:cNvPr>
            <xdr:cNvSpPr/>
          </xdr:nvSpPr>
          <xdr:spPr>
            <a:xfrm>
              <a:off x="5210175" y="147637"/>
              <a:ext cx="2365883" cy="1038225"/>
            </a:xfrm>
            <a:prstGeom prst="roundRect">
              <a:avLst>
                <a:gd name="adj" fmla="val 9328"/>
              </a:avLst>
            </a:prstGeom>
            <a:grpFill/>
            <a:ln>
              <a:noFill/>
            </a:ln>
            <a:effectLst>
              <a:outerShdw blurRad="50800" dist="38100" dir="5400000" algn="t"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900"/>
            </a:p>
          </xdr:txBody>
        </xdr:sp>
        <xdr:sp macro="" textlink="">
          <xdr:nvSpPr>
            <xdr:cNvPr id="48" name="Retângulo: Cantos Arredondados 17">
              <a:extLst>
                <a:ext uri="{FF2B5EF4-FFF2-40B4-BE49-F238E27FC236}">
                  <a16:creationId xmlns:a16="http://schemas.microsoft.com/office/drawing/2014/main" id="{4A345A45-B09F-AD16-24DE-0DE735D22B31}"/>
                </a:ext>
              </a:extLst>
            </xdr:cNvPr>
            <xdr:cNvSpPr/>
          </xdr:nvSpPr>
          <xdr:spPr>
            <a:xfrm>
              <a:off x="5982901" y="443574"/>
              <a:ext cx="1583984" cy="485775"/>
            </a:xfrm>
            <a:prstGeom prst="roundRect">
              <a:avLst/>
            </a:prstGeom>
            <a:grpFill/>
            <a:ln>
              <a:no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500" b="1">
                  <a:solidFill>
                    <a:schemeClr val="bg1"/>
                  </a:solidFill>
                  <a:latin typeface="+mn-lt"/>
                </a:rPr>
                <a:t>RELATÓRIO</a:t>
              </a:r>
            </a:p>
          </xdr:txBody>
        </xdr:sp>
      </xdr:grpSp>
      <xdr:grpSp>
        <xdr:nvGrpSpPr>
          <xdr:cNvPr id="31" name="Graphic 2">
            <a:extLst>
              <a:ext uri="{FF2B5EF4-FFF2-40B4-BE49-F238E27FC236}">
                <a16:creationId xmlns:a16="http://schemas.microsoft.com/office/drawing/2014/main" id="{6085BE0E-DA6D-A3EC-0617-2E48C9AC1D21}"/>
              </a:ext>
            </a:extLst>
          </xdr:cNvPr>
          <xdr:cNvGrpSpPr/>
        </xdr:nvGrpSpPr>
        <xdr:grpSpPr>
          <a:xfrm>
            <a:off x="10902950" y="457201"/>
            <a:ext cx="419100" cy="452156"/>
            <a:chOff x="7845579" y="1500588"/>
            <a:chExt cx="604404" cy="843863"/>
          </a:xfrm>
        </xdr:grpSpPr>
        <xdr:sp macro="" textlink="">
          <xdr:nvSpPr>
            <xdr:cNvPr id="32" name="Freeform: Shape 12">
              <a:extLst>
                <a:ext uri="{FF2B5EF4-FFF2-40B4-BE49-F238E27FC236}">
                  <a16:creationId xmlns:a16="http://schemas.microsoft.com/office/drawing/2014/main" id="{EC03C745-5C38-98D1-D228-17758945F37E}"/>
                </a:ext>
              </a:extLst>
            </xdr:cNvPr>
            <xdr:cNvSpPr/>
          </xdr:nvSpPr>
          <xdr:spPr>
            <a:xfrm>
              <a:off x="7845579" y="1646590"/>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solidFill>
              <a:srgbClr val="296ACC"/>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33" name="Freeform: Shape 13">
              <a:extLst>
                <a:ext uri="{FF2B5EF4-FFF2-40B4-BE49-F238E27FC236}">
                  <a16:creationId xmlns:a16="http://schemas.microsoft.com/office/drawing/2014/main" id="{7B8BF127-9C22-14E9-39B8-2F504965D223}"/>
                </a:ext>
              </a:extLst>
            </xdr:cNvPr>
            <xdr:cNvSpPr/>
          </xdr:nvSpPr>
          <xdr:spPr>
            <a:xfrm>
              <a:off x="7901002" y="1701639"/>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34" name="Freeform: Shape 14">
              <a:extLst>
                <a:ext uri="{FF2B5EF4-FFF2-40B4-BE49-F238E27FC236}">
                  <a16:creationId xmlns:a16="http://schemas.microsoft.com/office/drawing/2014/main" id="{3C7508CB-552D-8F39-8DCA-DBC519119A56}"/>
                </a:ext>
              </a:extLst>
            </xdr:cNvPr>
            <xdr:cNvSpPr/>
          </xdr:nvSpPr>
          <xdr:spPr>
            <a:xfrm>
              <a:off x="7893746" y="1694632"/>
              <a:ext cx="441761" cy="547729"/>
            </a:xfrm>
            <a:custGeom>
              <a:avLst/>
              <a:gdLst>
                <a:gd name="connsiteX0" fmla="*/ 441267 w 441761"/>
                <a:gd name="connsiteY0" fmla="*/ 547609 h 547729"/>
                <a:gd name="connsiteX1" fmla="*/ -495 w 441761"/>
                <a:gd name="connsiteY1" fmla="*/ 547609 h 547729"/>
                <a:gd name="connsiteX2" fmla="*/ -495 w 441761"/>
                <a:gd name="connsiteY2" fmla="*/ -121 h 547729"/>
                <a:gd name="connsiteX3" fmla="*/ 441267 w 441761"/>
                <a:gd name="connsiteY3" fmla="*/ -121 h 547729"/>
                <a:gd name="connsiteX4" fmla="*/ 13767 w 441761"/>
                <a:gd name="connsiteY4" fmla="*/ 533347 h 547729"/>
                <a:gd name="connsiteX5" fmla="*/ 426629 w 441761"/>
                <a:gd name="connsiteY5" fmla="*/ 533347 h 547729"/>
                <a:gd name="connsiteX6" fmla="*/ 426629 w 441761"/>
                <a:gd name="connsiteY6" fmla="*/ 14142 h 547729"/>
                <a:gd name="connsiteX7" fmla="*/ 13767 w 441761"/>
                <a:gd name="connsiteY7" fmla="*/ 14142 h 54772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441761" h="547729">
                  <a:moveTo>
                    <a:pt x="441267" y="547609"/>
                  </a:moveTo>
                  <a:lnTo>
                    <a:pt x="-495" y="547609"/>
                  </a:lnTo>
                  <a:lnTo>
                    <a:pt x="-495" y="-121"/>
                  </a:lnTo>
                  <a:lnTo>
                    <a:pt x="441267" y="-121"/>
                  </a:lnTo>
                  <a:close/>
                  <a:moveTo>
                    <a:pt x="13767" y="533347"/>
                  </a:moveTo>
                  <a:lnTo>
                    <a:pt x="426629" y="533347"/>
                  </a:lnTo>
                  <a:lnTo>
                    <a:pt x="426629" y="14142"/>
                  </a:lnTo>
                  <a:lnTo>
                    <a:pt x="13767" y="14142"/>
                  </a:lnTo>
                  <a:close/>
                </a:path>
              </a:pathLst>
            </a:custGeom>
            <a:solidFill>
              <a:srgbClr val="5896F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35" name="Freeform: Shape 15">
              <a:extLst>
                <a:ext uri="{FF2B5EF4-FFF2-40B4-BE49-F238E27FC236}">
                  <a16:creationId xmlns:a16="http://schemas.microsoft.com/office/drawing/2014/main" id="{6AA11C76-76D4-6138-8596-264920E0192E}"/>
                </a:ext>
              </a:extLst>
            </xdr:cNvPr>
            <xdr:cNvSpPr/>
          </xdr:nvSpPr>
          <xdr:spPr>
            <a:xfrm>
              <a:off x="7954299" y="1500588"/>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solidFill>
              <a:srgbClr val="EA5D00"/>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36" name="Freeform: Shape 16">
              <a:extLst>
                <a:ext uri="{FF2B5EF4-FFF2-40B4-BE49-F238E27FC236}">
                  <a16:creationId xmlns:a16="http://schemas.microsoft.com/office/drawing/2014/main" id="{B8B5F683-593B-0D54-4FAF-C74A639C752D}"/>
                </a:ext>
              </a:extLst>
            </xdr:cNvPr>
            <xdr:cNvSpPr/>
          </xdr:nvSpPr>
          <xdr:spPr>
            <a:xfrm>
              <a:off x="8108434" y="1570524"/>
              <a:ext cx="221068" cy="34655"/>
            </a:xfrm>
            <a:custGeom>
              <a:avLst/>
              <a:gdLst>
                <a:gd name="connsiteX0" fmla="*/ 0 w 221068"/>
                <a:gd name="connsiteY0" fmla="*/ 0 h 34655"/>
                <a:gd name="connsiteX1" fmla="*/ 221069 w 221068"/>
                <a:gd name="connsiteY1" fmla="*/ 0 h 34655"/>
                <a:gd name="connsiteX2" fmla="*/ 221069 w 221068"/>
                <a:gd name="connsiteY2" fmla="*/ 34655 h 34655"/>
                <a:gd name="connsiteX3" fmla="*/ 0 w 221068"/>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21068" h="34655">
                  <a:moveTo>
                    <a:pt x="0" y="0"/>
                  </a:moveTo>
                  <a:lnTo>
                    <a:pt x="221069" y="0"/>
                  </a:lnTo>
                  <a:lnTo>
                    <a:pt x="221069"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37" name="Freeform: Shape 17">
              <a:extLst>
                <a:ext uri="{FF2B5EF4-FFF2-40B4-BE49-F238E27FC236}">
                  <a16:creationId xmlns:a16="http://schemas.microsoft.com/office/drawing/2014/main" id="{C9A7DBAD-35DC-819B-B81F-8EC103BC7CAA}"/>
                </a:ext>
              </a:extLst>
            </xdr:cNvPr>
            <xdr:cNvSpPr/>
          </xdr:nvSpPr>
          <xdr:spPr>
            <a:xfrm>
              <a:off x="8043002" y="1651970"/>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38" name="Freeform: Shape 18">
              <a:extLst>
                <a:ext uri="{FF2B5EF4-FFF2-40B4-BE49-F238E27FC236}">
                  <a16:creationId xmlns:a16="http://schemas.microsoft.com/office/drawing/2014/main" id="{D43A4298-8AE0-B48B-50A1-C84E4FEE2CD4}"/>
                </a:ext>
              </a:extLst>
            </xdr:cNvPr>
            <xdr:cNvSpPr/>
          </xdr:nvSpPr>
          <xdr:spPr>
            <a:xfrm>
              <a:off x="8043002" y="1733542"/>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39" name="Freeform: Shape 19">
              <a:extLst>
                <a:ext uri="{FF2B5EF4-FFF2-40B4-BE49-F238E27FC236}">
                  <a16:creationId xmlns:a16="http://schemas.microsoft.com/office/drawing/2014/main" id="{98C41DF4-A108-FF0E-35FA-E289DF25D99E}"/>
                </a:ext>
              </a:extLst>
            </xdr:cNvPr>
            <xdr:cNvSpPr/>
          </xdr:nvSpPr>
          <xdr:spPr>
            <a:xfrm>
              <a:off x="8043002" y="1815113"/>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40" name="Freeform: Shape 20">
              <a:extLst>
                <a:ext uri="{FF2B5EF4-FFF2-40B4-BE49-F238E27FC236}">
                  <a16:creationId xmlns:a16="http://schemas.microsoft.com/office/drawing/2014/main" id="{1007655F-FA80-809B-21BA-EE4F1FA1141D}"/>
                </a:ext>
              </a:extLst>
            </xdr:cNvPr>
            <xdr:cNvSpPr/>
          </xdr:nvSpPr>
          <xdr:spPr>
            <a:xfrm>
              <a:off x="8043002" y="1896559"/>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41" name="Freeform: Shape 21">
              <a:extLst>
                <a:ext uri="{FF2B5EF4-FFF2-40B4-BE49-F238E27FC236}">
                  <a16:creationId xmlns:a16="http://schemas.microsoft.com/office/drawing/2014/main" id="{247B006C-2884-EDDF-E25D-0D8A7D15F185}"/>
                </a:ext>
              </a:extLst>
            </xdr:cNvPr>
            <xdr:cNvSpPr/>
          </xdr:nvSpPr>
          <xdr:spPr>
            <a:xfrm>
              <a:off x="8022609" y="1810859"/>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solidFill>
              <a:srgbClr val="5896F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42" name="Freeform: Shape 22">
              <a:extLst>
                <a:ext uri="{FF2B5EF4-FFF2-40B4-BE49-F238E27FC236}">
                  <a16:creationId xmlns:a16="http://schemas.microsoft.com/office/drawing/2014/main" id="{094A4861-2E61-B69A-C7D2-B5716E35A6D1}"/>
                </a:ext>
              </a:extLst>
            </xdr:cNvPr>
            <xdr:cNvSpPr/>
          </xdr:nvSpPr>
          <xdr:spPr>
            <a:xfrm>
              <a:off x="8162481" y="1898436"/>
              <a:ext cx="221068" cy="34655"/>
            </a:xfrm>
            <a:custGeom>
              <a:avLst/>
              <a:gdLst>
                <a:gd name="connsiteX0" fmla="*/ 0 w 221068"/>
                <a:gd name="connsiteY0" fmla="*/ 0 h 34655"/>
                <a:gd name="connsiteX1" fmla="*/ 221068 w 221068"/>
                <a:gd name="connsiteY1" fmla="*/ 0 h 34655"/>
                <a:gd name="connsiteX2" fmla="*/ 221068 w 221068"/>
                <a:gd name="connsiteY2" fmla="*/ 34655 h 34655"/>
                <a:gd name="connsiteX3" fmla="*/ 0 w 221068"/>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21068" h="34655">
                  <a:moveTo>
                    <a:pt x="0" y="0"/>
                  </a:moveTo>
                  <a:lnTo>
                    <a:pt x="221068" y="0"/>
                  </a:lnTo>
                  <a:lnTo>
                    <a:pt x="221068"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43" name="Freeform: Shape 23">
              <a:extLst>
                <a:ext uri="{FF2B5EF4-FFF2-40B4-BE49-F238E27FC236}">
                  <a16:creationId xmlns:a16="http://schemas.microsoft.com/office/drawing/2014/main" id="{17906385-A2BC-31BF-A1DA-3B8F73AEE9E1}"/>
                </a:ext>
              </a:extLst>
            </xdr:cNvPr>
            <xdr:cNvSpPr/>
          </xdr:nvSpPr>
          <xdr:spPr>
            <a:xfrm>
              <a:off x="8097049" y="1980007"/>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44" name="Freeform: Shape 24">
              <a:extLst>
                <a:ext uri="{FF2B5EF4-FFF2-40B4-BE49-F238E27FC236}">
                  <a16:creationId xmlns:a16="http://schemas.microsoft.com/office/drawing/2014/main" id="{B09F18CA-0703-0CC2-9F63-84C74F87A034}"/>
                </a:ext>
              </a:extLst>
            </xdr:cNvPr>
            <xdr:cNvSpPr/>
          </xdr:nvSpPr>
          <xdr:spPr>
            <a:xfrm>
              <a:off x="8097049" y="2061579"/>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45" name="Freeform: Shape 25">
              <a:extLst>
                <a:ext uri="{FF2B5EF4-FFF2-40B4-BE49-F238E27FC236}">
                  <a16:creationId xmlns:a16="http://schemas.microsoft.com/office/drawing/2014/main" id="{2C59866D-85D6-4CAF-464E-E807646CBF0A}"/>
                </a:ext>
              </a:extLst>
            </xdr:cNvPr>
            <xdr:cNvSpPr/>
          </xdr:nvSpPr>
          <xdr:spPr>
            <a:xfrm>
              <a:off x="8097049" y="2143025"/>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46" name="Freeform: Shape 26">
              <a:extLst>
                <a:ext uri="{FF2B5EF4-FFF2-40B4-BE49-F238E27FC236}">
                  <a16:creationId xmlns:a16="http://schemas.microsoft.com/office/drawing/2014/main" id="{2B9F885F-0CB2-4386-09BA-CCF6D48BBA8B}"/>
                </a:ext>
              </a:extLst>
            </xdr:cNvPr>
            <xdr:cNvSpPr/>
          </xdr:nvSpPr>
          <xdr:spPr>
            <a:xfrm>
              <a:off x="8097049" y="2224597"/>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grpSp>
    </xdr:grpSp>
    <xdr:clientData/>
  </xdr:twoCellAnchor>
</xdr:wsDr>
</file>

<file path=xl/drawings/drawing5.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16383</xdr:col>
      <xdr:colOff>3178221</xdr:colOff>
      <xdr:row>0</xdr:row>
      <xdr:rowOff>873125</xdr:rowOff>
    </xdr:to>
    <xdr:sp macro="" textlink="">
      <xdr:nvSpPr>
        <xdr:cNvPr id="2" name="Retângulo 1">
          <a:extLst>
            <a:ext uri="{FF2B5EF4-FFF2-40B4-BE49-F238E27FC236}">
              <a16:creationId xmlns:a16="http://schemas.microsoft.com/office/drawing/2014/main" id="{00000000-0008-0000-0500-000002000000}"/>
            </a:ext>
          </a:extLst>
        </xdr:cNvPr>
        <xdr:cNvSpPr/>
      </xdr:nvSpPr>
      <xdr:spPr>
        <a:xfrm>
          <a:off x="0" y="0"/>
          <a:ext cx="26968813" cy="873125"/>
        </a:xfrm>
        <a:prstGeom prst="rect">
          <a:avLst/>
        </a:prstGeom>
        <a:gradFill>
          <a:gsLst>
            <a:gs pos="0">
              <a:srgbClr val="002060"/>
            </a:gs>
            <a:gs pos="100000">
              <a:srgbClr val="3363F4">
                <a:alpha val="80000"/>
              </a:srgbClr>
            </a:gs>
          </a:gsLst>
          <a:lin ang="2700000" scaled="0"/>
        </a:gra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editAs="absolute">
    <xdr:from>
      <xdr:col>1</xdr:col>
      <xdr:colOff>19048</xdr:colOff>
      <xdr:row>1</xdr:row>
      <xdr:rowOff>55089</xdr:rowOff>
    </xdr:from>
    <xdr:to>
      <xdr:col>4</xdr:col>
      <xdr:colOff>1542765</xdr:colOff>
      <xdr:row>4</xdr:row>
      <xdr:rowOff>16192</xdr:rowOff>
    </xdr:to>
    <xdr:sp macro="" textlink="">
      <xdr:nvSpPr>
        <xdr:cNvPr id="3" name="CaixaDeTexto 2">
          <a:extLst>
            <a:ext uri="{FF2B5EF4-FFF2-40B4-BE49-F238E27FC236}">
              <a16:creationId xmlns:a16="http://schemas.microsoft.com/office/drawing/2014/main" id="{00000000-0008-0000-0500-000003000000}"/>
            </a:ext>
          </a:extLst>
        </xdr:cNvPr>
        <xdr:cNvSpPr txBox="1"/>
      </xdr:nvSpPr>
      <xdr:spPr>
        <a:xfrm>
          <a:off x="141921" y="940438"/>
          <a:ext cx="5667092" cy="48831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pt-BR" sz="2000" b="1" u="sng">
              <a:solidFill>
                <a:srgbClr val="002060"/>
              </a:solidFill>
            </a:rPr>
            <a:t>PRIVACIDADE</a:t>
          </a:r>
        </a:p>
        <a:p>
          <a:endParaRPr lang="pt-BR" sz="2000" b="1" u="sng">
            <a:solidFill>
              <a:srgbClr val="002060"/>
            </a:solidFill>
          </a:endParaRPr>
        </a:p>
      </xdr:txBody>
    </xdr:sp>
    <xdr:clientData/>
  </xdr:twoCellAnchor>
  <xdr:twoCellAnchor>
    <xdr:from>
      <xdr:col>0</xdr:col>
      <xdr:colOff>175260</xdr:colOff>
      <xdr:row>0</xdr:row>
      <xdr:rowOff>91440</xdr:rowOff>
    </xdr:from>
    <xdr:to>
      <xdr:col>1</xdr:col>
      <xdr:colOff>882660</xdr:colOff>
      <xdr:row>0</xdr:row>
      <xdr:rowOff>775440</xdr:rowOff>
    </xdr:to>
    <xdr:sp macro="" textlink="">
      <xdr:nvSpPr>
        <xdr:cNvPr id="4" name="Retângulo: Cantos Arredondados 3">
          <a:extLst>
            <a:ext uri="{FF2B5EF4-FFF2-40B4-BE49-F238E27FC236}">
              <a16:creationId xmlns:a16="http://schemas.microsoft.com/office/drawing/2014/main" id="{00000000-0008-0000-0500-000004000000}"/>
            </a:ext>
          </a:extLst>
        </xdr:cNvPr>
        <xdr:cNvSpPr/>
      </xdr:nvSpPr>
      <xdr:spPr>
        <a:xfrm>
          <a:off x="171450" y="95250"/>
          <a:ext cx="741690" cy="684000"/>
        </a:xfrm>
        <a:prstGeom prst="roundRect">
          <a:avLst/>
        </a:prstGeom>
        <a:solidFill>
          <a:schemeClr val="bg1"/>
        </a:solidFill>
        <a:ln>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0</xdr:col>
      <xdr:colOff>0</xdr:colOff>
      <xdr:row>4</xdr:row>
      <xdr:rowOff>794</xdr:rowOff>
    </xdr:from>
    <xdr:to>
      <xdr:col>16383</xdr:col>
      <xdr:colOff>3182779</xdr:colOff>
      <xdr:row>4</xdr:row>
      <xdr:rowOff>17213</xdr:rowOff>
    </xdr:to>
    <xdr:cxnSp macro="">
      <xdr:nvCxnSpPr>
        <xdr:cNvPr id="5" name="Conector reto 5">
          <a:extLst>
            <a:ext uri="{FF2B5EF4-FFF2-40B4-BE49-F238E27FC236}">
              <a16:creationId xmlns:a16="http://schemas.microsoft.com/office/drawing/2014/main" id="{00000000-0008-0000-0500-000005000000}"/>
            </a:ext>
          </a:extLst>
        </xdr:cNvPr>
        <xdr:cNvCxnSpPr/>
      </xdr:nvCxnSpPr>
      <xdr:spPr>
        <a:xfrm>
          <a:off x="0" y="1405732"/>
          <a:ext cx="26911935" cy="16419"/>
        </a:xfrm>
        <a:prstGeom prst="line">
          <a:avLst/>
        </a:prstGeom>
        <a:ln w="28575">
          <a:solidFill>
            <a:schemeClr val="accent5">
              <a:lumMod val="75000"/>
            </a:schemeClr>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absolute">
    <xdr:from>
      <xdr:col>1</xdr:col>
      <xdr:colOff>134302</xdr:colOff>
      <xdr:row>0</xdr:row>
      <xdr:rowOff>97155</xdr:rowOff>
    </xdr:from>
    <xdr:to>
      <xdr:col>2</xdr:col>
      <xdr:colOff>60801</xdr:colOff>
      <xdr:row>0</xdr:row>
      <xdr:rowOff>363855</xdr:rowOff>
    </xdr:to>
    <xdr:pic>
      <xdr:nvPicPr>
        <xdr:cNvPr id="6" name="Imagem 39">
          <a:extLst>
            <a:ext uri="{FF2B5EF4-FFF2-40B4-BE49-F238E27FC236}">
              <a16:creationId xmlns:a16="http://schemas.microsoft.com/office/drawing/2014/main" id="{00000000-0008-0000-0500-000006000000}"/>
            </a:ext>
          </a:extLst>
        </xdr:cNvPr>
        <xdr:cNvPicPr>
          <a:picLocks noChangeAspect="1" noChangeArrowheads="1"/>
        </xdr:cNvPicPr>
      </xdr:nvPicPr>
      <xdr:blipFill rotWithShape="1">
        <a:blip xmlns:r="http://schemas.openxmlformats.org/officeDocument/2006/relationships" r:embed="rId1"/>
        <a:srcRect l="7500" t="3604" r="10000" b="8109"/>
        <a:stretch>
          <a:fillRect/>
        </a:stretch>
      </xdr:blipFill>
      <xdr:spPr bwMode="auto">
        <a:xfrm>
          <a:off x="238125" y="93345"/>
          <a:ext cx="620395" cy="266700"/>
        </a:xfrm>
        <a:prstGeom prst="rect">
          <a:avLst/>
        </a:prstGeom>
        <a:solidFill>
          <a:srgbClr xmlns:mc="http://schemas.openxmlformats.org/markup-compatibility/2006" xmlns:a14="http://schemas.microsoft.com/office/drawing/2010/main" val="FFFFFF" mc:Ignorable="a14" a14:legacySpreadsheetColorIndex="9"/>
        </a:solidFill>
        <a:ln w="9525">
          <a:noFill/>
          <a:miter lim="800000"/>
          <a:headEnd/>
          <a:tailEnd/>
        </a:ln>
      </xdr:spPr>
    </xdr:pic>
    <xdr:clientData/>
  </xdr:twoCellAnchor>
  <xdr:twoCellAnchor editAs="absolute">
    <xdr:from>
      <xdr:col>1</xdr:col>
      <xdr:colOff>53657</xdr:colOff>
      <xdr:row>0</xdr:row>
      <xdr:rowOff>95250</xdr:rowOff>
    </xdr:from>
    <xdr:to>
      <xdr:col>2</xdr:col>
      <xdr:colOff>345555</xdr:colOff>
      <xdr:row>0</xdr:row>
      <xdr:rowOff>779250</xdr:rowOff>
    </xdr:to>
    <xdr:sp macro="" textlink="">
      <xdr:nvSpPr>
        <xdr:cNvPr id="7" name="Retângulo: Cantos Arredondados 3">
          <a:extLst>
            <a:ext uri="{FF2B5EF4-FFF2-40B4-BE49-F238E27FC236}">
              <a16:creationId xmlns:a16="http://schemas.microsoft.com/office/drawing/2014/main" id="{00000000-0008-0000-0500-000007000000}"/>
            </a:ext>
          </a:extLst>
        </xdr:cNvPr>
        <xdr:cNvSpPr/>
      </xdr:nvSpPr>
      <xdr:spPr>
        <a:xfrm>
          <a:off x="168910" y="91440"/>
          <a:ext cx="971983" cy="691620"/>
        </a:xfrm>
        <a:prstGeom prst="roundRect">
          <a:avLst/>
        </a:prstGeom>
        <a:solidFill>
          <a:schemeClr val="bg1"/>
        </a:solidFill>
        <a:ln>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editAs="absolute">
    <xdr:from>
      <xdr:col>2</xdr:col>
      <xdr:colOff>472545</xdr:colOff>
      <xdr:row>0</xdr:row>
      <xdr:rowOff>247650</xdr:rowOff>
    </xdr:from>
    <xdr:to>
      <xdr:col>5</xdr:col>
      <xdr:colOff>931333</xdr:colOff>
      <xdr:row>0</xdr:row>
      <xdr:rowOff>668322</xdr:rowOff>
    </xdr:to>
    <xdr:sp macro="" textlink="FORM1!C6">
      <xdr:nvSpPr>
        <xdr:cNvPr id="8" name="CaixaDeTexto 4">
          <a:extLst>
            <a:ext uri="{FF2B5EF4-FFF2-40B4-BE49-F238E27FC236}">
              <a16:creationId xmlns:a16="http://schemas.microsoft.com/office/drawing/2014/main" id="{00000000-0008-0000-0500-000008000000}"/>
            </a:ext>
          </a:extLst>
        </xdr:cNvPr>
        <xdr:cNvSpPr txBox="1"/>
      </xdr:nvSpPr>
      <xdr:spPr>
        <a:xfrm>
          <a:off x="1279313" y="243840"/>
          <a:ext cx="6623367" cy="42067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fld id="{50B80CE9-C92B-48D8-A3C8-9D81E1109746}" type="TxLink">
            <a:rPr lang="en-US" sz="2000" b="1" i="0" u="none" strike="noStrike">
              <a:solidFill>
                <a:schemeClr val="bg1"/>
              </a:solidFill>
              <a:latin typeface="Calibri"/>
              <a:ea typeface="+mn-ea"/>
              <a:cs typeface="Calibri"/>
            </a:rPr>
            <a:pPr/>
            <a:t> </a:t>
          </a:fld>
          <a:endParaRPr lang="pt-BR" sz="2000" b="1" i="0" u="none" strike="noStrike">
            <a:solidFill>
              <a:schemeClr val="bg1"/>
            </a:solidFill>
            <a:latin typeface="Calibri"/>
            <a:ea typeface="+mn-ea"/>
            <a:cs typeface="Calibri"/>
          </a:endParaRPr>
        </a:p>
      </xdr:txBody>
    </xdr:sp>
    <xdr:clientData/>
  </xdr:twoCellAnchor>
  <xdr:twoCellAnchor editAs="oneCell">
    <xdr:from>
      <xdr:col>1</xdr:col>
      <xdr:colOff>60482</xdr:colOff>
      <xdr:row>0</xdr:row>
      <xdr:rowOff>307974</xdr:rowOff>
    </xdr:from>
    <xdr:to>
      <xdr:col>2</xdr:col>
      <xdr:colOff>288653</xdr:colOff>
      <xdr:row>0</xdr:row>
      <xdr:rowOff>626109</xdr:rowOff>
    </xdr:to>
    <xdr:pic>
      <xdr:nvPicPr>
        <xdr:cNvPr id="9" name="Picture 9">
          <a:extLst>
            <a:ext uri="{FF2B5EF4-FFF2-40B4-BE49-F238E27FC236}">
              <a16:creationId xmlns:a16="http://schemas.microsoft.com/office/drawing/2014/main" id="{00000000-0008-0000-0500-000009000000}"/>
            </a:ext>
          </a:extLst>
        </xdr:cNvPr>
        <xdr:cNvPicPr>
          <a:picLocks noChangeAspect="1"/>
        </xdr:cNvPicPr>
      </xdr:nvPicPr>
      <xdr:blipFill>
        <a:blip xmlns:r="http://schemas.openxmlformats.org/officeDocument/2006/relationships" r:embed="rId2"/>
        <a:stretch>
          <a:fillRect/>
        </a:stretch>
      </xdr:blipFill>
      <xdr:spPr>
        <a:xfrm>
          <a:off x="179545" y="307974"/>
          <a:ext cx="899207" cy="318135"/>
        </a:xfrm>
        <a:prstGeom prst="rect">
          <a:avLst/>
        </a:prstGeom>
      </xdr:spPr>
    </xdr:pic>
    <xdr:clientData/>
  </xdr:twoCellAnchor>
  <xdr:twoCellAnchor>
    <xdr:from>
      <xdr:col>2</xdr:col>
      <xdr:colOff>381276</xdr:colOff>
      <xdr:row>0</xdr:row>
      <xdr:rowOff>190137</xdr:rowOff>
    </xdr:from>
    <xdr:to>
      <xdr:col>3</xdr:col>
      <xdr:colOff>313271</xdr:colOff>
      <xdr:row>0</xdr:row>
      <xdr:rowOff>624900</xdr:rowOff>
    </xdr:to>
    <xdr:sp macro="" textlink="FORM1!E5">
      <xdr:nvSpPr>
        <xdr:cNvPr id="119" name="CaixaDeTexto 20">
          <a:extLst>
            <a:ext uri="{FF2B5EF4-FFF2-40B4-BE49-F238E27FC236}">
              <a16:creationId xmlns:a16="http://schemas.microsoft.com/office/drawing/2014/main" id="{00000000-0008-0000-0500-000077000000}"/>
            </a:ext>
          </a:extLst>
        </xdr:cNvPr>
        <xdr:cNvSpPr txBox="1"/>
      </xdr:nvSpPr>
      <xdr:spPr>
        <a:xfrm>
          <a:off x="1178995" y="190137"/>
          <a:ext cx="1551245" cy="43476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fld id="{43BD2642-C1CA-47C3-AF3D-919EA0D2D36C}" type="TxLink">
            <a:rPr lang="en-US" sz="2000" b="1" i="0" u="none" strike="noStrike">
              <a:solidFill>
                <a:srgbClr val="FFFFFF"/>
              </a:solidFill>
              <a:latin typeface="Calibri"/>
              <a:ea typeface="Calibri"/>
              <a:cs typeface="Calibri"/>
            </a:rPr>
            <a:pPr algn="ctr"/>
            <a:t>MENU: </a:t>
          </a:fld>
          <a:endParaRPr lang="en-US" sz="2000" b="1">
            <a:solidFill>
              <a:schemeClr val="bg1"/>
            </a:solidFill>
          </a:endParaRPr>
        </a:p>
      </xdr:txBody>
    </xdr:sp>
    <xdr:clientData/>
  </xdr:twoCellAnchor>
  <xdr:twoCellAnchor>
    <xdr:from>
      <xdr:col>6</xdr:col>
      <xdr:colOff>2549072</xdr:colOff>
      <xdr:row>0</xdr:row>
      <xdr:rowOff>335643</xdr:rowOff>
    </xdr:from>
    <xdr:to>
      <xdr:col>7</xdr:col>
      <xdr:colOff>139337</xdr:colOff>
      <xdr:row>0</xdr:row>
      <xdr:rowOff>741075</xdr:rowOff>
    </xdr:to>
    <xdr:sp macro="" textlink="FORM1!$F$18">
      <xdr:nvSpPr>
        <xdr:cNvPr id="120" name="CaixaDeTexto 20">
          <a:extLst>
            <a:ext uri="{FF2B5EF4-FFF2-40B4-BE49-F238E27FC236}">
              <a16:creationId xmlns:a16="http://schemas.microsoft.com/office/drawing/2014/main" id="{00000000-0008-0000-0500-000078000000}"/>
            </a:ext>
          </a:extLst>
        </xdr:cNvPr>
        <xdr:cNvSpPr txBox="1"/>
      </xdr:nvSpPr>
      <xdr:spPr>
        <a:xfrm>
          <a:off x="11588297" y="333738"/>
          <a:ext cx="596355" cy="41114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fld id="{2836AA05-0E21-4D10-AE58-EC7BFDBDE6AB}" type="TxLink">
            <a:rPr lang="en-US" sz="1800" b="1" i="0" u="none" strike="noStrike">
              <a:solidFill>
                <a:schemeClr val="bg1"/>
              </a:solidFill>
              <a:latin typeface="Calibri"/>
              <a:cs typeface="Calibri"/>
            </a:rPr>
            <a:pPr/>
            <a:t> </a:t>
          </a:fld>
          <a:endParaRPr lang="en-US" sz="5400" b="1" i="0" u="none" strike="noStrike">
            <a:solidFill>
              <a:schemeClr val="bg1"/>
            </a:solidFill>
            <a:latin typeface="Calibri"/>
            <a:cs typeface="Calibri"/>
          </a:endParaRPr>
        </a:p>
      </xdr:txBody>
    </xdr:sp>
    <xdr:clientData/>
  </xdr:twoCellAnchor>
  <xdr:twoCellAnchor>
    <xdr:from>
      <xdr:col>3</xdr:col>
      <xdr:colOff>358642</xdr:colOff>
      <xdr:row>0</xdr:row>
      <xdr:rowOff>0</xdr:rowOff>
    </xdr:from>
    <xdr:to>
      <xdr:col>4</xdr:col>
      <xdr:colOff>390253</xdr:colOff>
      <xdr:row>1</xdr:row>
      <xdr:rowOff>17555</xdr:rowOff>
    </xdr:to>
    <xdr:grpSp>
      <xdr:nvGrpSpPr>
        <xdr:cNvPr id="210" name="Group 10">
          <a:hlinkClick xmlns:r="http://schemas.openxmlformats.org/officeDocument/2006/relationships" r:id="rId3"/>
          <a:extLst>
            <a:ext uri="{FF2B5EF4-FFF2-40B4-BE49-F238E27FC236}">
              <a16:creationId xmlns:a16="http://schemas.microsoft.com/office/drawing/2014/main" id="{00000000-0008-0000-0500-0000D2000000}"/>
            </a:ext>
          </a:extLst>
        </xdr:cNvPr>
        <xdr:cNvGrpSpPr/>
      </xdr:nvGrpSpPr>
      <xdr:grpSpPr>
        <a:xfrm>
          <a:off x="2779421" y="0"/>
          <a:ext cx="1875175" cy="914334"/>
          <a:chOff x="6906260" y="251459"/>
          <a:chExt cx="1813560" cy="852171"/>
        </a:xfrm>
      </xdr:grpSpPr>
      <xdr:grpSp>
        <xdr:nvGrpSpPr>
          <xdr:cNvPr id="211" name="Agrupar 6">
            <a:hlinkClick xmlns:r="http://schemas.openxmlformats.org/officeDocument/2006/relationships" r:id="rId4"/>
            <a:extLst>
              <a:ext uri="{FF2B5EF4-FFF2-40B4-BE49-F238E27FC236}">
                <a16:creationId xmlns:a16="http://schemas.microsoft.com/office/drawing/2014/main" id="{00000000-0008-0000-0500-0000D3000000}"/>
              </a:ext>
            </a:extLst>
          </xdr:cNvPr>
          <xdr:cNvGrpSpPr/>
        </xdr:nvGrpSpPr>
        <xdr:grpSpPr>
          <a:xfrm>
            <a:off x="6906260" y="251459"/>
            <a:ext cx="1813560" cy="852171"/>
            <a:chOff x="5210175" y="147637"/>
            <a:chExt cx="2365883" cy="1038225"/>
          </a:xfrm>
          <a:solidFill>
            <a:srgbClr val="002060"/>
          </a:solidFill>
        </xdr:grpSpPr>
        <xdr:sp macro="" textlink="">
          <xdr:nvSpPr>
            <xdr:cNvPr id="271" name="Retângulo: Cantos Arredondados 7">
              <a:hlinkClick xmlns:r="http://schemas.openxmlformats.org/officeDocument/2006/relationships" r:id="rId3"/>
              <a:extLst>
                <a:ext uri="{FF2B5EF4-FFF2-40B4-BE49-F238E27FC236}">
                  <a16:creationId xmlns:a16="http://schemas.microsoft.com/office/drawing/2014/main" id="{00000000-0008-0000-0500-00000F010000}"/>
                </a:ext>
              </a:extLst>
            </xdr:cNvPr>
            <xdr:cNvSpPr/>
          </xdr:nvSpPr>
          <xdr:spPr>
            <a:xfrm>
              <a:off x="5210175" y="147637"/>
              <a:ext cx="2365883" cy="1038225"/>
            </a:xfrm>
            <a:prstGeom prst="roundRect">
              <a:avLst>
                <a:gd name="adj" fmla="val 9328"/>
              </a:avLst>
            </a:prstGeom>
            <a:grpFill/>
            <a:ln>
              <a:noFill/>
            </a:ln>
            <a:effectLst>
              <a:outerShdw blurRad="50800" dist="38100" dir="5400000" algn="t"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sp macro="" textlink="">
          <xdr:nvSpPr>
            <xdr:cNvPr id="272" name="Retângulo: Cantos Arredondados 8">
              <a:hlinkClick xmlns:r="http://schemas.openxmlformats.org/officeDocument/2006/relationships" r:id="rId3"/>
              <a:extLst>
                <a:ext uri="{FF2B5EF4-FFF2-40B4-BE49-F238E27FC236}">
                  <a16:creationId xmlns:a16="http://schemas.microsoft.com/office/drawing/2014/main" id="{00000000-0008-0000-0500-000010010000}"/>
                </a:ext>
              </a:extLst>
            </xdr:cNvPr>
            <xdr:cNvSpPr/>
          </xdr:nvSpPr>
          <xdr:spPr>
            <a:xfrm>
              <a:off x="5857875" y="419100"/>
              <a:ext cx="1677567" cy="485776"/>
            </a:xfrm>
            <a:prstGeom prst="roundRect">
              <a:avLst/>
            </a:prstGeom>
            <a:grpFill/>
            <a:ln>
              <a:no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400" b="1">
                  <a:solidFill>
                    <a:schemeClr val="bg1"/>
                  </a:solidFill>
                  <a:latin typeface="+mn-lt"/>
                </a:rPr>
                <a:t>CADASTROS</a:t>
              </a:r>
            </a:p>
          </xdr:txBody>
        </xdr:sp>
      </xdr:grpSp>
      <xdr:grpSp>
        <xdr:nvGrpSpPr>
          <xdr:cNvPr id="212" name="Group 12">
            <a:extLst>
              <a:ext uri="{FF2B5EF4-FFF2-40B4-BE49-F238E27FC236}">
                <a16:creationId xmlns:a16="http://schemas.microsoft.com/office/drawing/2014/main" id="{00000000-0008-0000-0500-0000D4000000}"/>
              </a:ext>
            </a:extLst>
          </xdr:cNvPr>
          <xdr:cNvGrpSpPr/>
        </xdr:nvGrpSpPr>
        <xdr:grpSpPr>
          <a:xfrm>
            <a:off x="6985001" y="508000"/>
            <a:ext cx="615950" cy="594035"/>
            <a:chOff x="10426051" y="2130696"/>
            <a:chExt cx="1130901" cy="1090665"/>
          </a:xfrm>
        </xdr:grpSpPr>
        <xdr:sp macro="" textlink="">
          <xdr:nvSpPr>
            <xdr:cNvPr id="213" name="Freeform: Shape 13">
              <a:extLst>
                <a:ext uri="{FF2B5EF4-FFF2-40B4-BE49-F238E27FC236}">
                  <a16:creationId xmlns:a16="http://schemas.microsoft.com/office/drawing/2014/main" id="{00000000-0008-0000-0500-0000D5000000}"/>
                </a:ext>
              </a:extLst>
            </xdr:cNvPr>
            <xdr:cNvSpPr/>
          </xdr:nvSpPr>
          <xdr:spPr>
            <a:xfrm>
              <a:off x="10681672" y="2130696"/>
              <a:ext cx="692937" cy="764174"/>
            </a:xfrm>
            <a:custGeom>
              <a:avLst/>
              <a:gdLst>
                <a:gd name="connsiteX0" fmla="*/ 692938 w 692937"/>
                <a:gd name="connsiteY0" fmla="*/ 764175 h 764174"/>
                <a:gd name="connsiteX1" fmla="*/ 17351 w 692937"/>
                <a:gd name="connsiteY1" fmla="*/ 764175 h 764174"/>
                <a:gd name="connsiteX2" fmla="*/ 0 w 692937"/>
                <a:gd name="connsiteY2" fmla="*/ 746946 h 764174"/>
                <a:gd name="connsiteX3" fmla="*/ 17351 w 692937"/>
                <a:gd name="connsiteY3" fmla="*/ 17351 h 764174"/>
                <a:gd name="connsiteX4" fmla="*/ 675587 w 692937"/>
                <a:gd name="connsiteY4" fmla="*/ 0 h 764174"/>
                <a:gd name="connsiteX5" fmla="*/ 692938 w 692937"/>
                <a:gd name="connsiteY5" fmla="*/ 17351 h 764174"/>
                <a:gd name="connsiteX6" fmla="*/ 692938 w 692937"/>
                <a:gd name="connsiteY6" fmla="*/ 764175 h 76417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Lst>
              <a:rect l="l" t="t" r="r" b="b"/>
              <a:pathLst>
                <a:path w="692937" h="764174">
                  <a:moveTo>
                    <a:pt x="692938" y="764175"/>
                  </a:moveTo>
                  <a:lnTo>
                    <a:pt x="17351" y="764175"/>
                  </a:lnTo>
                  <a:lnTo>
                    <a:pt x="0" y="746946"/>
                  </a:lnTo>
                  <a:lnTo>
                    <a:pt x="17351" y="17351"/>
                  </a:lnTo>
                  <a:lnTo>
                    <a:pt x="675587" y="0"/>
                  </a:lnTo>
                  <a:lnTo>
                    <a:pt x="692938" y="17351"/>
                  </a:lnTo>
                  <a:lnTo>
                    <a:pt x="692938" y="764175"/>
                  </a:lnTo>
                  <a:close/>
                </a:path>
              </a:pathLst>
            </a:custGeom>
            <a:solidFill>
              <a:srgbClr val="684C4C">
                <a:alpha val="47000"/>
              </a:srgbClr>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14" name="Freeform: Shape 14">
              <a:extLst>
                <a:ext uri="{FF2B5EF4-FFF2-40B4-BE49-F238E27FC236}">
                  <a16:creationId xmlns:a16="http://schemas.microsoft.com/office/drawing/2014/main" id="{00000000-0008-0000-0500-0000D6000000}"/>
                </a:ext>
              </a:extLst>
            </xdr:cNvPr>
            <xdr:cNvSpPr/>
          </xdr:nvSpPr>
          <xdr:spPr>
            <a:xfrm>
              <a:off x="10681672" y="2130696"/>
              <a:ext cx="675587" cy="746823"/>
            </a:xfrm>
            <a:custGeom>
              <a:avLst/>
              <a:gdLst>
                <a:gd name="connsiteX0" fmla="*/ 0 w 675587"/>
                <a:gd name="connsiteY0" fmla="*/ 0 h 746823"/>
                <a:gd name="connsiteX1" fmla="*/ 675587 w 675587"/>
                <a:gd name="connsiteY1" fmla="*/ 0 h 746823"/>
                <a:gd name="connsiteX2" fmla="*/ 675587 w 675587"/>
                <a:gd name="connsiteY2" fmla="*/ 746824 h 746823"/>
                <a:gd name="connsiteX3" fmla="*/ 0 w 675587"/>
                <a:gd name="connsiteY3" fmla="*/ 746824 h 746823"/>
              </a:gdLst>
              <a:ahLst/>
              <a:cxnLst>
                <a:cxn ang="0">
                  <a:pos x="connsiteX0" y="connsiteY0"/>
                </a:cxn>
                <a:cxn ang="0">
                  <a:pos x="connsiteX1" y="connsiteY1"/>
                </a:cxn>
                <a:cxn ang="0">
                  <a:pos x="connsiteX2" y="connsiteY2"/>
                </a:cxn>
                <a:cxn ang="0">
                  <a:pos x="connsiteX3" y="connsiteY3"/>
                </a:cxn>
              </a:cxnLst>
              <a:rect l="l" t="t" r="r" b="b"/>
              <a:pathLst>
                <a:path w="675587" h="746823">
                  <a:moveTo>
                    <a:pt x="0" y="0"/>
                  </a:moveTo>
                  <a:lnTo>
                    <a:pt x="675587" y="0"/>
                  </a:lnTo>
                  <a:lnTo>
                    <a:pt x="675587" y="746824"/>
                  </a:lnTo>
                  <a:lnTo>
                    <a:pt x="0" y="746824"/>
                  </a:lnTo>
                  <a:close/>
                </a:path>
              </a:pathLst>
            </a:custGeom>
            <a:solidFill>
              <a:srgbClr val="FFFFFF"/>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15" name="Freeform: Shape 15">
              <a:extLst>
                <a:ext uri="{FF2B5EF4-FFF2-40B4-BE49-F238E27FC236}">
                  <a16:creationId xmlns:a16="http://schemas.microsoft.com/office/drawing/2014/main" id="{00000000-0008-0000-0500-0000D7000000}"/>
                </a:ext>
              </a:extLst>
            </xdr:cNvPr>
            <xdr:cNvSpPr/>
          </xdr:nvSpPr>
          <xdr:spPr>
            <a:xfrm>
              <a:off x="11050318" y="2558360"/>
              <a:ext cx="33357" cy="13318"/>
            </a:xfrm>
            <a:custGeom>
              <a:avLst/>
              <a:gdLst>
                <a:gd name="connsiteX0" fmla="*/ 0 w 33357"/>
                <a:gd name="connsiteY0" fmla="*/ 0 h 13318"/>
                <a:gd name="connsiteX1" fmla="*/ 33358 w 33357"/>
                <a:gd name="connsiteY1" fmla="*/ 0 h 13318"/>
                <a:gd name="connsiteX2" fmla="*/ 33358 w 33357"/>
                <a:gd name="connsiteY2" fmla="*/ 13319 h 13318"/>
                <a:gd name="connsiteX3" fmla="*/ 0 w 33357"/>
                <a:gd name="connsiteY3" fmla="*/ 13319 h 13318"/>
              </a:gdLst>
              <a:ahLst/>
              <a:cxnLst>
                <a:cxn ang="0">
                  <a:pos x="connsiteX0" y="connsiteY0"/>
                </a:cxn>
                <a:cxn ang="0">
                  <a:pos x="connsiteX1" y="connsiteY1"/>
                </a:cxn>
                <a:cxn ang="0">
                  <a:pos x="connsiteX2" y="connsiteY2"/>
                </a:cxn>
                <a:cxn ang="0">
                  <a:pos x="connsiteX3" y="connsiteY3"/>
                </a:cxn>
              </a:cxnLst>
              <a:rect l="l" t="t" r="r" b="b"/>
              <a:pathLst>
                <a:path w="33357" h="13318">
                  <a:moveTo>
                    <a:pt x="0" y="0"/>
                  </a:moveTo>
                  <a:lnTo>
                    <a:pt x="33358" y="0"/>
                  </a:lnTo>
                  <a:lnTo>
                    <a:pt x="33358"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16" name="Freeform: Shape 16">
              <a:extLst>
                <a:ext uri="{FF2B5EF4-FFF2-40B4-BE49-F238E27FC236}">
                  <a16:creationId xmlns:a16="http://schemas.microsoft.com/office/drawing/2014/main" id="{00000000-0008-0000-0500-0000D8000000}"/>
                </a:ext>
              </a:extLst>
            </xdr:cNvPr>
            <xdr:cNvSpPr/>
          </xdr:nvSpPr>
          <xdr:spPr>
            <a:xfrm>
              <a:off x="10855426" y="2558360"/>
              <a:ext cx="24926" cy="13318"/>
            </a:xfrm>
            <a:custGeom>
              <a:avLst/>
              <a:gdLst>
                <a:gd name="connsiteX0" fmla="*/ 0 w 24926"/>
                <a:gd name="connsiteY0" fmla="*/ 0 h 13318"/>
                <a:gd name="connsiteX1" fmla="*/ 24927 w 24926"/>
                <a:gd name="connsiteY1" fmla="*/ 0 h 13318"/>
                <a:gd name="connsiteX2" fmla="*/ 24927 w 24926"/>
                <a:gd name="connsiteY2" fmla="*/ 13319 h 13318"/>
                <a:gd name="connsiteX3" fmla="*/ 0 w 24926"/>
                <a:gd name="connsiteY3" fmla="*/ 13319 h 13318"/>
              </a:gdLst>
              <a:ahLst/>
              <a:cxnLst>
                <a:cxn ang="0">
                  <a:pos x="connsiteX0" y="connsiteY0"/>
                </a:cxn>
                <a:cxn ang="0">
                  <a:pos x="connsiteX1" y="connsiteY1"/>
                </a:cxn>
                <a:cxn ang="0">
                  <a:pos x="connsiteX2" y="connsiteY2"/>
                </a:cxn>
                <a:cxn ang="0">
                  <a:pos x="connsiteX3" y="connsiteY3"/>
                </a:cxn>
              </a:cxnLst>
              <a:rect l="l" t="t" r="r" b="b"/>
              <a:pathLst>
                <a:path w="24926" h="13318">
                  <a:moveTo>
                    <a:pt x="0" y="0"/>
                  </a:moveTo>
                  <a:lnTo>
                    <a:pt x="24927" y="0"/>
                  </a:lnTo>
                  <a:lnTo>
                    <a:pt x="24927"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17" name="Freeform: Shape 17">
              <a:extLst>
                <a:ext uri="{FF2B5EF4-FFF2-40B4-BE49-F238E27FC236}">
                  <a16:creationId xmlns:a16="http://schemas.microsoft.com/office/drawing/2014/main" id="{00000000-0008-0000-0500-0000D9000000}"/>
                </a:ext>
              </a:extLst>
            </xdr:cNvPr>
            <xdr:cNvSpPr/>
          </xdr:nvSpPr>
          <xdr:spPr>
            <a:xfrm>
              <a:off x="10786633" y="2558360"/>
              <a:ext cx="55351" cy="13318"/>
            </a:xfrm>
            <a:custGeom>
              <a:avLst/>
              <a:gdLst>
                <a:gd name="connsiteX0" fmla="*/ 0 w 55351"/>
                <a:gd name="connsiteY0" fmla="*/ 0 h 13318"/>
                <a:gd name="connsiteX1" fmla="*/ 55352 w 55351"/>
                <a:gd name="connsiteY1" fmla="*/ 0 h 13318"/>
                <a:gd name="connsiteX2" fmla="*/ 55352 w 55351"/>
                <a:gd name="connsiteY2" fmla="*/ 13319 h 13318"/>
                <a:gd name="connsiteX3" fmla="*/ 0 w 55351"/>
                <a:gd name="connsiteY3" fmla="*/ 13319 h 13318"/>
              </a:gdLst>
              <a:ahLst/>
              <a:cxnLst>
                <a:cxn ang="0">
                  <a:pos x="connsiteX0" y="connsiteY0"/>
                </a:cxn>
                <a:cxn ang="0">
                  <a:pos x="connsiteX1" y="connsiteY1"/>
                </a:cxn>
                <a:cxn ang="0">
                  <a:pos x="connsiteX2" y="connsiteY2"/>
                </a:cxn>
                <a:cxn ang="0">
                  <a:pos x="connsiteX3" y="connsiteY3"/>
                </a:cxn>
              </a:cxnLst>
              <a:rect l="l" t="t" r="r" b="b"/>
              <a:pathLst>
                <a:path w="55351" h="13318">
                  <a:moveTo>
                    <a:pt x="0" y="0"/>
                  </a:moveTo>
                  <a:lnTo>
                    <a:pt x="55352" y="0"/>
                  </a:lnTo>
                  <a:lnTo>
                    <a:pt x="55352"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18" name="Freeform: Shape 18">
              <a:extLst>
                <a:ext uri="{FF2B5EF4-FFF2-40B4-BE49-F238E27FC236}">
                  <a16:creationId xmlns:a16="http://schemas.microsoft.com/office/drawing/2014/main" id="{00000000-0008-0000-0500-0000DA000000}"/>
                </a:ext>
              </a:extLst>
            </xdr:cNvPr>
            <xdr:cNvSpPr/>
          </xdr:nvSpPr>
          <xdr:spPr>
            <a:xfrm>
              <a:off x="10855426" y="2627886"/>
              <a:ext cx="24926" cy="13318"/>
            </a:xfrm>
            <a:custGeom>
              <a:avLst/>
              <a:gdLst>
                <a:gd name="connsiteX0" fmla="*/ 0 w 24926"/>
                <a:gd name="connsiteY0" fmla="*/ 0 h 13318"/>
                <a:gd name="connsiteX1" fmla="*/ 24927 w 24926"/>
                <a:gd name="connsiteY1" fmla="*/ 0 h 13318"/>
                <a:gd name="connsiteX2" fmla="*/ 24927 w 24926"/>
                <a:gd name="connsiteY2" fmla="*/ 13319 h 13318"/>
                <a:gd name="connsiteX3" fmla="*/ 0 w 24926"/>
                <a:gd name="connsiteY3" fmla="*/ 13319 h 13318"/>
              </a:gdLst>
              <a:ahLst/>
              <a:cxnLst>
                <a:cxn ang="0">
                  <a:pos x="connsiteX0" y="connsiteY0"/>
                </a:cxn>
                <a:cxn ang="0">
                  <a:pos x="connsiteX1" y="connsiteY1"/>
                </a:cxn>
                <a:cxn ang="0">
                  <a:pos x="connsiteX2" y="connsiteY2"/>
                </a:cxn>
                <a:cxn ang="0">
                  <a:pos x="connsiteX3" y="connsiteY3"/>
                </a:cxn>
              </a:cxnLst>
              <a:rect l="l" t="t" r="r" b="b"/>
              <a:pathLst>
                <a:path w="24926" h="13318">
                  <a:moveTo>
                    <a:pt x="0" y="0"/>
                  </a:moveTo>
                  <a:lnTo>
                    <a:pt x="24927" y="0"/>
                  </a:lnTo>
                  <a:lnTo>
                    <a:pt x="24927"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19" name="Freeform: Shape 19">
              <a:extLst>
                <a:ext uri="{FF2B5EF4-FFF2-40B4-BE49-F238E27FC236}">
                  <a16:creationId xmlns:a16="http://schemas.microsoft.com/office/drawing/2014/main" id="{00000000-0008-0000-0500-0000DB000000}"/>
                </a:ext>
              </a:extLst>
            </xdr:cNvPr>
            <xdr:cNvSpPr/>
          </xdr:nvSpPr>
          <xdr:spPr>
            <a:xfrm>
              <a:off x="10786633" y="2593185"/>
              <a:ext cx="81133" cy="13318"/>
            </a:xfrm>
            <a:custGeom>
              <a:avLst/>
              <a:gdLst>
                <a:gd name="connsiteX0" fmla="*/ 0 w 81133"/>
                <a:gd name="connsiteY0" fmla="*/ 0 h 13318"/>
                <a:gd name="connsiteX1" fmla="*/ 81134 w 81133"/>
                <a:gd name="connsiteY1" fmla="*/ 0 h 13318"/>
                <a:gd name="connsiteX2" fmla="*/ 81134 w 81133"/>
                <a:gd name="connsiteY2" fmla="*/ 13319 h 13318"/>
                <a:gd name="connsiteX3" fmla="*/ 0 w 81133"/>
                <a:gd name="connsiteY3" fmla="*/ 13319 h 13318"/>
              </a:gdLst>
              <a:ahLst/>
              <a:cxnLst>
                <a:cxn ang="0">
                  <a:pos x="connsiteX0" y="connsiteY0"/>
                </a:cxn>
                <a:cxn ang="0">
                  <a:pos x="connsiteX1" y="connsiteY1"/>
                </a:cxn>
                <a:cxn ang="0">
                  <a:pos x="connsiteX2" y="connsiteY2"/>
                </a:cxn>
                <a:cxn ang="0">
                  <a:pos x="connsiteX3" y="connsiteY3"/>
                </a:cxn>
              </a:cxnLst>
              <a:rect l="l" t="t" r="r" b="b"/>
              <a:pathLst>
                <a:path w="81133" h="13318">
                  <a:moveTo>
                    <a:pt x="0" y="0"/>
                  </a:moveTo>
                  <a:lnTo>
                    <a:pt x="81134" y="0"/>
                  </a:lnTo>
                  <a:lnTo>
                    <a:pt x="81134"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20" name="Freeform: Shape 20">
              <a:extLst>
                <a:ext uri="{FF2B5EF4-FFF2-40B4-BE49-F238E27FC236}">
                  <a16:creationId xmlns:a16="http://schemas.microsoft.com/office/drawing/2014/main" id="{00000000-0008-0000-0500-0000DC000000}"/>
                </a:ext>
              </a:extLst>
            </xdr:cNvPr>
            <xdr:cNvSpPr/>
          </xdr:nvSpPr>
          <xdr:spPr>
            <a:xfrm>
              <a:off x="10786633" y="2627886"/>
              <a:ext cx="54496" cy="13318"/>
            </a:xfrm>
            <a:custGeom>
              <a:avLst/>
              <a:gdLst>
                <a:gd name="connsiteX0" fmla="*/ 0 w 54496"/>
                <a:gd name="connsiteY0" fmla="*/ 0 h 13318"/>
                <a:gd name="connsiteX1" fmla="*/ 54497 w 54496"/>
                <a:gd name="connsiteY1" fmla="*/ 0 h 13318"/>
                <a:gd name="connsiteX2" fmla="*/ 54497 w 54496"/>
                <a:gd name="connsiteY2" fmla="*/ 13319 h 13318"/>
                <a:gd name="connsiteX3" fmla="*/ 0 w 54496"/>
                <a:gd name="connsiteY3" fmla="*/ 13319 h 13318"/>
              </a:gdLst>
              <a:ahLst/>
              <a:cxnLst>
                <a:cxn ang="0">
                  <a:pos x="connsiteX0" y="connsiteY0"/>
                </a:cxn>
                <a:cxn ang="0">
                  <a:pos x="connsiteX1" y="connsiteY1"/>
                </a:cxn>
                <a:cxn ang="0">
                  <a:pos x="connsiteX2" y="connsiteY2"/>
                </a:cxn>
                <a:cxn ang="0">
                  <a:pos x="connsiteX3" y="connsiteY3"/>
                </a:cxn>
              </a:cxnLst>
              <a:rect l="l" t="t" r="r" b="b"/>
              <a:pathLst>
                <a:path w="54496" h="13318">
                  <a:moveTo>
                    <a:pt x="0" y="0"/>
                  </a:moveTo>
                  <a:lnTo>
                    <a:pt x="54497" y="0"/>
                  </a:lnTo>
                  <a:lnTo>
                    <a:pt x="54497"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21" name="Freeform: Shape 21">
              <a:extLst>
                <a:ext uri="{FF2B5EF4-FFF2-40B4-BE49-F238E27FC236}">
                  <a16:creationId xmlns:a16="http://schemas.microsoft.com/office/drawing/2014/main" id="{00000000-0008-0000-0500-0000DD000000}"/>
                </a:ext>
              </a:extLst>
            </xdr:cNvPr>
            <xdr:cNvSpPr/>
          </xdr:nvSpPr>
          <xdr:spPr>
            <a:xfrm>
              <a:off x="10752420" y="2398048"/>
              <a:ext cx="102028" cy="10874"/>
            </a:xfrm>
            <a:custGeom>
              <a:avLst/>
              <a:gdLst>
                <a:gd name="connsiteX0" fmla="*/ 0 w 102028"/>
                <a:gd name="connsiteY0" fmla="*/ 0 h 10874"/>
                <a:gd name="connsiteX1" fmla="*/ 102028 w 102028"/>
                <a:gd name="connsiteY1" fmla="*/ 0 h 10874"/>
                <a:gd name="connsiteX2" fmla="*/ 102028 w 102028"/>
                <a:gd name="connsiteY2" fmla="*/ 10875 h 10874"/>
                <a:gd name="connsiteX3" fmla="*/ 0 w 102028"/>
                <a:gd name="connsiteY3" fmla="*/ 10875 h 10874"/>
              </a:gdLst>
              <a:ahLst/>
              <a:cxnLst>
                <a:cxn ang="0">
                  <a:pos x="connsiteX0" y="connsiteY0"/>
                </a:cxn>
                <a:cxn ang="0">
                  <a:pos x="connsiteX1" y="connsiteY1"/>
                </a:cxn>
                <a:cxn ang="0">
                  <a:pos x="connsiteX2" y="connsiteY2"/>
                </a:cxn>
                <a:cxn ang="0">
                  <a:pos x="connsiteX3" y="connsiteY3"/>
                </a:cxn>
              </a:cxnLst>
              <a:rect l="l" t="t" r="r" b="b"/>
              <a:pathLst>
                <a:path w="102028" h="10874">
                  <a:moveTo>
                    <a:pt x="0" y="0"/>
                  </a:moveTo>
                  <a:lnTo>
                    <a:pt x="102028" y="0"/>
                  </a:lnTo>
                  <a:lnTo>
                    <a:pt x="102028" y="10875"/>
                  </a:lnTo>
                  <a:lnTo>
                    <a:pt x="0" y="10875"/>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22" name="Freeform: Shape 22">
              <a:extLst>
                <a:ext uri="{FF2B5EF4-FFF2-40B4-BE49-F238E27FC236}">
                  <a16:creationId xmlns:a16="http://schemas.microsoft.com/office/drawing/2014/main" id="{00000000-0008-0000-0500-0000DE000000}"/>
                </a:ext>
              </a:extLst>
            </xdr:cNvPr>
            <xdr:cNvSpPr/>
          </xdr:nvSpPr>
          <xdr:spPr>
            <a:xfrm>
              <a:off x="10891227" y="2366889"/>
              <a:ext cx="51564" cy="10874"/>
            </a:xfrm>
            <a:custGeom>
              <a:avLst/>
              <a:gdLst>
                <a:gd name="connsiteX0" fmla="*/ 0 w 51564"/>
                <a:gd name="connsiteY0" fmla="*/ 0 h 10874"/>
                <a:gd name="connsiteX1" fmla="*/ 51564 w 51564"/>
                <a:gd name="connsiteY1" fmla="*/ 0 h 10874"/>
                <a:gd name="connsiteX2" fmla="*/ 51564 w 51564"/>
                <a:gd name="connsiteY2" fmla="*/ 10875 h 10874"/>
                <a:gd name="connsiteX3" fmla="*/ 0 w 51564"/>
                <a:gd name="connsiteY3" fmla="*/ 10875 h 10874"/>
              </a:gdLst>
              <a:ahLst/>
              <a:cxnLst>
                <a:cxn ang="0">
                  <a:pos x="connsiteX0" y="connsiteY0"/>
                </a:cxn>
                <a:cxn ang="0">
                  <a:pos x="connsiteX1" y="connsiteY1"/>
                </a:cxn>
                <a:cxn ang="0">
                  <a:pos x="connsiteX2" y="connsiteY2"/>
                </a:cxn>
                <a:cxn ang="0">
                  <a:pos x="connsiteX3" y="connsiteY3"/>
                </a:cxn>
              </a:cxnLst>
              <a:rect l="l" t="t" r="r" b="b"/>
              <a:pathLst>
                <a:path w="51564" h="10874">
                  <a:moveTo>
                    <a:pt x="0" y="0"/>
                  </a:moveTo>
                  <a:lnTo>
                    <a:pt x="51564" y="0"/>
                  </a:lnTo>
                  <a:lnTo>
                    <a:pt x="51564" y="10875"/>
                  </a:lnTo>
                  <a:lnTo>
                    <a:pt x="0" y="10875"/>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23" name="Freeform: Shape 23">
              <a:extLst>
                <a:ext uri="{FF2B5EF4-FFF2-40B4-BE49-F238E27FC236}">
                  <a16:creationId xmlns:a16="http://schemas.microsoft.com/office/drawing/2014/main" id="{00000000-0008-0000-0500-0000DF000000}"/>
                </a:ext>
              </a:extLst>
            </xdr:cNvPr>
            <xdr:cNvSpPr/>
          </xdr:nvSpPr>
          <xdr:spPr>
            <a:xfrm>
              <a:off x="10939370" y="2398048"/>
              <a:ext cx="197214" cy="10874"/>
            </a:xfrm>
            <a:custGeom>
              <a:avLst/>
              <a:gdLst>
                <a:gd name="connsiteX0" fmla="*/ 0 w 197214"/>
                <a:gd name="connsiteY0" fmla="*/ 0 h 10874"/>
                <a:gd name="connsiteX1" fmla="*/ 197214 w 197214"/>
                <a:gd name="connsiteY1" fmla="*/ 0 h 10874"/>
                <a:gd name="connsiteX2" fmla="*/ 197214 w 197214"/>
                <a:gd name="connsiteY2" fmla="*/ 10875 h 10874"/>
                <a:gd name="connsiteX3" fmla="*/ 0 w 197214"/>
                <a:gd name="connsiteY3" fmla="*/ 10875 h 10874"/>
              </a:gdLst>
              <a:ahLst/>
              <a:cxnLst>
                <a:cxn ang="0">
                  <a:pos x="connsiteX0" y="connsiteY0"/>
                </a:cxn>
                <a:cxn ang="0">
                  <a:pos x="connsiteX1" y="connsiteY1"/>
                </a:cxn>
                <a:cxn ang="0">
                  <a:pos x="connsiteX2" y="connsiteY2"/>
                </a:cxn>
                <a:cxn ang="0">
                  <a:pos x="connsiteX3" y="connsiteY3"/>
                </a:cxn>
              </a:cxnLst>
              <a:rect l="l" t="t" r="r" b="b"/>
              <a:pathLst>
                <a:path w="197214" h="10874">
                  <a:moveTo>
                    <a:pt x="0" y="0"/>
                  </a:moveTo>
                  <a:lnTo>
                    <a:pt x="197214" y="0"/>
                  </a:lnTo>
                  <a:lnTo>
                    <a:pt x="197214" y="10875"/>
                  </a:lnTo>
                  <a:lnTo>
                    <a:pt x="0" y="10875"/>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24" name="Freeform: Shape 24">
              <a:extLst>
                <a:ext uri="{FF2B5EF4-FFF2-40B4-BE49-F238E27FC236}">
                  <a16:creationId xmlns:a16="http://schemas.microsoft.com/office/drawing/2014/main" id="{00000000-0008-0000-0500-0000E0000000}"/>
                </a:ext>
              </a:extLst>
            </xdr:cNvPr>
            <xdr:cNvSpPr/>
          </xdr:nvSpPr>
          <xdr:spPr>
            <a:xfrm>
              <a:off x="11180817" y="2398048"/>
              <a:ext cx="78201" cy="10874"/>
            </a:xfrm>
            <a:custGeom>
              <a:avLst/>
              <a:gdLst>
                <a:gd name="connsiteX0" fmla="*/ 0 w 78201"/>
                <a:gd name="connsiteY0" fmla="*/ 0 h 10874"/>
                <a:gd name="connsiteX1" fmla="*/ 78201 w 78201"/>
                <a:gd name="connsiteY1" fmla="*/ 0 h 10874"/>
                <a:gd name="connsiteX2" fmla="*/ 78201 w 78201"/>
                <a:gd name="connsiteY2" fmla="*/ 10875 h 10874"/>
                <a:gd name="connsiteX3" fmla="*/ 0 w 78201"/>
                <a:gd name="connsiteY3" fmla="*/ 10875 h 10874"/>
              </a:gdLst>
              <a:ahLst/>
              <a:cxnLst>
                <a:cxn ang="0">
                  <a:pos x="connsiteX0" y="connsiteY0"/>
                </a:cxn>
                <a:cxn ang="0">
                  <a:pos x="connsiteX1" y="connsiteY1"/>
                </a:cxn>
                <a:cxn ang="0">
                  <a:pos x="connsiteX2" y="connsiteY2"/>
                </a:cxn>
                <a:cxn ang="0">
                  <a:pos x="connsiteX3" y="connsiteY3"/>
                </a:cxn>
              </a:cxnLst>
              <a:rect l="l" t="t" r="r" b="b"/>
              <a:pathLst>
                <a:path w="78201" h="10874">
                  <a:moveTo>
                    <a:pt x="0" y="0"/>
                  </a:moveTo>
                  <a:lnTo>
                    <a:pt x="78201" y="0"/>
                  </a:lnTo>
                  <a:lnTo>
                    <a:pt x="78201" y="10875"/>
                  </a:lnTo>
                  <a:lnTo>
                    <a:pt x="0" y="10875"/>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25" name="Freeform: Shape 25">
              <a:extLst>
                <a:ext uri="{FF2B5EF4-FFF2-40B4-BE49-F238E27FC236}">
                  <a16:creationId xmlns:a16="http://schemas.microsoft.com/office/drawing/2014/main" id="{00000000-0008-0000-0500-0000E1000000}"/>
                </a:ext>
              </a:extLst>
            </xdr:cNvPr>
            <xdr:cNvSpPr/>
          </xdr:nvSpPr>
          <xdr:spPr>
            <a:xfrm>
              <a:off x="10972239" y="2366889"/>
              <a:ext cx="282258" cy="10874"/>
            </a:xfrm>
            <a:custGeom>
              <a:avLst/>
              <a:gdLst>
                <a:gd name="connsiteX0" fmla="*/ 0 w 282258"/>
                <a:gd name="connsiteY0" fmla="*/ 0 h 10874"/>
                <a:gd name="connsiteX1" fmla="*/ 282258 w 282258"/>
                <a:gd name="connsiteY1" fmla="*/ 0 h 10874"/>
                <a:gd name="connsiteX2" fmla="*/ 282258 w 282258"/>
                <a:gd name="connsiteY2" fmla="*/ 10875 h 10874"/>
                <a:gd name="connsiteX3" fmla="*/ 0 w 282258"/>
                <a:gd name="connsiteY3" fmla="*/ 10875 h 10874"/>
              </a:gdLst>
              <a:ahLst/>
              <a:cxnLst>
                <a:cxn ang="0">
                  <a:pos x="connsiteX0" y="connsiteY0"/>
                </a:cxn>
                <a:cxn ang="0">
                  <a:pos x="connsiteX1" y="connsiteY1"/>
                </a:cxn>
                <a:cxn ang="0">
                  <a:pos x="connsiteX2" y="connsiteY2"/>
                </a:cxn>
                <a:cxn ang="0">
                  <a:pos x="connsiteX3" y="connsiteY3"/>
                </a:cxn>
              </a:cxnLst>
              <a:rect l="l" t="t" r="r" b="b"/>
              <a:pathLst>
                <a:path w="282258" h="10874">
                  <a:moveTo>
                    <a:pt x="0" y="0"/>
                  </a:moveTo>
                  <a:lnTo>
                    <a:pt x="282258" y="0"/>
                  </a:lnTo>
                  <a:lnTo>
                    <a:pt x="282258" y="10875"/>
                  </a:lnTo>
                  <a:lnTo>
                    <a:pt x="0" y="10875"/>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26" name="Freeform: Shape 26">
              <a:extLst>
                <a:ext uri="{FF2B5EF4-FFF2-40B4-BE49-F238E27FC236}">
                  <a16:creationId xmlns:a16="http://schemas.microsoft.com/office/drawing/2014/main" id="{00000000-0008-0000-0500-0000E2000000}"/>
                </a:ext>
              </a:extLst>
            </xdr:cNvPr>
            <xdr:cNvSpPr/>
          </xdr:nvSpPr>
          <xdr:spPr>
            <a:xfrm>
              <a:off x="10739345" y="2321312"/>
              <a:ext cx="282258" cy="10874"/>
            </a:xfrm>
            <a:custGeom>
              <a:avLst/>
              <a:gdLst>
                <a:gd name="connsiteX0" fmla="*/ 0 w 282258"/>
                <a:gd name="connsiteY0" fmla="*/ 0 h 10874"/>
                <a:gd name="connsiteX1" fmla="*/ 282258 w 282258"/>
                <a:gd name="connsiteY1" fmla="*/ 0 h 10874"/>
                <a:gd name="connsiteX2" fmla="*/ 282258 w 282258"/>
                <a:gd name="connsiteY2" fmla="*/ 10875 h 10874"/>
                <a:gd name="connsiteX3" fmla="*/ 0 w 282258"/>
                <a:gd name="connsiteY3" fmla="*/ 10875 h 10874"/>
              </a:gdLst>
              <a:ahLst/>
              <a:cxnLst>
                <a:cxn ang="0">
                  <a:pos x="connsiteX0" y="connsiteY0"/>
                </a:cxn>
                <a:cxn ang="0">
                  <a:pos x="connsiteX1" y="connsiteY1"/>
                </a:cxn>
                <a:cxn ang="0">
                  <a:pos x="connsiteX2" y="connsiteY2"/>
                </a:cxn>
                <a:cxn ang="0">
                  <a:pos x="connsiteX3" y="connsiteY3"/>
                </a:cxn>
              </a:cxnLst>
              <a:rect l="l" t="t" r="r" b="b"/>
              <a:pathLst>
                <a:path w="282258" h="10874">
                  <a:moveTo>
                    <a:pt x="0" y="0"/>
                  </a:moveTo>
                  <a:lnTo>
                    <a:pt x="282258" y="0"/>
                  </a:lnTo>
                  <a:lnTo>
                    <a:pt x="282258" y="10875"/>
                  </a:lnTo>
                  <a:lnTo>
                    <a:pt x="0" y="10875"/>
                  </a:lnTo>
                  <a:close/>
                </a:path>
              </a:pathLst>
            </a:custGeom>
            <a:solidFill>
              <a:srgbClr val="F04C4D"/>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27" name="Freeform: Shape 27">
              <a:extLst>
                <a:ext uri="{FF2B5EF4-FFF2-40B4-BE49-F238E27FC236}">
                  <a16:creationId xmlns:a16="http://schemas.microsoft.com/office/drawing/2014/main" id="{00000000-0008-0000-0500-0000E3000000}"/>
                </a:ext>
              </a:extLst>
            </xdr:cNvPr>
            <xdr:cNvSpPr/>
          </xdr:nvSpPr>
          <xdr:spPr>
            <a:xfrm>
              <a:off x="10743866" y="2366889"/>
              <a:ext cx="125244" cy="10874"/>
            </a:xfrm>
            <a:custGeom>
              <a:avLst/>
              <a:gdLst>
                <a:gd name="connsiteX0" fmla="*/ 0 w 125244"/>
                <a:gd name="connsiteY0" fmla="*/ 0 h 10874"/>
                <a:gd name="connsiteX1" fmla="*/ 125245 w 125244"/>
                <a:gd name="connsiteY1" fmla="*/ 0 h 10874"/>
                <a:gd name="connsiteX2" fmla="*/ 125245 w 125244"/>
                <a:gd name="connsiteY2" fmla="*/ 10875 h 10874"/>
                <a:gd name="connsiteX3" fmla="*/ 0 w 125244"/>
                <a:gd name="connsiteY3" fmla="*/ 10875 h 10874"/>
              </a:gdLst>
              <a:ahLst/>
              <a:cxnLst>
                <a:cxn ang="0">
                  <a:pos x="connsiteX0" y="connsiteY0"/>
                </a:cxn>
                <a:cxn ang="0">
                  <a:pos x="connsiteX1" y="connsiteY1"/>
                </a:cxn>
                <a:cxn ang="0">
                  <a:pos x="connsiteX2" y="connsiteY2"/>
                </a:cxn>
                <a:cxn ang="0">
                  <a:pos x="connsiteX3" y="connsiteY3"/>
                </a:cxn>
              </a:cxnLst>
              <a:rect l="l" t="t" r="r" b="b"/>
              <a:pathLst>
                <a:path w="125244" h="10874">
                  <a:moveTo>
                    <a:pt x="0" y="0"/>
                  </a:moveTo>
                  <a:lnTo>
                    <a:pt x="125245" y="0"/>
                  </a:lnTo>
                  <a:lnTo>
                    <a:pt x="125245" y="10875"/>
                  </a:lnTo>
                  <a:lnTo>
                    <a:pt x="0" y="10875"/>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28" name="Freeform: Shape 28">
              <a:extLst>
                <a:ext uri="{FF2B5EF4-FFF2-40B4-BE49-F238E27FC236}">
                  <a16:creationId xmlns:a16="http://schemas.microsoft.com/office/drawing/2014/main" id="{00000000-0008-0000-0500-0000E4000000}"/>
                </a:ext>
              </a:extLst>
            </xdr:cNvPr>
            <xdr:cNvSpPr/>
          </xdr:nvSpPr>
          <xdr:spPr>
            <a:xfrm>
              <a:off x="11111413" y="2273292"/>
              <a:ext cx="43255" cy="10874"/>
            </a:xfrm>
            <a:custGeom>
              <a:avLst/>
              <a:gdLst>
                <a:gd name="connsiteX0" fmla="*/ 0 w 43255"/>
                <a:gd name="connsiteY0" fmla="*/ 0 h 10874"/>
                <a:gd name="connsiteX1" fmla="*/ 43255 w 43255"/>
                <a:gd name="connsiteY1" fmla="*/ 0 h 10874"/>
                <a:gd name="connsiteX2" fmla="*/ 43255 w 43255"/>
                <a:gd name="connsiteY2" fmla="*/ 10875 h 10874"/>
                <a:gd name="connsiteX3" fmla="*/ 0 w 43255"/>
                <a:gd name="connsiteY3" fmla="*/ 10875 h 10874"/>
              </a:gdLst>
              <a:ahLst/>
              <a:cxnLst>
                <a:cxn ang="0">
                  <a:pos x="connsiteX0" y="connsiteY0"/>
                </a:cxn>
                <a:cxn ang="0">
                  <a:pos x="connsiteX1" y="connsiteY1"/>
                </a:cxn>
                <a:cxn ang="0">
                  <a:pos x="connsiteX2" y="connsiteY2"/>
                </a:cxn>
                <a:cxn ang="0">
                  <a:pos x="connsiteX3" y="connsiteY3"/>
                </a:cxn>
              </a:cxnLst>
              <a:rect l="l" t="t" r="r" b="b"/>
              <a:pathLst>
                <a:path w="43255" h="10874">
                  <a:moveTo>
                    <a:pt x="0" y="0"/>
                  </a:moveTo>
                  <a:lnTo>
                    <a:pt x="43255" y="0"/>
                  </a:lnTo>
                  <a:lnTo>
                    <a:pt x="43255"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29" name="Freeform: Shape 29">
              <a:extLst>
                <a:ext uri="{FF2B5EF4-FFF2-40B4-BE49-F238E27FC236}">
                  <a16:creationId xmlns:a16="http://schemas.microsoft.com/office/drawing/2014/main" id="{00000000-0008-0000-0500-0000E5000000}"/>
                </a:ext>
              </a:extLst>
            </xdr:cNvPr>
            <xdr:cNvSpPr/>
          </xdr:nvSpPr>
          <xdr:spPr>
            <a:xfrm>
              <a:off x="11014883" y="2273292"/>
              <a:ext cx="84799" cy="10874"/>
            </a:xfrm>
            <a:custGeom>
              <a:avLst/>
              <a:gdLst>
                <a:gd name="connsiteX0" fmla="*/ 0 w 84799"/>
                <a:gd name="connsiteY0" fmla="*/ 0 h 10874"/>
                <a:gd name="connsiteX1" fmla="*/ 84800 w 84799"/>
                <a:gd name="connsiteY1" fmla="*/ 0 h 10874"/>
                <a:gd name="connsiteX2" fmla="*/ 84800 w 84799"/>
                <a:gd name="connsiteY2" fmla="*/ 10875 h 10874"/>
                <a:gd name="connsiteX3" fmla="*/ 0 w 84799"/>
                <a:gd name="connsiteY3" fmla="*/ 10875 h 10874"/>
              </a:gdLst>
              <a:ahLst/>
              <a:cxnLst>
                <a:cxn ang="0">
                  <a:pos x="connsiteX0" y="connsiteY0"/>
                </a:cxn>
                <a:cxn ang="0">
                  <a:pos x="connsiteX1" y="connsiteY1"/>
                </a:cxn>
                <a:cxn ang="0">
                  <a:pos x="connsiteX2" y="connsiteY2"/>
                </a:cxn>
                <a:cxn ang="0">
                  <a:pos x="connsiteX3" y="connsiteY3"/>
                </a:cxn>
              </a:cxnLst>
              <a:rect l="l" t="t" r="r" b="b"/>
              <a:pathLst>
                <a:path w="84799" h="10874">
                  <a:moveTo>
                    <a:pt x="0" y="0"/>
                  </a:moveTo>
                  <a:lnTo>
                    <a:pt x="84800" y="0"/>
                  </a:lnTo>
                  <a:lnTo>
                    <a:pt x="84800"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30" name="Freeform: Shape 30">
              <a:extLst>
                <a:ext uri="{FF2B5EF4-FFF2-40B4-BE49-F238E27FC236}">
                  <a16:creationId xmlns:a16="http://schemas.microsoft.com/office/drawing/2014/main" id="{00000000-0008-0000-0500-0000E6000000}"/>
                </a:ext>
              </a:extLst>
            </xdr:cNvPr>
            <xdr:cNvSpPr/>
          </xdr:nvSpPr>
          <xdr:spPr>
            <a:xfrm>
              <a:off x="10925685" y="2273292"/>
              <a:ext cx="70747" cy="10874"/>
            </a:xfrm>
            <a:custGeom>
              <a:avLst/>
              <a:gdLst>
                <a:gd name="connsiteX0" fmla="*/ 0 w 70747"/>
                <a:gd name="connsiteY0" fmla="*/ 0 h 10874"/>
                <a:gd name="connsiteX1" fmla="*/ 70748 w 70747"/>
                <a:gd name="connsiteY1" fmla="*/ 0 h 10874"/>
                <a:gd name="connsiteX2" fmla="*/ 70748 w 70747"/>
                <a:gd name="connsiteY2" fmla="*/ 10875 h 10874"/>
                <a:gd name="connsiteX3" fmla="*/ 0 w 70747"/>
                <a:gd name="connsiteY3" fmla="*/ 10875 h 10874"/>
              </a:gdLst>
              <a:ahLst/>
              <a:cxnLst>
                <a:cxn ang="0">
                  <a:pos x="connsiteX0" y="connsiteY0"/>
                </a:cxn>
                <a:cxn ang="0">
                  <a:pos x="connsiteX1" y="connsiteY1"/>
                </a:cxn>
                <a:cxn ang="0">
                  <a:pos x="connsiteX2" y="connsiteY2"/>
                </a:cxn>
                <a:cxn ang="0">
                  <a:pos x="connsiteX3" y="connsiteY3"/>
                </a:cxn>
              </a:cxnLst>
              <a:rect l="l" t="t" r="r" b="b"/>
              <a:pathLst>
                <a:path w="70747" h="10874">
                  <a:moveTo>
                    <a:pt x="0" y="0"/>
                  </a:moveTo>
                  <a:lnTo>
                    <a:pt x="70748" y="0"/>
                  </a:lnTo>
                  <a:lnTo>
                    <a:pt x="70748"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31" name="Freeform: Shape 31">
              <a:extLst>
                <a:ext uri="{FF2B5EF4-FFF2-40B4-BE49-F238E27FC236}">
                  <a16:creationId xmlns:a16="http://schemas.microsoft.com/office/drawing/2014/main" id="{00000000-0008-0000-0500-0000E7000000}"/>
                </a:ext>
              </a:extLst>
            </xdr:cNvPr>
            <xdr:cNvSpPr/>
          </xdr:nvSpPr>
          <xdr:spPr>
            <a:xfrm>
              <a:off x="10860802" y="2273292"/>
              <a:ext cx="55229" cy="10874"/>
            </a:xfrm>
            <a:custGeom>
              <a:avLst/>
              <a:gdLst>
                <a:gd name="connsiteX0" fmla="*/ 0 w 55229"/>
                <a:gd name="connsiteY0" fmla="*/ 0 h 10874"/>
                <a:gd name="connsiteX1" fmla="*/ 55230 w 55229"/>
                <a:gd name="connsiteY1" fmla="*/ 0 h 10874"/>
                <a:gd name="connsiteX2" fmla="*/ 55230 w 55229"/>
                <a:gd name="connsiteY2" fmla="*/ 10875 h 10874"/>
                <a:gd name="connsiteX3" fmla="*/ 0 w 55229"/>
                <a:gd name="connsiteY3" fmla="*/ 10875 h 10874"/>
              </a:gdLst>
              <a:ahLst/>
              <a:cxnLst>
                <a:cxn ang="0">
                  <a:pos x="connsiteX0" y="connsiteY0"/>
                </a:cxn>
                <a:cxn ang="0">
                  <a:pos x="connsiteX1" y="connsiteY1"/>
                </a:cxn>
                <a:cxn ang="0">
                  <a:pos x="connsiteX2" y="connsiteY2"/>
                </a:cxn>
                <a:cxn ang="0">
                  <a:pos x="connsiteX3" y="connsiteY3"/>
                </a:cxn>
              </a:cxnLst>
              <a:rect l="l" t="t" r="r" b="b"/>
              <a:pathLst>
                <a:path w="55229" h="10874">
                  <a:moveTo>
                    <a:pt x="0" y="0"/>
                  </a:moveTo>
                  <a:lnTo>
                    <a:pt x="55230" y="0"/>
                  </a:lnTo>
                  <a:lnTo>
                    <a:pt x="55230"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32" name="Freeform: Shape 32">
              <a:extLst>
                <a:ext uri="{FF2B5EF4-FFF2-40B4-BE49-F238E27FC236}">
                  <a16:creationId xmlns:a16="http://schemas.microsoft.com/office/drawing/2014/main" id="{00000000-0008-0000-0500-0000E8000000}"/>
                </a:ext>
              </a:extLst>
            </xdr:cNvPr>
            <xdr:cNvSpPr/>
          </xdr:nvSpPr>
          <xdr:spPr>
            <a:xfrm>
              <a:off x="10777591" y="2273292"/>
              <a:ext cx="75146" cy="10874"/>
            </a:xfrm>
            <a:custGeom>
              <a:avLst/>
              <a:gdLst>
                <a:gd name="connsiteX0" fmla="*/ 0 w 75146"/>
                <a:gd name="connsiteY0" fmla="*/ 0 h 10874"/>
                <a:gd name="connsiteX1" fmla="*/ 75147 w 75146"/>
                <a:gd name="connsiteY1" fmla="*/ 0 h 10874"/>
                <a:gd name="connsiteX2" fmla="*/ 75147 w 75146"/>
                <a:gd name="connsiteY2" fmla="*/ 10875 h 10874"/>
                <a:gd name="connsiteX3" fmla="*/ 0 w 75146"/>
                <a:gd name="connsiteY3" fmla="*/ 10875 h 10874"/>
              </a:gdLst>
              <a:ahLst/>
              <a:cxnLst>
                <a:cxn ang="0">
                  <a:pos x="connsiteX0" y="connsiteY0"/>
                </a:cxn>
                <a:cxn ang="0">
                  <a:pos x="connsiteX1" y="connsiteY1"/>
                </a:cxn>
                <a:cxn ang="0">
                  <a:pos x="connsiteX2" y="connsiteY2"/>
                </a:cxn>
                <a:cxn ang="0">
                  <a:pos x="connsiteX3" y="connsiteY3"/>
                </a:cxn>
              </a:cxnLst>
              <a:rect l="l" t="t" r="r" b="b"/>
              <a:pathLst>
                <a:path w="75146" h="10874">
                  <a:moveTo>
                    <a:pt x="0" y="0"/>
                  </a:moveTo>
                  <a:lnTo>
                    <a:pt x="75147" y="0"/>
                  </a:lnTo>
                  <a:lnTo>
                    <a:pt x="75147"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33" name="Freeform: Shape 33">
              <a:extLst>
                <a:ext uri="{FF2B5EF4-FFF2-40B4-BE49-F238E27FC236}">
                  <a16:creationId xmlns:a16="http://schemas.microsoft.com/office/drawing/2014/main" id="{00000000-0008-0000-0500-0000E9000000}"/>
                </a:ext>
              </a:extLst>
            </xdr:cNvPr>
            <xdr:cNvSpPr/>
          </xdr:nvSpPr>
          <xdr:spPr>
            <a:xfrm>
              <a:off x="10742889" y="2273292"/>
              <a:ext cx="22116" cy="10874"/>
            </a:xfrm>
            <a:custGeom>
              <a:avLst/>
              <a:gdLst>
                <a:gd name="connsiteX0" fmla="*/ 0 w 22116"/>
                <a:gd name="connsiteY0" fmla="*/ 0 h 10874"/>
                <a:gd name="connsiteX1" fmla="*/ 22116 w 22116"/>
                <a:gd name="connsiteY1" fmla="*/ 0 h 10874"/>
                <a:gd name="connsiteX2" fmla="*/ 22116 w 22116"/>
                <a:gd name="connsiteY2" fmla="*/ 10875 h 10874"/>
                <a:gd name="connsiteX3" fmla="*/ 0 w 22116"/>
                <a:gd name="connsiteY3" fmla="*/ 10875 h 10874"/>
              </a:gdLst>
              <a:ahLst/>
              <a:cxnLst>
                <a:cxn ang="0">
                  <a:pos x="connsiteX0" y="connsiteY0"/>
                </a:cxn>
                <a:cxn ang="0">
                  <a:pos x="connsiteX1" y="connsiteY1"/>
                </a:cxn>
                <a:cxn ang="0">
                  <a:pos x="connsiteX2" y="connsiteY2"/>
                </a:cxn>
                <a:cxn ang="0">
                  <a:pos x="connsiteX3" y="connsiteY3"/>
                </a:cxn>
              </a:cxnLst>
              <a:rect l="l" t="t" r="r" b="b"/>
              <a:pathLst>
                <a:path w="22116" h="10874">
                  <a:moveTo>
                    <a:pt x="0" y="0"/>
                  </a:moveTo>
                  <a:lnTo>
                    <a:pt x="22116" y="0"/>
                  </a:lnTo>
                  <a:lnTo>
                    <a:pt x="22116"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34" name="Freeform: Shape 34">
              <a:extLst>
                <a:ext uri="{FF2B5EF4-FFF2-40B4-BE49-F238E27FC236}">
                  <a16:creationId xmlns:a16="http://schemas.microsoft.com/office/drawing/2014/main" id="{00000000-0008-0000-0500-0000EA000000}"/>
                </a:ext>
              </a:extLst>
            </xdr:cNvPr>
            <xdr:cNvSpPr/>
          </xdr:nvSpPr>
          <xdr:spPr>
            <a:xfrm>
              <a:off x="11025392" y="2245066"/>
              <a:ext cx="77590" cy="10874"/>
            </a:xfrm>
            <a:custGeom>
              <a:avLst/>
              <a:gdLst>
                <a:gd name="connsiteX0" fmla="*/ 0 w 77590"/>
                <a:gd name="connsiteY0" fmla="*/ 0 h 10874"/>
                <a:gd name="connsiteX1" fmla="*/ 77590 w 77590"/>
                <a:gd name="connsiteY1" fmla="*/ 0 h 10874"/>
                <a:gd name="connsiteX2" fmla="*/ 77590 w 77590"/>
                <a:gd name="connsiteY2" fmla="*/ 10875 h 10874"/>
                <a:gd name="connsiteX3" fmla="*/ 0 w 77590"/>
                <a:gd name="connsiteY3" fmla="*/ 10875 h 10874"/>
              </a:gdLst>
              <a:ahLst/>
              <a:cxnLst>
                <a:cxn ang="0">
                  <a:pos x="connsiteX0" y="connsiteY0"/>
                </a:cxn>
                <a:cxn ang="0">
                  <a:pos x="connsiteX1" y="connsiteY1"/>
                </a:cxn>
                <a:cxn ang="0">
                  <a:pos x="connsiteX2" y="connsiteY2"/>
                </a:cxn>
                <a:cxn ang="0">
                  <a:pos x="connsiteX3" y="connsiteY3"/>
                </a:cxn>
              </a:cxnLst>
              <a:rect l="l" t="t" r="r" b="b"/>
              <a:pathLst>
                <a:path w="77590" h="10874">
                  <a:moveTo>
                    <a:pt x="0" y="0"/>
                  </a:moveTo>
                  <a:lnTo>
                    <a:pt x="77590" y="0"/>
                  </a:lnTo>
                  <a:lnTo>
                    <a:pt x="77590"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35" name="Freeform: Shape 35">
              <a:extLst>
                <a:ext uri="{FF2B5EF4-FFF2-40B4-BE49-F238E27FC236}">
                  <a16:creationId xmlns:a16="http://schemas.microsoft.com/office/drawing/2014/main" id="{00000000-0008-0000-0500-0000EB000000}"/>
                </a:ext>
              </a:extLst>
            </xdr:cNvPr>
            <xdr:cNvSpPr/>
          </xdr:nvSpPr>
          <xdr:spPr>
            <a:xfrm>
              <a:off x="10941447" y="2245066"/>
              <a:ext cx="74413" cy="10874"/>
            </a:xfrm>
            <a:custGeom>
              <a:avLst/>
              <a:gdLst>
                <a:gd name="connsiteX0" fmla="*/ 0 w 74413"/>
                <a:gd name="connsiteY0" fmla="*/ 0 h 10874"/>
                <a:gd name="connsiteX1" fmla="*/ 74414 w 74413"/>
                <a:gd name="connsiteY1" fmla="*/ 0 h 10874"/>
                <a:gd name="connsiteX2" fmla="*/ 74414 w 74413"/>
                <a:gd name="connsiteY2" fmla="*/ 10875 h 10874"/>
                <a:gd name="connsiteX3" fmla="*/ 0 w 74413"/>
                <a:gd name="connsiteY3" fmla="*/ 10875 h 10874"/>
              </a:gdLst>
              <a:ahLst/>
              <a:cxnLst>
                <a:cxn ang="0">
                  <a:pos x="connsiteX0" y="connsiteY0"/>
                </a:cxn>
                <a:cxn ang="0">
                  <a:pos x="connsiteX1" y="connsiteY1"/>
                </a:cxn>
                <a:cxn ang="0">
                  <a:pos x="connsiteX2" y="connsiteY2"/>
                </a:cxn>
                <a:cxn ang="0">
                  <a:pos x="connsiteX3" y="connsiteY3"/>
                </a:cxn>
              </a:cxnLst>
              <a:rect l="l" t="t" r="r" b="b"/>
              <a:pathLst>
                <a:path w="74413" h="10874">
                  <a:moveTo>
                    <a:pt x="0" y="0"/>
                  </a:moveTo>
                  <a:lnTo>
                    <a:pt x="74414" y="0"/>
                  </a:lnTo>
                  <a:lnTo>
                    <a:pt x="74414"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36" name="Freeform: Shape 36">
              <a:extLst>
                <a:ext uri="{FF2B5EF4-FFF2-40B4-BE49-F238E27FC236}">
                  <a16:creationId xmlns:a16="http://schemas.microsoft.com/office/drawing/2014/main" id="{00000000-0008-0000-0500-0000EC000000}"/>
                </a:ext>
              </a:extLst>
            </xdr:cNvPr>
            <xdr:cNvSpPr/>
          </xdr:nvSpPr>
          <xdr:spPr>
            <a:xfrm>
              <a:off x="10886828" y="2245066"/>
              <a:ext cx="42033" cy="10874"/>
            </a:xfrm>
            <a:custGeom>
              <a:avLst/>
              <a:gdLst>
                <a:gd name="connsiteX0" fmla="*/ 0 w 42033"/>
                <a:gd name="connsiteY0" fmla="*/ 0 h 10874"/>
                <a:gd name="connsiteX1" fmla="*/ 42033 w 42033"/>
                <a:gd name="connsiteY1" fmla="*/ 0 h 10874"/>
                <a:gd name="connsiteX2" fmla="*/ 42033 w 42033"/>
                <a:gd name="connsiteY2" fmla="*/ 10875 h 10874"/>
                <a:gd name="connsiteX3" fmla="*/ 0 w 42033"/>
                <a:gd name="connsiteY3" fmla="*/ 10875 h 10874"/>
              </a:gdLst>
              <a:ahLst/>
              <a:cxnLst>
                <a:cxn ang="0">
                  <a:pos x="connsiteX0" y="connsiteY0"/>
                </a:cxn>
                <a:cxn ang="0">
                  <a:pos x="connsiteX1" y="connsiteY1"/>
                </a:cxn>
                <a:cxn ang="0">
                  <a:pos x="connsiteX2" y="connsiteY2"/>
                </a:cxn>
                <a:cxn ang="0">
                  <a:pos x="connsiteX3" y="connsiteY3"/>
                </a:cxn>
              </a:cxnLst>
              <a:rect l="l" t="t" r="r" b="b"/>
              <a:pathLst>
                <a:path w="42033" h="10874">
                  <a:moveTo>
                    <a:pt x="0" y="0"/>
                  </a:moveTo>
                  <a:lnTo>
                    <a:pt x="42033" y="0"/>
                  </a:lnTo>
                  <a:lnTo>
                    <a:pt x="42033"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37" name="Freeform: Shape 37">
              <a:extLst>
                <a:ext uri="{FF2B5EF4-FFF2-40B4-BE49-F238E27FC236}">
                  <a16:creationId xmlns:a16="http://schemas.microsoft.com/office/drawing/2014/main" id="{00000000-0008-0000-0500-0000ED000000}"/>
                </a:ext>
              </a:extLst>
            </xdr:cNvPr>
            <xdr:cNvSpPr/>
          </xdr:nvSpPr>
          <xdr:spPr>
            <a:xfrm>
              <a:off x="10802884" y="2245066"/>
              <a:ext cx="70014" cy="10874"/>
            </a:xfrm>
            <a:custGeom>
              <a:avLst/>
              <a:gdLst>
                <a:gd name="connsiteX0" fmla="*/ 0 w 70014"/>
                <a:gd name="connsiteY0" fmla="*/ 0 h 10874"/>
                <a:gd name="connsiteX1" fmla="*/ 70015 w 70014"/>
                <a:gd name="connsiteY1" fmla="*/ 0 h 10874"/>
                <a:gd name="connsiteX2" fmla="*/ 70015 w 70014"/>
                <a:gd name="connsiteY2" fmla="*/ 10875 h 10874"/>
                <a:gd name="connsiteX3" fmla="*/ 0 w 70014"/>
                <a:gd name="connsiteY3" fmla="*/ 10875 h 10874"/>
              </a:gdLst>
              <a:ahLst/>
              <a:cxnLst>
                <a:cxn ang="0">
                  <a:pos x="connsiteX0" y="connsiteY0"/>
                </a:cxn>
                <a:cxn ang="0">
                  <a:pos x="connsiteX1" y="connsiteY1"/>
                </a:cxn>
                <a:cxn ang="0">
                  <a:pos x="connsiteX2" y="connsiteY2"/>
                </a:cxn>
                <a:cxn ang="0">
                  <a:pos x="connsiteX3" y="connsiteY3"/>
                </a:cxn>
              </a:cxnLst>
              <a:rect l="l" t="t" r="r" b="b"/>
              <a:pathLst>
                <a:path w="70014" h="10874">
                  <a:moveTo>
                    <a:pt x="0" y="0"/>
                  </a:moveTo>
                  <a:lnTo>
                    <a:pt x="70015" y="0"/>
                  </a:lnTo>
                  <a:lnTo>
                    <a:pt x="70015"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38" name="Freeform: Shape 38">
              <a:extLst>
                <a:ext uri="{FF2B5EF4-FFF2-40B4-BE49-F238E27FC236}">
                  <a16:creationId xmlns:a16="http://schemas.microsoft.com/office/drawing/2014/main" id="{00000000-0008-0000-0500-0000EE000000}"/>
                </a:ext>
              </a:extLst>
            </xdr:cNvPr>
            <xdr:cNvSpPr/>
          </xdr:nvSpPr>
          <xdr:spPr>
            <a:xfrm>
              <a:off x="11112024" y="2202300"/>
              <a:ext cx="42644" cy="10874"/>
            </a:xfrm>
            <a:custGeom>
              <a:avLst/>
              <a:gdLst>
                <a:gd name="connsiteX0" fmla="*/ 0 w 42644"/>
                <a:gd name="connsiteY0" fmla="*/ 0 h 10874"/>
                <a:gd name="connsiteX1" fmla="*/ 42644 w 42644"/>
                <a:gd name="connsiteY1" fmla="*/ 0 h 10874"/>
                <a:gd name="connsiteX2" fmla="*/ 42644 w 42644"/>
                <a:gd name="connsiteY2" fmla="*/ 10875 h 10874"/>
                <a:gd name="connsiteX3" fmla="*/ 0 w 42644"/>
                <a:gd name="connsiteY3" fmla="*/ 10875 h 10874"/>
              </a:gdLst>
              <a:ahLst/>
              <a:cxnLst>
                <a:cxn ang="0">
                  <a:pos x="connsiteX0" y="connsiteY0"/>
                </a:cxn>
                <a:cxn ang="0">
                  <a:pos x="connsiteX1" y="connsiteY1"/>
                </a:cxn>
                <a:cxn ang="0">
                  <a:pos x="connsiteX2" y="connsiteY2"/>
                </a:cxn>
                <a:cxn ang="0">
                  <a:pos x="connsiteX3" y="connsiteY3"/>
                </a:cxn>
              </a:cxnLst>
              <a:rect l="l" t="t" r="r" b="b"/>
              <a:pathLst>
                <a:path w="42644" h="10874">
                  <a:moveTo>
                    <a:pt x="0" y="0"/>
                  </a:moveTo>
                  <a:lnTo>
                    <a:pt x="42644" y="0"/>
                  </a:lnTo>
                  <a:lnTo>
                    <a:pt x="42644"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39" name="Freeform: Shape 39">
              <a:extLst>
                <a:ext uri="{FF2B5EF4-FFF2-40B4-BE49-F238E27FC236}">
                  <a16:creationId xmlns:a16="http://schemas.microsoft.com/office/drawing/2014/main" id="{00000000-0008-0000-0500-0000EF000000}"/>
                </a:ext>
              </a:extLst>
            </xdr:cNvPr>
            <xdr:cNvSpPr/>
          </xdr:nvSpPr>
          <xdr:spPr>
            <a:xfrm>
              <a:off x="11035289" y="2202300"/>
              <a:ext cx="65127" cy="10874"/>
            </a:xfrm>
            <a:custGeom>
              <a:avLst/>
              <a:gdLst>
                <a:gd name="connsiteX0" fmla="*/ 0 w 65127"/>
                <a:gd name="connsiteY0" fmla="*/ 0 h 10874"/>
                <a:gd name="connsiteX1" fmla="*/ 65127 w 65127"/>
                <a:gd name="connsiteY1" fmla="*/ 0 h 10874"/>
                <a:gd name="connsiteX2" fmla="*/ 65127 w 65127"/>
                <a:gd name="connsiteY2" fmla="*/ 10875 h 10874"/>
                <a:gd name="connsiteX3" fmla="*/ 0 w 65127"/>
                <a:gd name="connsiteY3" fmla="*/ 10875 h 10874"/>
              </a:gdLst>
              <a:ahLst/>
              <a:cxnLst>
                <a:cxn ang="0">
                  <a:pos x="connsiteX0" y="connsiteY0"/>
                </a:cxn>
                <a:cxn ang="0">
                  <a:pos x="connsiteX1" y="connsiteY1"/>
                </a:cxn>
                <a:cxn ang="0">
                  <a:pos x="connsiteX2" y="connsiteY2"/>
                </a:cxn>
                <a:cxn ang="0">
                  <a:pos x="connsiteX3" y="connsiteY3"/>
                </a:cxn>
              </a:cxnLst>
              <a:rect l="l" t="t" r="r" b="b"/>
              <a:pathLst>
                <a:path w="65127" h="10874">
                  <a:moveTo>
                    <a:pt x="0" y="0"/>
                  </a:moveTo>
                  <a:lnTo>
                    <a:pt x="65127" y="0"/>
                  </a:lnTo>
                  <a:lnTo>
                    <a:pt x="65127"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40" name="Freeform: Shape 40">
              <a:extLst>
                <a:ext uri="{FF2B5EF4-FFF2-40B4-BE49-F238E27FC236}">
                  <a16:creationId xmlns:a16="http://schemas.microsoft.com/office/drawing/2014/main" id="{00000000-0008-0000-0500-0000F0000000}"/>
                </a:ext>
              </a:extLst>
            </xdr:cNvPr>
            <xdr:cNvSpPr/>
          </xdr:nvSpPr>
          <xdr:spPr>
            <a:xfrm>
              <a:off x="10934116" y="2202300"/>
              <a:ext cx="81011" cy="10874"/>
            </a:xfrm>
            <a:custGeom>
              <a:avLst/>
              <a:gdLst>
                <a:gd name="connsiteX0" fmla="*/ 0 w 81011"/>
                <a:gd name="connsiteY0" fmla="*/ 0 h 10874"/>
                <a:gd name="connsiteX1" fmla="*/ 81012 w 81011"/>
                <a:gd name="connsiteY1" fmla="*/ 0 h 10874"/>
                <a:gd name="connsiteX2" fmla="*/ 81012 w 81011"/>
                <a:gd name="connsiteY2" fmla="*/ 10875 h 10874"/>
                <a:gd name="connsiteX3" fmla="*/ 0 w 81011"/>
                <a:gd name="connsiteY3" fmla="*/ 10875 h 10874"/>
              </a:gdLst>
              <a:ahLst/>
              <a:cxnLst>
                <a:cxn ang="0">
                  <a:pos x="connsiteX0" y="connsiteY0"/>
                </a:cxn>
                <a:cxn ang="0">
                  <a:pos x="connsiteX1" y="connsiteY1"/>
                </a:cxn>
                <a:cxn ang="0">
                  <a:pos x="connsiteX2" y="connsiteY2"/>
                </a:cxn>
                <a:cxn ang="0">
                  <a:pos x="connsiteX3" y="connsiteY3"/>
                </a:cxn>
              </a:cxnLst>
              <a:rect l="l" t="t" r="r" b="b"/>
              <a:pathLst>
                <a:path w="81011" h="10874">
                  <a:moveTo>
                    <a:pt x="0" y="0"/>
                  </a:moveTo>
                  <a:lnTo>
                    <a:pt x="81012" y="0"/>
                  </a:lnTo>
                  <a:lnTo>
                    <a:pt x="81012"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41" name="Freeform: Shape 41">
              <a:extLst>
                <a:ext uri="{FF2B5EF4-FFF2-40B4-BE49-F238E27FC236}">
                  <a16:creationId xmlns:a16="http://schemas.microsoft.com/office/drawing/2014/main" id="{00000000-0008-0000-0500-0000F1000000}"/>
                </a:ext>
              </a:extLst>
            </xdr:cNvPr>
            <xdr:cNvSpPr/>
          </xdr:nvSpPr>
          <xdr:spPr>
            <a:xfrm>
              <a:off x="10805328" y="2202300"/>
              <a:ext cx="112903" cy="10874"/>
            </a:xfrm>
            <a:custGeom>
              <a:avLst/>
              <a:gdLst>
                <a:gd name="connsiteX0" fmla="*/ 0 w 112903"/>
                <a:gd name="connsiteY0" fmla="*/ 0 h 10874"/>
                <a:gd name="connsiteX1" fmla="*/ 112903 w 112903"/>
                <a:gd name="connsiteY1" fmla="*/ 0 h 10874"/>
                <a:gd name="connsiteX2" fmla="*/ 112903 w 112903"/>
                <a:gd name="connsiteY2" fmla="*/ 10875 h 10874"/>
                <a:gd name="connsiteX3" fmla="*/ 0 w 112903"/>
                <a:gd name="connsiteY3" fmla="*/ 10875 h 10874"/>
              </a:gdLst>
              <a:ahLst/>
              <a:cxnLst>
                <a:cxn ang="0">
                  <a:pos x="connsiteX0" y="connsiteY0"/>
                </a:cxn>
                <a:cxn ang="0">
                  <a:pos x="connsiteX1" y="connsiteY1"/>
                </a:cxn>
                <a:cxn ang="0">
                  <a:pos x="connsiteX2" y="connsiteY2"/>
                </a:cxn>
                <a:cxn ang="0">
                  <a:pos x="connsiteX3" y="connsiteY3"/>
                </a:cxn>
              </a:cxnLst>
              <a:rect l="l" t="t" r="r" b="b"/>
              <a:pathLst>
                <a:path w="112903" h="10874">
                  <a:moveTo>
                    <a:pt x="0" y="0"/>
                  </a:moveTo>
                  <a:lnTo>
                    <a:pt x="112903" y="0"/>
                  </a:lnTo>
                  <a:lnTo>
                    <a:pt x="112903"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42" name="Freeform: Shape 42">
              <a:extLst>
                <a:ext uri="{FF2B5EF4-FFF2-40B4-BE49-F238E27FC236}">
                  <a16:creationId xmlns:a16="http://schemas.microsoft.com/office/drawing/2014/main" id="{00000000-0008-0000-0500-0000F2000000}"/>
                </a:ext>
              </a:extLst>
            </xdr:cNvPr>
            <xdr:cNvSpPr/>
          </xdr:nvSpPr>
          <xdr:spPr>
            <a:xfrm>
              <a:off x="10742889" y="2202300"/>
              <a:ext cx="48020" cy="10874"/>
            </a:xfrm>
            <a:custGeom>
              <a:avLst/>
              <a:gdLst>
                <a:gd name="connsiteX0" fmla="*/ 0 w 48020"/>
                <a:gd name="connsiteY0" fmla="*/ 0 h 10874"/>
                <a:gd name="connsiteX1" fmla="*/ 48021 w 48020"/>
                <a:gd name="connsiteY1" fmla="*/ 0 h 10874"/>
                <a:gd name="connsiteX2" fmla="*/ 48021 w 48020"/>
                <a:gd name="connsiteY2" fmla="*/ 10875 h 10874"/>
                <a:gd name="connsiteX3" fmla="*/ 0 w 48020"/>
                <a:gd name="connsiteY3" fmla="*/ 10875 h 10874"/>
              </a:gdLst>
              <a:ahLst/>
              <a:cxnLst>
                <a:cxn ang="0">
                  <a:pos x="connsiteX0" y="connsiteY0"/>
                </a:cxn>
                <a:cxn ang="0">
                  <a:pos x="connsiteX1" y="connsiteY1"/>
                </a:cxn>
                <a:cxn ang="0">
                  <a:pos x="connsiteX2" y="connsiteY2"/>
                </a:cxn>
                <a:cxn ang="0">
                  <a:pos x="connsiteX3" y="connsiteY3"/>
                </a:cxn>
              </a:cxnLst>
              <a:rect l="l" t="t" r="r" b="b"/>
              <a:pathLst>
                <a:path w="48020" h="10874">
                  <a:moveTo>
                    <a:pt x="0" y="0"/>
                  </a:moveTo>
                  <a:lnTo>
                    <a:pt x="48021" y="0"/>
                  </a:lnTo>
                  <a:lnTo>
                    <a:pt x="48021"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43" name="Freeform: Shape 43">
              <a:extLst>
                <a:ext uri="{FF2B5EF4-FFF2-40B4-BE49-F238E27FC236}">
                  <a16:creationId xmlns:a16="http://schemas.microsoft.com/office/drawing/2014/main" id="{00000000-0008-0000-0500-0000F3000000}"/>
                </a:ext>
              </a:extLst>
            </xdr:cNvPr>
            <xdr:cNvSpPr/>
          </xdr:nvSpPr>
          <xdr:spPr>
            <a:xfrm>
              <a:off x="10814981" y="2479181"/>
              <a:ext cx="20161" cy="10874"/>
            </a:xfrm>
            <a:custGeom>
              <a:avLst/>
              <a:gdLst>
                <a:gd name="connsiteX0" fmla="*/ 0 w 20161"/>
                <a:gd name="connsiteY0" fmla="*/ 0 h 10874"/>
                <a:gd name="connsiteX1" fmla="*/ 20161 w 20161"/>
                <a:gd name="connsiteY1" fmla="*/ 0 h 10874"/>
                <a:gd name="connsiteX2" fmla="*/ 20161 w 20161"/>
                <a:gd name="connsiteY2" fmla="*/ 10875 h 10874"/>
                <a:gd name="connsiteX3" fmla="*/ 0 w 20161"/>
                <a:gd name="connsiteY3" fmla="*/ 10875 h 10874"/>
              </a:gdLst>
              <a:ahLst/>
              <a:cxnLst>
                <a:cxn ang="0">
                  <a:pos x="connsiteX0" y="connsiteY0"/>
                </a:cxn>
                <a:cxn ang="0">
                  <a:pos x="connsiteX1" y="connsiteY1"/>
                </a:cxn>
                <a:cxn ang="0">
                  <a:pos x="connsiteX2" y="connsiteY2"/>
                </a:cxn>
                <a:cxn ang="0">
                  <a:pos x="connsiteX3" y="connsiteY3"/>
                </a:cxn>
              </a:cxnLst>
              <a:rect l="l" t="t" r="r" b="b"/>
              <a:pathLst>
                <a:path w="20161" h="10874">
                  <a:moveTo>
                    <a:pt x="0" y="0"/>
                  </a:moveTo>
                  <a:lnTo>
                    <a:pt x="20161" y="0"/>
                  </a:lnTo>
                  <a:lnTo>
                    <a:pt x="20161" y="10875"/>
                  </a:lnTo>
                  <a:lnTo>
                    <a:pt x="0" y="10875"/>
                  </a:lnTo>
                  <a:close/>
                </a:path>
              </a:pathLst>
            </a:custGeom>
            <a:solidFill>
              <a:srgbClr val="838D93"/>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44" name="Freeform: Shape 44">
              <a:extLst>
                <a:ext uri="{FF2B5EF4-FFF2-40B4-BE49-F238E27FC236}">
                  <a16:creationId xmlns:a16="http://schemas.microsoft.com/office/drawing/2014/main" id="{00000000-0008-0000-0500-0000F4000000}"/>
                </a:ext>
              </a:extLst>
            </xdr:cNvPr>
            <xdr:cNvSpPr/>
          </xdr:nvSpPr>
          <xdr:spPr>
            <a:xfrm>
              <a:off x="10832698" y="2432138"/>
              <a:ext cx="70381" cy="13318"/>
            </a:xfrm>
            <a:custGeom>
              <a:avLst/>
              <a:gdLst>
                <a:gd name="connsiteX0" fmla="*/ 0 w 70381"/>
                <a:gd name="connsiteY0" fmla="*/ 0 h 13318"/>
                <a:gd name="connsiteX1" fmla="*/ 70381 w 70381"/>
                <a:gd name="connsiteY1" fmla="*/ 0 h 13318"/>
                <a:gd name="connsiteX2" fmla="*/ 70381 w 70381"/>
                <a:gd name="connsiteY2" fmla="*/ 13319 h 13318"/>
                <a:gd name="connsiteX3" fmla="*/ 0 w 70381"/>
                <a:gd name="connsiteY3" fmla="*/ 13319 h 13318"/>
              </a:gdLst>
              <a:ahLst/>
              <a:cxnLst>
                <a:cxn ang="0">
                  <a:pos x="connsiteX0" y="connsiteY0"/>
                </a:cxn>
                <a:cxn ang="0">
                  <a:pos x="connsiteX1" y="connsiteY1"/>
                </a:cxn>
                <a:cxn ang="0">
                  <a:pos x="connsiteX2" y="connsiteY2"/>
                </a:cxn>
                <a:cxn ang="0">
                  <a:pos x="connsiteX3" y="connsiteY3"/>
                </a:cxn>
              </a:cxnLst>
              <a:rect l="l" t="t" r="r" b="b"/>
              <a:pathLst>
                <a:path w="70381" h="13318">
                  <a:moveTo>
                    <a:pt x="0" y="0"/>
                  </a:moveTo>
                  <a:lnTo>
                    <a:pt x="70381" y="0"/>
                  </a:lnTo>
                  <a:lnTo>
                    <a:pt x="70381"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45" name="Freeform: Shape 45">
              <a:extLst>
                <a:ext uri="{FF2B5EF4-FFF2-40B4-BE49-F238E27FC236}">
                  <a16:creationId xmlns:a16="http://schemas.microsoft.com/office/drawing/2014/main" id="{00000000-0008-0000-0500-0000F5000000}"/>
                </a:ext>
              </a:extLst>
            </xdr:cNvPr>
            <xdr:cNvSpPr/>
          </xdr:nvSpPr>
          <xdr:spPr>
            <a:xfrm>
              <a:off x="10759140" y="2432138"/>
              <a:ext cx="64271" cy="13318"/>
            </a:xfrm>
            <a:custGeom>
              <a:avLst/>
              <a:gdLst>
                <a:gd name="connsiteX0" fmla="*/ 0 w 64271"/>
                <a:gd name="connsiteY0" fmla="*/ 0 h 13318"/>
                <a:gd name="connsiteX1" fmla="*/ 64272 w 64271"/>
                <a:gd name="connsiteY1" fmla="*/ 0 h 13318"/>
                <a:gd name="connsiteX2" fmla="*/ 64272 w 64271"/>
                <a:gd name="connsiteY2" fmla="*/ 13319 h 13318"/>
                <a:gd name="connsiteX3" fmla="*/ 0 w 64271"/>
                <a:gd name="connsiteY3" fmla="*/ 13319 h 13318"/>
              </a:gdLst>
              <a:ahLst/>
              <a:cxnLst>
                <a:cxn ang="0">
                  <a:pos x="connsiteX0" y="connsiteY0"/>
                </a:cxn>
                <a:cxn ang="0">
                  <a:pos x="connsiteX1" y="connsiteY1"/>
                </a:cxn>
                <a:cxn ang="0">
                  <a:pos x="connsiteX2" y="connsiteY2"/>
                </a:cxn>
                <a:cxn ang="0">
                  <a:pos x="connsiteX3" y="connsiteY3"/>
                </a:cxn>
              </a:cxnLst>
              <a:rect l="l" t="t" r="r" b="b"/>
              <a:pathLst>
                <a:path w="64271" h="13318">
                  <a:moveTo>
                    <a:pt x="0" y="0"/>
                  </a:moveTo>
                  <a:lnTo>
                    <a:pt x="64272" y="0"/>
                  </a:lnTo>
                  <a:lnTo>
                    <a:pt x="64272"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46" name="Freeform: Shape 46">
              <a:extLst>
                <a:ext uri="{FF2B5EF4-FFF2-40B4-BE49-F238E27FC236}">
                  <a16:creationId xmlns:a16="http://schemas.microsoft.com/office/drawing/2014/main" id="{00000000-0008-0000-0500-0000F6000000}"/>
                </a:ext>
              </a:extLst>
            </xdr:cNvPr>
            <xdr:cNvSpPr/>
          </xdr:nvSpPr>
          <xdr:spPr>
            <a:xfrm>
              <a:off x="10846750" y="2479181"/>
              <a:ext cx="44232" cy="10874"/>
            </a:xfrm>
            <a:custGeom>
              <a:avLst/>
              <a:gdLst>
                <a:gd name="connsiteX0" fmla="*/ 0 w 44232"/>
                <a:gd name="connsiteY0" fmla="*/ 0 h 10874"/>
                <a:gd name="connsiteX1" fmla="*/ 44233 w 44232"/>
                <a:gd name="connsiteY1" fmla="*/ 0 h 10874"/>
                <a:gd name="connsiteX2" fmla="*/ 44233 w 44232"/>
                <a:gd name="connsiteY2" fmla="*/ 10875 h 10874"/>
                <a:gd name="connsiteX3" fmla="*/ 0 w 44232"/>
                <a:gd name="connsiteY3" fmla="*/ 10875 h 10874"/>
              </a:gdLst>
              <a:ahLst/>
              <a:cxnLst>
                <a:cxn ang="0">
                  <a:pos x="connsiteX0" y="connsiteY0"/>
                </a:cxn>
                <a:cxn ang="0">
                  <a:pos x="connsiteX1" y="connsiteY1"/>
                </a:cxn>
                <a:cxn ang="0">
                  <a:pos x="connsiteX2" y="connsiteY2"/>
                </a:cxn>
                <a:cxn ang="0">
                  <a:pos x="connsiteX3" y="connsiteY3"/>
                </a:cxn>
              </a:cxnLst>
              <a:rect l="l" t="t" r="r" b="b"/>
              <a:pathLst>
                <a:path w="44232" h="10874">
                  <a:moveTo>
                    <a:pt x="0" y="0"/>
                  </a:moveTo>
                  <a:lnTo>
                    <a:pt x="44233" y="0"/>
                  </a:lnTo>
                  <a:lnTo>
                    <a:pt x="44233" y="10875"/>
                  </a:lnTo>
                  <a:lnTo>
                    <a:pt x="0" y="10875"/>
                  </a:lnTo>
                  <a:close/>
                </a:path>
              </a:pathLst>
            </a:custGeom>
            <a:solidFill>
              <a:srgbClr val="838D93"/>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47" name="Freeform: Shape 47">
              <a:extLst>
                <a:ext uri="{FF2B5EF4-FFF2-40B4-BE49-F238E27FC236}">
                  <a16:creationId xmlns:a16="http://schemas.microsoft.com/office/drawing/2014/main" id="{00000000-0008-0000-0500-0000F7000000}"/>
                </a:ext>
              </a:extLst>
            </xdr:cNvPr>
            <xdr:cNvSpPr/>
          </xdr:nvSpPr>
          <xdr:spPr>
            <a:xfrm>
              <a:off x="11182528" y="2432138"/>
              <a:ext cx="54252" cy="13318"/>
            </a:xfrm>
            <a:custGeom>
              <a:avLst/>
              <a:gdLst>
                <a:gd name="connsiteX0" fmla="*/ 0 w 54252"/>
                <a:gd name="connsiteY0" fmla="*/ 0 h 13318"/>
                <a:gd name="connsiteX1" fmla="*/ 54252 w 54252"/>
                <a:gd name="connsiteY1" fmla="*/ 0 h 13318"/>
                <a:gd name="connsiteX2" fmla="*/ 54252 w 54252"/>
                <a:gd name="connsiteY2" fmla="*/ 13319 h 13318"/>
                <a:gd name="connsiteX3" fmla="*/ 0 w 54252"/>
                <a:gd name="connsiteY3" fmla="*/ 13319 h 13318"/>
              </a:gdLst>
              <a:ahLst/>
              <a:cxnLst>
                <a:cxn ang="0">
                  <a:pos x="connsiteX0" y="connsiteY0"/>
                </a:cxn>
                <a:cxn ang="0">
                  <a:pos x="connsiteX1" y="connsiteY1"/>
                </a:cxn>
                <a:cxn ang="0">
                  <a:pos x="connsiteX2" y="connsiteY2"/>
                </a:cxn>
                <a:cxn ang="0">
                  <a:pos x="connsiteX3" y="connsiteY3"/>
                </a:cxn>
              </a:cxnLst>
              <a:rect l="l" t="t" r="r" b="b"/>
              <a:pathLst>
                <a:path w="54252" h="13318">
                  <a:moveTo>
                    <a:pt x="0" y="0"/>
                  </a:moveTo>
                  <a:lnTo>
                    <a:pt x="54252" y="0"/>
                  </a:lnTo>
                  <a:lnTo>
                    <a:pt x="54252"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48" name="Freeform: Shape 48">
              <a:extLst>
                <a:ext uri="{FF2B5EF4-FFF2-40B4-BE49-F238E27FC236}">
                  <a16:creationId xmlns:a16="http://schemas.microsoft.com/office/drawing/2014/main" id="{00000000-0008-0000-0500-0000F8000000}"/>
                </a:ext>
              </a:extLst>
            </xdr:cNvPr>
            <xdr:cNvSpPr/>
          </xdr:nvSpPr>
          <xdr:spPr>
            <a:xfrm>
              <a:off x="11160900" y="2479181"/>
              <a:ext cx="77101" cy="10874"/>
            </a:xfrm>
            <a:custGeom>
              <a:avLst/>
              <a:gdLst>
                <a:gd name="connsiteX0" fmla="*/ 0 w 77101"/>
                <a:gd name="connsiteY0" fmla="*/ 0 h 10874"/>
                <a:gd name="connsiteX1" fmla="*/ 77102 w 77101"/>
                <a:gd name="connsiteY1" fmla="*/ 0 h 10874"/>
                <a:gd name="connsiteX2" fmla="*/ 77102 w 77101"/>
                <a:gd name="connsiteY2" fmla="*/ 10875 h 10874"/>
                <a:gd name="connsiteX3" fmla="*/ 0 w 77101"/>
                <a:gd name="connsiteY3" fmla="*/ 10875 h 10874"/>
              </a:gdLst>
              <a:ahLst/>
              <a:cxnLst>
                <a:cxn ang="0">
                  <a:pos x="connsiteX0" y="connsiteY0"/>
                </a:cxn>
                <a:cxn ang="0">
                  <a:pos x="connsiteX1" y="connsiteY1"/>
                </a:cxn>
                <a:cxn ang="0">
                  <a:pos x="connsiteX2" y="connsiteY2"/>
                </a:cxn>
                <a:cxn ang="0">
                  <a:pos x="connsiteX3" y="connsiteY3"/>
                </a:cxn>
              </a:cxnLst>
              <a:rect l="l" t="t" r="r" b="b"/>
              <a:pathLst>
                <a:path w="77101" h="10874">
                  <a:moveTo>
                    <a:pt x="0" y="0"/>
                  </a:moveTo>
                  <a:lnTo>
                    <a:pt x="77102" y="0"/>
                  </a:lnTo>
                  <a:lnTo>
                    <a:pt x="77102" y="10875"/>
                  </a:lnTo>
                  <a:lnTo>
                    <a:pt x="0" y="10875"/>
                  </a:lnTo>
                  <a:close/>
                </a:path>
              </a:pathLst>
            </a:custGeom>
            <a:solidFill>
              <a:srgbClr val="838D93"/>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49" name="Freeform: Shape 49">
              <a:extLst>
                <a:ext uri="{FF2B5EF4-FFF2-40B4-BE49-F238E27FC236}">
                  <a16:creationId xmlns:a16="http://schemas.microsoft.com/office/drawing/2014/main" id="{00000000-0008-0000-0500-0000F9000000}"/>
                </a:ext>
              </a:extLst>
            </xdr:cNvPr>
            <xdr:cNvSpPr/>
          </xdr:nvSpPr>
          <xdr:spPr>
            <a:xfrm>
              <a:off x="11116301" y="2432138"/>
              <a:ext cx="54496" cy="13318"/>
            </a:xfrm>
            <a:custGeom>
              <a:avLst/>
              <a:gdLst>
                <a:gd name="connsiteX0" fmla="*/ 0 w 54496"/>
                <a:gd name="connsiteY0" fmla="*/ 0 h 13318"/>
                <a:gd name="connsiteX1" fmla="*/ 54497 w 54496"/>
                <a:gd name="connsiteY1" fmla="*/ 0 h 13318"/>
                <a:gd name="connsiteX2" fmla="*/ 54497 w 54496"/>
                <a:gd name="connsiteY2" fmla="*/ 13319 h 13318"/>
                <a:gd name="connsiteX3" fmla="*/ 0 w 54496"/>
                <a:gd name="connsiteY3" fmla="*/ 13319 h 13318"/>
              </a:gdLst>
              <a:ahLst/>
              <a:cxnLst>
                <a:cxn ang="0">
                  <a:pos x="connsiteX0" y="connsiteY0"/>
                </a:cxn>
                <a:cxn ang="0">
                  <a:pos x="connsiteX1" y="connsiteY1"/>
                </a:cxn>
                <a:cxn ang="0">
                  <a:pos x="connsiteX2" y="connsiteY2"/>
                </a:cxn>
                <a:cxn ang="0">
                  <a:pos x="connsiteX3" y="connsiteY3"/>
                </a:cxn>
              </a:cxnLst>
              <a:rect l="l" t="t" r="r" b="b"/>
              <a:pathLst>
                <a:path w="54496" h="13318">
                  <a:moveTo>
                    <a:pt x="0" y="0"/>
                  </a:moveTo>
                  <a:lnTo>
                    <a:pt x="54497" y="0"/>
                  </a:lnTo>
                  <a:lnTo>
                    <a:pt x="54497"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50" name="Freeform: Shape 50">
              <a:extLst>
                <a:ext uri="{FF2B5EF4-FFF2-40B4-BE49-F238E27FC236}">
                  <a16:creationId xmlns:a16="http://schemas.microsoft.com/office/drawing/2014/main" id="{00000000-0008-0000-0500-0000FA000000}"/>
                </a:ext>
              </a:extLst>
            </xdr:cNvPr>
            <xdr:cNvSpPr/>
          </xdr:nvSpPr>
          <xdr:spPr>
            <a:xfrm>
              <a:off x="11134787" y="2556405"/>
              <a:ext cx="380096" cy="350806"/>
            </a:xfrm>
            <a:custGeom>
              <a:avLst/>
              <a:gdLst>
                <a:gd name="connsiteX0" fmla="*/ 47480 w 380096"/>
                <a:gd name="connsiteY0" fmla="*/ 350512 h 350806"/>
                <a:gd name="connsiteX1" fmla="*/ 113219 w 380096"/>
                <a:gd name="connsiteY1" fmla="*/ 341470 h 350806"/>
                <a:gd name="connsiteX2" fmla="*/ 203883 w 380096"/>
                <a:gd name="connsiteY2" fmla="*/ 339026 h 350806"/>
                <a:gd name="connsiteX3" fmla="*/ 238218 w 380096"/>
                <a:gd name="connsiteY3" fmla="*/ 340614 h 350806"/>
                <a:gd name="connsiteX4" fmla="*/ 277197 w 380096"/>
                <a:gd name="connsiteY4" fmla="*/ 242862 h 350806"/>
                <a:gd name="connsiteX5" fmla="*/ 358698 w 380096"/>
                <a:gd name="connsiteY5" fmla="*/ 293449 h 350806"/>
                <a:gd name="connsiteX6" fmla="*/ 379348 w 380096"/>
                <a:gd name="connsiteY6" fmla="*/ 260335 h 350806"/>
                <a:gd name="connsiteX7" fmla="*/ 291860 w 380096"/>
                <a:gd name="connsiteY7" fmla="*/ 205961 h 350806"/>
                <a:gd name="connsiteX8" fmla="*/ 297114 w 380096"/>
                <a:gd name="connsiteY8" fmla="*/ 192765 h 350806"/>
                <a:gd name="connsiteX9" fmla="*/ 297114 w 380096"/>
                <a:gd name="connsiteY9" fmla="*/ 175169 h 350806"/>
                <a:gd name="connsiteX10" fmla="*/ 223800 w 380096"/>
                <a:gd name="connsiteY10" fmla="*/ 32452 h 350806"/>
                <a:gd name="connsiteX11" fmla="*/ 213781 w 380096"/>
                <a:gd name="connsiteY11" fmla="*/ 24998 h 350806"/>
                <a:gd name="connsiteX12" fmla="*/ 108698 w 380096"/>
                <a:gd name="connsiteY12" fmla="*/ 1171 h 350806"/>
                <a:gd name="connsiteX13" fmla="*/ 32940 w 380096"/>
                <a:gd name="connsiteY13" fmla="*/ -295 h 350806"/>
                <a:gd name="connsiteX14" fmla="*/ 20294 w 380096"/>
                <a:gd name="connsiteY14" fmla="*/ 12962 h 350806"/>
                <a:gd name="connsiteX15" fmla="*/ 20721 w 380096"/>
                <a:gd name="connsiteY15" fmla="*/ 15956 h 350806"/>
                <a:gd name="connsiteX16" fmla="*/ 34895 w 380096"/>
                <a:gd name="connsiteY16" fmla="*/ 33796 h 350806"/>
                <a:gd name="connsiteX17" fmla="*/ 38072 w 380096"/>
                <a:gd name="connsiteY17" fmla="*/ 47725 h 350806"/>
                <a:gd name="connsiteX18" fmla="*/ 38072 w 380096"/>
                <a:gd name="connsiteY18" fmla="*/ 47725 h 350806"/>
                <a:gd name="connsiteX19" fmla="*/ 23532 w 380096"/>
                <a:gd name="connsiteY19" fmla="*/ 50536 h 350806"/>
                <a:gd name="connsiteX20" fmla="*/ 193 w 380096"/>
                <a:gd name="connsiteY20" fmla="*/ 90736 h 350806"/>
                <a:gd name="connsiteX21" fmla="*/ 36850 w 380096"/>
                <a:gd name="connsiteY21" fmla="*/ 320086 h 350806"/>
                <a:gd name="connsiteX22" fmla="*/ 47480 w 380096"/>
                <a:gd name="connsiteY22" fmla="*/ 350512 h 350806"/>
                <a:gd name="connsiteX23" fmla="*/ 126048 w 380096"/>
                <a:gd name="connsiteY23" fmla="*/ 95990 h 350806"/>
                <a:gd name="connsiteX24" fmla="*/ 135946 w 380096"/>
                <a:gd name="connsiteY24" fmla="*/ 108209 h 350806"/>
                <a:gd name="connsiteX25" fmla="*/ 114685 w 380096"/>
                <a:gd name="connsiteY25" fmla="*/ 95013 h 350806"/>
                <a:gd name="connsiteX26" fmla="*/ 160995 w 380096"/>
                <a:gd name="connsiteY26" fmla="*/ 170159 h 350806"/>
                <a:gd name="connsiteX27" fmla="*/ 153663 w 380096"/>
                <a:gd name="connsiteY27" fmla="*/ 215003 h 350806"/>
                <a:gd name="connsiteX28" fmla="*/ 149753 w 380096"/>
                <a:gd name="connsiteY28" fmla="*/ 218913 h 350806"/>
                <a:gd name="connsiteX29" fmla="*/ 149753 w 380096"/>
                <a:gd name="connsiteY29" fmla="*/ 218913 h 350806"/>
                <a:gd name="connsiteX30" fmla="*/ 113096 w 380096"/>
                <a:gd name="connsiteY30" fmla="*/ 189099 h 350806"/>
                <a:gd name="connsiteX31" fmla="*/ 85604 w 380096"/>
                <a:gd name="connsiteY31" fmla="*/ 123361 h 350806"/>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 ang="0">
                  <a:pos x="connsiteX28" y="connsiteY28"/>
                </a:cxn>
                <a:cxn ang="0">
                  <a:pos x="connsiteX29" y="connsiteY29"/>
                </a:cxn>
                <a:cxn ang="0">
                  <a:pos x="connsiteX30" y="connsiteY30"/>
                </a:cxn>
                <a:cxn ang="0">
                  <a:pos x="connsiteX31" y="connsiteY31"/>
                </a:cxn>
              </a:cxnLst>
              <a:rect l="l" t="t" r="r" b="b"/>
              <a:pathLst>
                <a:path w="380096" h="350806">
                  <a:moveTo>
                    <a:pt x="47480" y="350512"/>
                  </a:moveTo>
                  <a:cubicBezTo>
                    <a:pt x="69474" y="348679"/>
                    <a:pt x="91469" y="343302"/>
                    <a:pt x="113219" y="341470"/>
                  </a:cubicBezTo>
                  <a:cubicBezTo>
                    <a:pt x="143375" y="338940"/>
                    <a:pt x="173642" y="338134"/>
                    <a:pt x="203883" y="339026"/>
                  </a:cubicBezTo>
                  <a:cubicBezTo>
                    <a:pt x="215369" y="339026"/>
                    <a:pt x="226733" y="339759"/>
                    <a:pt x="238218" y="340614"/>
                  </a:cubicBezTo>
                  <a:lnTo>
                    <a:pt x="277197" y="242862"/>
                  </a:lnTo>
                  <a:lnTo>
                    <a:pt x="358698" y="293449"/>
                  </a:lnTo>
                  <a:lnTo>
                    <a:pt x="379348" y="260335"/>
                  </a:lnTo>
                  <a:lnTo>
                    <a:pt x="291860" y="205961"/>
                  </a:lnTo>
                  <a:lnTo>
                    <a:pt x="297114" y="192765"/>
                  </a:lnTo>
                  <a:cubicBezTo>
                    <a:pt x="299815" y="187205"/>
                    <a:pt x="299815" y="180729"/>
                    <a:pt x="297114" y="175169"/>
                  </a:cubicBezTo>
                  <a:lnTo>
                    <a:pt x="223800" y="32452"/>
                  </a:lnTo>
                  <a:cubicBezTo>
                    <a:pt x="221748" y="28590"/>
                    <a:pt x="218070" y="25853"/>
                    <a:pt x="213781" y="24998"/>
                  </a:cubicBezTo>
                  <a:lnTo>
                    <a:pt x="108698" y="1171"/>
                  </a:lnTo>
                  <a:lnTo>
                    <a:pt x="32940" y="-295"/>
                  </a:lnTo>
                  <a:cubicBezTo>
                    <a:pt x="25792" y="-124"/>
                    <a:pt x="20122" y="5802"/>
                    <a:pt x="20294" y="12962"/>
                  </a:cubicBezTo>
                  <a:cubicBezTo>
                    <a:pt x="20318" y="13977"/>
                    <a:pt x="20464" y="14979"/>
                    <a:pt x="20721" y="15956"/>
                  </a:cubicBezTo>
                  <a:cubicBezTo>
                    <a:pt x="24008" y="22909"/>
                    <a:pt x="28859" y="29018"/>
                    <a:pt x="34895" y="33796"/>
                  </a:cubicBezTo>
                  <a:cubicBezTo>
                    <a:pt x="35420" y="38549"/>
                    <a:pt x="36496" y="43217"/>
                    <a:pt x="38072" y="47725"/>
                  </a:cubicBezTo>
                  <a:lnTo>
                    <a:pt x="38072" y="47725"/>
                  </a:lnTo>
                  <a:cubicBezTo>
                    <a:pt x="33062" y="47285"/>
                    <a:pt x="28015" y="48251"/>
                    <a:pt x="23532" y="50536"/>
                  </a:cubicBezTo>
                  <a:cubicBezTo>
                    <a:pt x="-5549" y="64588"/>
                    <a:pt x="-906" y="74974"/>
                    <a:pt x="193" y="90736"/>
                  </a:cubicBezTo>
                  <a:cubicBezTo>
                    <a:pt x="6058" y="168070"/>
                    <a:pt x="18326" y="244781"/>
                    <a:pt x="36850" y="320086"/>
                  </a:cubicBezTo>
                  <a:cubicBezTo>
                    <a:pt x="39660" y="329495"/>
                    <a:pt x="43815" y="339881"/>
                    <a:pt x="47480" y="350512"/>
                  </a:cubicBezTo>
                  <a:close/>
                  <a:moveTo>
                    <a:pt x="126048" y="95990"/>
                  </a:moveTo>
                  <a:lnTo>
                    <a:pt x="135946" y="108209"/>
                  </a:lnTo>
                  <a:lnTo>
                    <a:pt x="114685" y="95013"/>
                  </a:lnTo>
                  <a:close/>
                  <a:moveTo>
                    <a:pt x="160995" y="170159"/>
                  </a:moveTo>
                  <a:cubicBezTo>
                    <a:pt x="155924" y="184553"/>
                    <a:pt x="153443" y="199742"/>
                    <a:pt x="153663" y="215003"/>
                  </a:cubicBezTo>
                  <a:lnTo>
                    <a:pt x="149753" y="218913"/>
                  </a:lnTo>
                  <a:lnTo>
                    <a:pt x="149753" y="218913"/>
                  </a:lnTo>
                  <a:cubicBezTo>
                    <a:pt x="133673" y="215003"/>
                    <a:pt x="120208" y="204043"/>
                    <a:pt x="113096" y="189099"/>
                  </a:cubicBezTo>
                  <a:cubicBezTo>
                    <a:pt x="104543" y="170526"/>
                    <a:pt x="91713" y="141445"/>
                    <a:pt x="85604" y="123361"/>
                  </a:cubicBezTo>
                  <a:close/>
                </a:path>
              </a:pathLst>
            </a:custGeom>
            <a:solidFill>
              <a:srgbClr val="684C4C">
                <a:alpha val="47000"/>
              </a:srgbClr>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51" name="Freeform: Shape 51">
              <a:extLst>
                <a:ext uri="{FF2B5EF4-FFF2-40B4-BE49-F238E27FC236}">
                  <a16:creationId xmlns:a16="http://schemas.microsoft.com/office/drawing/2014/main" id="{00000000-0008-0000-0500-0000FB000000}"/>
                </a:ext>
              </a:extLst>
            </xdr:cNvPr>
            <xdr:cNvSpPr/>
          </xdr:nvSpPr>
          <xdr:spPr>
            <a:xfrm>
              <a:off x="11150994" y="2564103"/>
              <a:ext cx="196245" cy="233883"/>
            </a:xfrm>
            <a:custGeom>
              <a:avLst/>
              <a:gdLst>
                <a:gd name="connsiteX0" fmla="*/ -740 w 196245"/>
                <a:gd name="connsiteY0" fmla="*/ -295 h 233883"/>
                <a:gd name="connsiteX1" fmla="*/ 90780 w 196245"/>
                <a:gd name="connsiteY1" fmla="*/ 66787 h 233883"/>
                <a:gd name="connsiteX2" fmla="*/ 134402 w 196245"/>
                <a:gd name="connsiteY2" fmla="*/ 122383 h 233883"/>
                <a:gd name="connsiteX3" fmla="*/ 122183 w 196245"/>
                <a:gd name="connsiteY3" fmla="*/ 214637 h 233883"/>
                <a:gd name="connsiteX4" fmla="*/ 195497 w 196245"/>
                <a:gd name="connsiteY4" fmla="*/ 202418 h 233883"/>
                <a:gd name="connsiteX5" fmla="*/ 174236 w 196245"/>
                <a:gd name="connsiteY5" fmla="*/ 30863 h 233883"/>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96245" h="233883">
                  <a:moveTo>
                    <a:pt x="-740" y="-295"/>
                  </a:moveTo>
                  <a:cubicBezTo>
                    <a:pt x="-740" y="-295"/>
                    <a:pt x="-3550" y="64832"/>
                    <a:pt x="90780" y="66787"/>
                  </a:cubicBezTo>
                  <a:lnTo>
                    <a:pt x="134402" y="122383"/>
                  </a:lnTo>
                  <a:cubicBezTo>
                    <a:pt x="118640" y="150426"/>
                    <a:pt x="114265" y="183454"/>
                    <a:pt x="122183" y="214637"/>
                  </a:cubicBezTo>
                  <a:cubicBezTo>
                    <a:pt x="133547" y="263512"/>
                    <a:pt x="195497" y="202418"/>
                    <a:pt x="195497" y="202418"/>
                  </a:cubicBezTo>
                  <a:lnTo>
                    <a:pt x="174236" y="30863"/>
                  </a:lnTo>
                  <a:close/>
                </a:path>
              </a:pathLst>
            </a:custGeom>
            <a:solidFill>
              <a:srgbClr val="D36F54"/>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52" name="Freeform: Shape 52">
              <a:extLst>
                <a:ext uri="{FF2B5EF4-FFF2-40B4-BE49-F238E27FC236}">
                  <a16:creationId xmlns:a16="http://schemas.microsoft.com/office/drawing/2014/main" id="{00000000-0008-0000-0500-0000FC000000}"/>
                </a:ext>
              </a:extLst>
            </xdr:cNvPr>
            <xdr:cNvSpPr/>
          </xdr:nvSpPr>
          <xdr:spPr>
            <a:xfrm>
              <a:off x="11063637" y="2525369"/>
              <a:ext cx="126955" cy="138318"/>
            </a:xfrm>
            <a:custGeom>
              <a:avLst/>
              <a:gdLst>
                <a:gd name="connsiteX0" fmla="*/ 0 w 126955"/>
                <a:gd name="connsiteY0" fmla="*/ 0 h 138318"/>
                <a:gd name="connsiteX1" fmla="*/ 15885 w 126955"/>
                <a:gd name="connsiteY1" fmla="*/ 16984 h 138318"/>
                <a:gd name="connsiteX2" fmla="*/ 75880 w 126955"/>
                <a:gd name="connsiteY2" fmla="*/ 107649 h 138318"/>
                <a:gd name="connsiteX3" fmla="*/ 126955 w 126955"/>
                <a:gd name="connsiteY3" fmla="*/ 138319 h 138318"/>
                <a:gd name="connsiteX4" fmla="*/ 126955 w 126955"/>
                <a:gd name="connsiteY4" fmla="*/ 69404 h 138318"/>
                <a:gd name="connsiteX5" fmla="*/ 0 w 126955"/>
                <a:gd name="connsiteY5" fmla="*/ 0 h 13831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26955" h="138318">
                  <a:moveTo>
                    <a:pt x="0" y="0"/>
                  </a:moveTo>
                  <a:lnTo>
                    <a:pt x="15885" y="16984"/>
                  </a:lnTo>
                  <a:lnTo>
                    <a:pt x="75880" y="107649"/>
                  </a:lnTo>
                  <a:lnTo>
                    <a:pt x="126955" y="138319"/>
                  </a:lnTo>
                  <a:lnTo>
                    <a:pt x="126955" y="69404"/>
                  </a:lnTo>
                  <a:lnTo>
                    <a:pt x="0" y="0"/>
                  </a:lnTo>
                  <a:close/>
                </a:path>
              </a:pathLst>
            </a:custGeom>
            <a:solidFill>
              <a:srgbClr val="684C4C">
                <a:alpha val="47000"/>
              </a:srgbClr>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53" name="Freeform: Shape 53">
              <a:extLst>
                <a:ext uri="{FF2B5EF4-FFF2-40B4-BE49-F238E27FC236}">
                  <a16:creationId xmlns:a16="http://schemas.microsoft.com/office/drawing/2014/main" id="{00000000-0008-0000-0500-0000FD000000}"/>
                </a:ext>
              </a:extLst>
            </xdr:cNvPr>
            <xdr:cNvSpPr/>
          </xdr:nvSpPr>
          <xdr:spPr>
            <a:xfrm rot="18111602">
              <a:off x="11156823" y="2505265"/>
              <a:ext cx="39100" cy="180229"/>
            </a:xfrm>
            <a:custGeom>
              <a:avLst/>
              <a:gdLst>
                <a:gd name="connsiteX0" fmla="*/ -748 w 39100"/>
                <a:gd name="connsiteY0" fmla="*/ -295 h 180229"/>
                <a:gd name="connsiteX1" fmla="*/ 38353 w 39100"/>
                <a:gd name="connsiteY1" fmla="*/ -295 h 180229"/>
                <a:gd name="connsiteX2" fmla="*/ 38353 w 39100"/>
                <a:gd name="connsiteY2" fmla="*/ 179935 h 180229"/>
                <a:gd name="connsiteX3" fmla="*/ -748 w 39100"/>
                <a:gd name="connsiteY3" fmla="*/ 179935 h 180229"/>
              </a:gdLst>
              <a:ahLst/>
              <a:cxnLst>
                <a:cxn ang="0">
                  <a:pos x="connsiteX0" y="connsiteY0"/>
                </a:cxn>
                <a:cxn ang="0">
                  <a:pos x="connsiteX1" y="connsiteY1"/>
                </a:cxn>
                <a:cxn ang="0">
                  <a:pos x="connsiteX2" y="connsiteY2"/>
                </a:cxn>
                <a:cxn ang="0">
                  <a:pos x="connsiteX3" y="connsiteY3"/>
                </a:cxn>
              </a:cxnLst>
              <a:rect l="l" t="t" r="r" b="b"/>
              <a:pathLst>
                <a:path w="39100" h="180229">
                  <a:moveTo>
                    <a:pt x="-748" y="-295"/>
                  </a:moveTo>
                  <a:lnTo>
                    <a:pt x="38353" y="-295"/>
                  </a:lnTo>
                  <a:lnTo>
                    <a:pt x="38353" y="179935"/>
                  </a:lnTo>
                  <a:lnTo>
                    <a:pt x="-748" y="179935"/>
                  </a:lnTo>
                  <a:close/>
                </a:path>
              </a:pathLst>
            </a:custGeom>
            <a:solidFill>
              <a:srgbClr val="FDB515"/>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54" name="Freeform: Shape 54">
              <a:extLst>
                <a:ext uri="{FF2B5EF4-FFF2-40B4-BE49-F238E27FC236}">
                  <a16:creationId xmlns:a16="http://schemas.microsoft.com/office/drawing/2014/main" id="{00000000-0008-0000-0500-0000FE000000}"/>
                </a:ext>
              </a:extLst>
            </xdr:cNvPr>
            <xdr:cNvSpPr/>
          </xdr:nvSpPr>
          <xdr:spPr>
            <a:xfrm rot="18111602">
              <a:off x="11163949" y="2508098"/>
              <a:ext cx="14662" cy="168133"/>
            </a:xfrm>
            <a:custGeom>
              <a:avLst/>
              <a:gdLst>
                <a:gd name="connsiteX0" fmla="*/ -749 w 14662"/>
                <a:gd name="connsiteY0" fmla="*/ -295 h 168133"/>
                <a:gd name="connsiteX1" fmla="*/ 13914 w 14662"/>
                <a:gd name="connsiteY1" fmla="*/ -295 h 168133"/>
                <a:gd name="connsiteX2" fmla="*/ 13914 w 14662"/>
                <a:gd name="connsiteY2" fmla="*/ 167838 h 168133"/>
                <a:gd name="connsiteX3" fmla="*/ -749 w 14662"/>
                <a:gd name="connsiteY3" fmla="*/ 167838 h 168133"/>
              </a:gdLst>
              <a:ahLst/>
              <a:cxnLst>
                <a:cxn ang="0">
                  <a:pos x="connsiteX0" y="connsiteY0"/>
                </a:cxn>
                <a:cxn ang="0">
                  <a:pos x="connsiteX1" y="connsiteY1"/>
                </a:cxn>
                <a:cxn ang="0">
                  <a:pos x="connsiteX2" y="connsiteY2"/>
                </a:cxn>
                <a:cxn ang="0">
                  <a:pos x="connsiteX3" y="connsiteY3"/>
                </a:cxn>
              </a:cxnLst>
              <a:rect l="l" t="t" r="r" b="b"/>
              <a:pathLst>
                <a:path w="14662" h="168133">
                  <a:moveTo>
                    <a:pt x="-749" y="-295"/>
                  </a:moveTo>
                  <a:lnTo>
                    <a:pt x="13914" y="-295"/>
                  </a:lnTo>
                  <a:lnTo>
                    <a:pt x="13914" y="167838"/>
                  </a:lnTo>
                  <a:lnTo>
                    <a:pt x="-749" y="167838"/>
                  </a:lnTo>
                  <a:close/>
                </a:path>
              </a:pathLst>
            </a:custGeom>
            <a:solidFill>
              <a:srgbClr val="FEDA42"/>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55" name="Freeform: Shape 55">
              <a:extLst>
                <a:ext uri="{FF2B5EF4-FFF2-40B4-BE49-F238E27FC236}">
                  <a16:creationId xmlns:a16="http://schemas.microsoft.com/office/drawing/2014/main" id="{00000000-0008-0000-0500-0000FF000000}"/>
                </a:ext>
              </a:extLst>
            </xdr:cNvPr>
            <xdr:cNvSpPr/>
          </xdr:nvSpPr>
          <xdr:spPr>
            <a:xfrm>
              <a:off x="11129131" y="2586929"/>
              <a:ext cx="73313" cy="48166"/>
            </a:xfrm>
            <a:custGeom>
              <a:avLst/>
              <a:gdLst>
                <a:gd name="connsiteX0" fmla="*/ -749 w 73313"/>
                <a:gd name="connsiteY0" fmla="*/ 2050 h 48166"/>
                <a:gd name="connsiteX1" fmla="*/ 72565 w 73313"/>
                <a:gd name="connsiteY1" fmla="*/ 47871 h 48166"/>
                <a:gd name="connsiteX2" fmla="*/ 44828 w 73313"/>
                <a:gd name="connsiteY2" fmla="*/ 11948 h 48166"/>
                <a:gd name="connsiteX3" fmla="*/ -749 w 73313"/>
                <a:gd name="connsiteY3" fmla="*/ 2050 h 48166"/>
              </a:gdLst>
              <a:ahLst/>
              <a:cxnLst>
                <a:cxn ang="0">
                  <a:pos x="connsiteX0" y="connsiteY0"/>
                </a:cxn>
                <a:cxn ang="0">
                  <a:pos x="connsiteX1" y="connsiteY1"/>
                </a:cxn>
                <a:cxn ang="0">
                  <a:pos x="connsiteX2" y="connsiteY2"/>
                </a:cxn>
                <a:cxn ang="0">
                  <a:pos x="connsiteX3" y="connsiteY3"/>
                </a:cxn>
              </a:cxnLst>
              <a:rect l="l" t="t" r="r" b="b"/>
              <a:pathLst>
                <a:path w="73313" h="48166">
                  <a:moveTo>
                    <a:pt x="-749" y="2050"/>
                  </a:moveTo>
                  <a:lnTo>
                    <a:pt x="72565" y="47871"/>
                  </a:lnTo>
                  <a:cubicBezTo>
                    <a:pt x="72565" y="37241"/>
                    <a:pt x="61568" y="22822"/>
                    <a:pt x="44828" y="11948"/>
                  </a:cubicBezTo>
                  <a:cubicBezTo>
                    <a:pt x="28088" y="1072"/>
                    <a:pt x="8416" y="-3449"/>
                    <a:pt x="-749" y="2050"/>
                  </a:cubicBezTo>
                  <a:close/>
                </a:path>
              </a:pathLst>
            </a:custGeom>
            <a:solidFill>
              <a:srgbClr val="684C4C">
                <a:alpha val="47000"/>
              </a:srgbClr>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56" name="Freeform: Shape 56">
              <a:extLst>
                <a:ext uri="{FF2B5EF4-FFF2-40B4-BE49-F238E27FC236}">
                  <a16:creationId xmlns:a16="http://schemas.microsoft.com/office/drawing/2014/main" id="{00000000-0008-0000-0500-000000010000}"/>
                </a:ext>
              </a:extLst>
            </xdr:cNvPr>
            <xdr:cNvSpPr/>
          </xdr:nvSpPr>
          <xdr:spPr>
            <a:xfrm>
              <a:off x="11136548" y="2549196"/>
              <a:ext cx="68584" cy="41481"/>
            </a:xfrm>
            <a:custGeom>
              <a:avLst/>
              <a:gdLst>
                <a:gd name="connsiteX0" fmla="*/ 1243 w 68584"/>
                <a:gd name="connsiteY0" fmla="*/ -295 h 41481"/>
                <a:gd name="connsiteX1" fmla="*/ -224 w 68584"/>
                <a:gd name="connsiteY1" fmla="*/ 2515 h 41481"/>
                <a:gd name="connsiteX2" fmla="*/ 36433 w 68584"/>
                <a:gd name="connsiteY2" fmla="*/ 37095 h 41481"/>
                <a:gd name="connsiteX3" fmla="*/ 67836 w 68584"/>
                <a:gd name="connsiteY3" fmla="*/ 40883 h 41481"/>
              </a:gdLst>
              <a:ahLst/>
              <a:cxnLst>
                <a:cxn ang="0">
                  <a:pos x="connsiteX0" y="connsiteY0"/>
                </a:cxn>
                <a:cxn ang="0">
                  <a:pos x="connsiteX1" y="connsiteY1"/>
                </a:cxn>
                <a:cxn ang="0">
                  <a:pos x="connsiteX2" y="connsiteY2"/>
                </a:cxn>
                <a:cxn ang="0">
                  <a:pos x="connsiteX3" y="connsiteY3"/>
                </a:cxn>
              </a:cxnLst>
              <a:rect l="l" t="t" r="r" b="b"/>
              <a:pathLst>
                <a:path w="68584" h="41481">
                  <a:moveTo>
                    <a:pt x="1243" y="-295"/>
                  </a:moveTo>
                  <a:cubicBezTo>
                    <a:pt x="583" y="548"/>
                    <a:pt x="94" y="1501"/>
                    <a:pt x="-224" y="2515"/>
                  </a:cubicBezTo>
                  <a:cubicBezTo>
                    <a:pt x="-3889" y="14734"/>
                    <a:pt x="11995" y="29519"/>
                    <a:pt x="36433" y="37095"/>
                  </a:cubicBezTo>
                  <a:cubicBezTo>
                    <a:pt x="46514" y="40540"/>
                    <a:pt x="57218" y="41836"/>
                    <a:pt x="67836" y="40883"/>
                  </a:cubicBezTo>
                  <a:close/>
                </a:path>
              </a:pathLst>
            </a:custGeom>
            <a:solidFill>
              <a:srgbClr val="D36F54">
                <a:alpha val="30000"/>
              </a:srgbClr>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57" name="Freeform: Shape 57">
              <a:extLst>
                <a:ext uri="{FF2B5EF4-FFF2-40B4-BE49-F238E27FC236}">
                  <a16:creationId xmlns:a16="http://schemas.microsoft.com/office/drawing/2014/main" id="{00000000-0008-0000-0500-000001010000}"/>
                </a:ext>
              </a:extLst>
            </xdr:cNvPr>
            <xdr:cNvSpPr/>
          </xdr:nvSpPr>
          <xdr:spPr>
            <a:xfrm>
              <a:off x="11120668" y="2535125"/>
              <a:ext cx="371855" cy="686236"/>
            </a:xfrm>
            <a:custGeom>
              <a:avLst/>
              <a:gdLst>
                <a:gd name="connsiteX0" fmla="*/ 291806 w 371855"/>
                <a:gd name="connsiteY0" fmla="*/ 174578 h 686236"/>
                <a:gd name="connsiteX1" fmla="*/ 218492 w 371855"/>
                <a:gd name="connsiteY1" fmla="*/ 31860 h 686236"/>
                <a:gd name="connsiteX2" fmla="*/ 208472 w 371855"/>
                <a:gd name="connsiteY2" fmla="*/ 24284 h 686236"/>
                <a:gd name="connsiteX3" fmla="*/ 103267 w 371855"/>
                <a:gd name="connsiteY3" fmla="*/ 1191 h 686236"/>
                <a:gd name="connsiteX4" fmla="*/ 27509 w 371855"/>
                <a:gd name="connsiteY4" fmla="*/ -275 h 686236"/>
                <a:gd name="connsiteX5" fmla="*/ 14618 w 371855"/>
                <a:gd name="connsiteY5" fmla="*/ 11235 h 686236"/>
                <a:gd name="connsiteX6" fmla="*/ 15290 w 371855"/>
                <a:gd name="connsiteY6" fmla="*/ 15976 h 686236"/>
                <a:gd name="connsiteX7" fmla="*/ 94224 w 371855"/>
                <a:gd name="connsiteY7" fmla="*/ 50677 h 686236"/>
                <a:gd name="connsiteX8" fmla="*/ 181102 w 371855"/>
                <a:gd name="connsiteY8" fmla="*/ 81347 h 686236"/>
                <a:gd name="connsiteX9" fmla="*/ 188921 w 371855"/>
                <a:gd name="connsiteY9" fmla="*/ 156860 h 686236"/>
                <a:gd name="connsiteX10" fmla="*/ 181468 w 371855"/>
                <a:gd name="connsiteY10" fmla="*/ 181298 h 686236"/>
                <a:gd name="connsiteX11" fmla="*/ 144811 w 371855"/>
                <a:gd name="connsiteY11" fmla="*/ 218933 h 686236"/>
                <a:gd name="connsiteX12" fmla="*/ 144811 w 371855"/>
                <a:gd name="connsiteY12" fmla="*/ 218933 h 686236"/>
                <a:gd name="connsiteX13" fmla="*/ 108154 w 371855"/>
                <a:gd name="connsiteY13" fmla="*/ 189119 h 686236"/>
                <a:gd name="connsiteX14" fmla="*/ 77851 w 371855"/>
                <a:gd name="connsiteY14" fmla="*/ 114094 h 686236"/>
                <a:gd name="connsiteX15" fmla="*/ 9425 w 371855"/>
                <a:gd name="connsiteY15" fmla="*/ 56909 h 686236"/>
                <a:gd name="connsiteX16" fmla="*/ 13335 w 371855"/>
                <a:gd name="connsiteY16" fmla="*/ 110306 h 686236"/>
                <a:gd name="connsiteX17" fmla="*/ 49992 w 371855"/>
                <a:gd name="connsiteY17" fmla="*/ 272574 h 686236"/>
                <a:gd name="connsiteX18" fmla="*/ 103755 w 371855"/>
                <a:gd name="connsiteY18" fmla="*/ 401606 h 686236"/>
                <a:gd name="connsiteX19" fmla="*/ 149332 w 371855"/>
                <a:gd name="connsiteY19" fmla="*/ 685942 h 686236"/>
                <a:gd name="connsiteX20" fmla="*/ 371107 w 371855"/>
                <a:gd name="connsiteY20" fmla="*/ 685942 h 686236"/>
                <a:gd name="connsiteX21" fmla="*/ 224479 w 371855"/>
                <a:gd name="connsiteY21" fmla="*/ 360673 h 686236"/>
                <a:gd name="connsiteX22" fmla="*/ 291195 w 371855"/>
                <a:gd name="connsiteY22" fmla="*/ 192784 h 686236"/>
                <a:gd name="connsiteX23" fmla="*/ 291806 w 371855"/>
                <a:gd name="connsiteY23" fmla="*/ 174578 h 686236"/>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Lst>
              <a:rect l="l" t="t" r="r" b="b"/>
              <a:pathLst>
                <a:path w="371855" h="686236">
                  <a:moveTo>
                    <a:pt x="291806" y="174578"/>
                  </a:moveTo>
                  <a:lnTo>
                    <a:pt x="218492" y="31860"/>
                  </a:lnTo>
                  <a:cubicBezTo>
                    <a:pt x="216512" y="27913"/>
                    <a:pt x="212810" y="25115"/>
                    <a:pt x="208472" y="24284"/>
                  </a:cubicBezTo>
                  <a:lnTo>
                    <a:pt x="103267" y="1191"/>
                  </a:lnTo>
                  <a:lnTo>
                    <a:pt x="27509" y="-275"/>
                  </a:lnTo>
                  <a:cubicBezTo>
                    <a:pt x="20776" y="-654"/>
                    <a:pt x="14997" y="4490"/>
                    <a:pt x="14618" y="11235"/>
                  </a:cubicBezTo>
                  <a:cubicBezTo>
                    <a:pt x="14532" y="12847"/>
                    <a:pt x="14752" y="14448"/>
                    <a:pt x="15290" y="15976"/>
                  </a:cubicBezTo>
                  <a:cubicBezTo>
                    <a:pt x="22988" y="32593"/>
                    <a:pt x="43149" y="51655"/>
                    <a:pt x="94224" y="50677"/>
                  </a:cubicBezTo>
                  <a:lnTo>
                    <a:pt x="181102" y="81347"/>
                  </a:lnTo>
                  <a:cubicBezTo>
                    <a:pt x="180809" y="106738"/>
                    <a:pt x="183423" y="132068"/>
                    <a:pt x="188921" y="156860"/>
                  </a:cubicBezTo>
                  <a:cubicBezTo>
                    <a:pt x="190607" y="165731"/>
                    <a:pt x="187822" y="174871"/>
                    <a:pt x="181468" y="181298"/>
                  </a:cubicBezTo>
                  <a:lnTo>
                    <a:pt x="144811" y="218933"/>
                  </a:lnTo>
                  <a:lnTo>
                    <a:pt x="144811" y="218933"/>
                  </a:lnTo>
                  <a:cubicBezTo>
                    <a:pt x="128731" y="215023"/>
                    <a:pt x="115266" y="204062"/>
                    <a:pt x="108154" y="189119"/>
                  </a:cubicBezTo>
                  <a:cubicBezTo>
                    <a:pt x="95850" y="165059"/>
                    <a:pt x="85708" y="139949"/>
                    <a:pt x="77851" y="114094"/>
                  </a:cubicBezTo>
                  <a:cubicBezTo>
                    <a:pt x="73696" y="85990"/>
                    <a:pt x="44371" y="46401"/>
                    <a:pt x="9425" y="56909"/>
                  </a:cubicBezTo>
                  <a:cubicBezTo>
                    <a:pt x="-13180" y="63752"/>
                    <a:pt x="8203" y="95155"/>
                    <a:pt x="13335" y="110306"/>
                  </a:cubicBezTo>
                  <a:cubicBezTo>
                    <a:pt x="22988" y="138654"/>
                    <a:pt x="35940" y="224309"/>
                    <a:pt x="49992" y="272574"/>
                  </a:cubicBezTo>
                  <a:cubicBezTo>
                    <a:pt x="65400" y="316587"/>
                    <a:pt x="83350" y="359671"/>
                    <a:pt x="103755" y="401606"/>
                  </a:cubicBezTo>
                  <a:lnTo>
                    <a:pt x="149332" y="685942"/>
                  </a:lnTo>
                  <a:lnTo>
                    <a:pt x="371107" y="685942"/>
                  </a:lnTo>
                  <a:lnTo>
                    <a:pt x="224479" y="360673"/>
                  </a:lnTo>
                  <a:lnTo>
                    <a:pt x="291195" y="192784"/>
                  </a:lnTo>
                  <a:cubicBezTo>
                    <a:pt x="294249" y="187151"/>
                    <a:pt x="294469" y="180406"/>
                    <a:pt x="291806" y="174578"/>
                  </a:cubicBezTo>
                  <a:close/>
                </a:path>
              </a:pathLst>
            </a:custGeom>
            <a:solidFill>
              <a:srgbClr val="FAB088"/>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58" name="Freeform: Shape 58">
              <a:extLst>
                <a:ext uri="{FF2B5EF4-FFF2-40B4-BE49-F238E27FC236}">
                  <a16:creationId xmlns:a16="http://schemas.microsoft.com/office/drawing/2014/main" id="{00000000-0008-0000-0500-000002010000}"/>
                </a:ext>
              </a:extLst>
            </xdr:cNvPr>
            <xdr:cNvSpPr/>
          </xdr:nvSpPr>
          <xdr:spPr>
            <a:xfrm>
              <a:off x="11301540" y="2684827"/>
              <a:ext cx="108382" cy="105938"/>
            </a:xfrm>
            <a:custGeom>
              <a:avLst/>
              <a:gdLst>
                <a:gd name="connsiteX0" fmla="*/ 8660 w 108382"/>
                <a:gd name="connsiteY0" fmla="*/ -295 h 105938"/>
                <a:gd name="connsiteX1" fmla="*/ 9393 w 108382"/>
                <a:gd name="connsiteY1" fmla="*/ 3981 h 105938"/>
                <a:gd name="connsiteX2" fmla="*/ 2062 w 108382"/>
                <a:gd name="connsiteY2" fmla="*/ 28419 h 105938"/>
                <a:gd name="connsiteX3" fmla="*/ -749 w 108382"/>
                <a:gd name="connsiteY3" fmla="*/ 31596 h 105938"/>
                <a:gd name="connsiteX4" fmla="*/ 86251 w 108382"/>
                <a:gd name="connsiteY4" fmla="*/ 105643 h 105938"/>
                <a:gd name="connsiteX5" fmla="*/ 107634 w 108382"/>
                <a:gd name="connsiteY5" fmla="*/ 52124 h 10593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08382" h="105938">
                  <a:moveTo>
                    <a:pt x="8660" y="-295"/>
                  </a:moveTo>
                  <a:lnTo>
                    <a:pt x="9393" y="3981"/>
                  </a:lnTo>
                  <a:cubicBezTo>
                    <a:pt x="11080" y="12840"/>
                    <a:pt x="8343" y="21955"/>
                    <a:pt x="2062" y="28419"/>
                  </a:cubicBezTo>
                  <a:lnTo>
                    <a:pt x="-749" y="31596"/>
                  </a:lnTo>
                  <a:lnTo>
                    <a:pt x="86251" y="105643"/>
                  </a:lnTo>
                  <a:lnTo>
                    <a:pt x="107634" y="52124"/>
                  </a:lnTo>
                  <a:close/>
                </a:path>
              </a:pathLst>
            </a:custGeom>
            <a:solidFill>
              <a:srgbClr val="E67B63"/>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59" name="Freeform: Shape 59">
              <a:extLst>
                <a:ext uri="{FF2B5EF4-FFF2-40B4-BE49-F238E27FC236}">
                  <a16:creationId xmlns:a16="http://schemas.microsoft.com/office/drawing/2014/main" id="{00000000-0008-0000-0500-000003010000}"/>
                </a:ext>
              </a:extLst>
            </xdr:cNvPr>
            <xdr:cNvSpPr/>
          </xdr:nvSpPr>
          <xdr:spPr>
            <a:xfrm rot="18092998">
              <a:off x="11372811" y="2564282"/>
              <a:ext cx="39100" cy="327835"/>
            </a:xfrm>
            <a:custGeom>
              <a:avLst/>
              <a:gdLst>
                <a:gd name="connsiteX0" fmla="*/ -749 w 39100"/>
                <a:gd name="connsiteY0" fmla="*/ -295 h 327835"/>
                <a:gd name="connsiteX1" fmla="*/ 38352 w 39100"/>
                <a:gd name="connsiteY1" fmla="*/ -295 h 327835"/>
                <a:gd name="connsiteX2" fmla="*/ 38352 w 39100"/>
                <a:gd name="connsiteY2" fmla="*/ 327540 h 327835"/>
                <a:gd name="connsiteX3" fmla="*/ -749 w 39100"/>
                <a:gd name="connsiteY3" fmla="*/ 327540 h 327835"/>
              </a:gdLst>
              <a:ahLst/>
              <a:cxnLst>
                <a:cxn ang="0">
                  <a:pos x="connsiteX0" y="connsiteY0"/>
                </a:cxn>
                <a:cxn ang="0">
                  <a:pos x="connsiteX1" y="connsiteY1"/>
                </a:cxn>
                <a:cxn ang="0">
                  <a:pos x="connsiteX2" y="connsiteY2"/>
                </a:cxn>
                <a:cxn ang="0">
                  <a:pos x="connsiteX3" y="connsiteY3"/>
                </a:cxn>
              </a:cxnLst>
              <a:rect l="l" t="t" r="r" b="b"/>
              <a:pathLst>
                <a:path w="39100" h="327835">
                  <a:moveTo>
                    <a:pt x="-749" y="-295"/>
                  </a:moveTo>
                  <a:lnTo>
                    <a:pt x="38352" y="-295"/>
                  </a:lnTo>
                  <a:lnTo>
                    <a:pt x="38352" y="327540"/>
                  </a:lnTo>
                  <a:lnTo>
                    <a:pt x="-749" y="327540"/>
                  </a:lnTo>
                  <a:close/>
                </a:path>
              </a:pathLst>
            </a:custGeom>
            <a:solidFill>
              <a:srgbClr val="FDB515"/>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60" name="Freeform: Shape 60">
              <a:extLst>
                <a:ext uri="{FF2B5EF4-FFF2-40B4-BE49-F238E27FC236}">
                  <a16:creationId xmlns:a16="http://schemas.microsoft.com/office/drawing/2014/main" id="{00000000-0008-0000-0500-000004010000}"/>
                </a:ext>
              </a:extLst>
            </xdr:cNvPr>
            <xdr:cNvSpPr/>
          </xdr:nvSpPr>
          <xdr:spPr>
            <a:xfrm rot="18093599">
              <a:off x="11379656" y="2554915"/>
              <a:ext cx="14662" cy="339931"/>
            </a:xfrm>
            <a:custGeom>
              <a:avLst/>
              <a:gdLst>
                <a:gd name="connsiteX0" fmla="*/ -749 w 14662"/>
                <a:gd name="connsiteY0" fmla="*/ -295 h 339931"/>
                <a:gd name="connsiteX1" fmla="*/ 13914 w 14662"/>
                <a:gd name="connsiteY1" fmla="*/ -295 h 339931"/>
                <a:gd name="connsiteX2" fmla="*/ 13914 w 14662"/>
                <a:gd name="connsiteY2" fmla="*/ 339637 h 339931"/>
                <a:gd name="connsiteX3" fmla="*/ -749 w 14662"/>
                <a:gd name="connsiteY3" fmla="*/ 339637 h 339931"/>
              </a:gdLst>
              <a:ahLst/>
              <a:cxnLst>
                <a:cxn ang="0">
                  <a:pos x="connsiteX0" y="connsiteY0"/>
                </a:cxn>
                <a:cxn ang="0">
                  <a:pos x="connsiteX1" y="connsiteY1"/>
                </a:cxn>
                <a:cxn ang="0">
                  <a:pos x="connsiteX2" y="connsiteY2"/>
                </a:cxn>
                <a:cxn ang="0">
                  <a:pos x="connsiteX3" y="connsiteY3"/>
                </a:cxn>
              </a:cxnLst>
              <a:rect l="l" t="t" r="r" b="b"/>
              <a:pathLst>
                <a:path w="14662" h="339931">
                  <a:moveTo>
                    <a:pt x="-749" y="-295"/>
                  </a:moveTo>
                  <a:lnTo>
                    <a:pt x="13914" y="-295"/>
                  </a:lnTo>
                  <a:lnTo>
                    <a:pt x="13914" y="339637"/>
                  </a:lnTo>
                  <a:lnTo>
                    <a:pt x="-749" y="339637"/>
                  </a:lnTo>
                  <a:close/>
                </a:path>
              </a:pathLst>
            </a:custGeom>
            <a:solidFill>
              <a:srgbClr val="FEDA42"/>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61" name="Freeform: Shape 61">
              <a:extLst>
                <a:ext uri="{FF2B5EF4-FFF2-40B4-BE49-F238E27FC236}">
                  <a16:creationId xmlns:a16="http://schemas.microsoft.com/office/drawing/2014/main" id="{00000000-0008-0000-0500-000005010000}"/>
                </a:ext>
              </a:extLst>
            </xdr:cNvPr>
            <xdr:cNvSpPr/>
          </xdr:nvSpPr>
          <xdr:spPr>
            <a:xfrm>
              <a:off x="11063637" y="2525369"/>
              <a:ext cx="46432" cy="39222"/>
            </a:xfrm>
            <a:custGeom>
              <a:avLst/>
              <a:gdLst>
                <a:gd name="connsiteX0" fmla="*/ 46432 w 46432"/>
                <a:gd name="connsiteY0" fmla="*/ 5743 h 39222"/>
                <a:gd name="connsiteX1" fmla="*/ 25660 w 46432"/>
                <a:gd name="connsiteY1" fmla="*/ 39223 h 39222"/>
                <a:gd name="connsiteX2" fmla="*/ 0 w 46432"/>
                <a:gd name="connsiteY2" fmla="*/ 0 h 39222"/>
                <a:gd name="connsiteX3" fmla="*/ 46432 w 46432"/>
                <a:gd name="connsiteY3" fmla="*/ 5743 h 39222"/>
              </a:gdLst>
              <a:ahLst/>
              <a:cxnLst>
                <a:cxn ang="0">
                  <a:pos x="connsiteX0" y="connsiteY0"/>
                </a:cxn>
                <a:cxn ang="0">
                  <a:pos x="connsiteX1" y="connsiteY1"/>
                </a:cxn>
                <a:cxn ang="0">
                  <a:pos x="connsiteX2" y="connsiteY2"/>
                </a:cxn>
                <a:cxn ang="0">
                  <a:pos x="connsiteX3" y="connsiteY3"/>
                </a:cxn>
              </a:cxnLst>
              <a:rect l="l" t="t" r="r" b="b"/>
              <a:pathLst>
                <a:path w="46432" h="39222">
                  <a:moveTo>
                    <a:pt x="46432" y="5743"/>
                  </a:moveTo>
                  <a:lnTo>
                    <a:pt x="25660" y="39223"/>
                  </a:lnTo>
                  <a:lnTo>
                    <a:pt x="0" y="0"/>
                  </a:lnTo>
                  <a:lnTo>
                    <a:pt x="46432" y="5743"/>
                  </a:lnTo>
                  <a:close/>
                </a:path>
              </a:pathLst>
            </a:custGeom>
            <a:solidFill>
              <a:srgbClr val="FCC29B"/>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62" name="Freeform: Shape 62">
              <a:extLst>
                <a:ext uri="{FF2B5EF4-FFF2-40B4-BE49-F238E27FC236}">
                  <a16:creationId xmlns:a16="http://schemas.microsoft.com/office/drawing/2014/main" id="{00000000-0008-0000-0500-000006010000}"/>
                </a:ext>
              </a:extLst>
            </xdr:cNvPr>
            <xdr:cNvSpPr/>
          </xdr:nvSpPr>
          <xdr:spPr>
            <a:xfrm>
              <a:off x="11063637" y="2525369"/>
              <a:ext cx="14051" cy="11852"/>
            </a:xfrm>
            <a:custGeom>
              <a:avLst/>
              <a:gdLst>
                <a:gd name="connsiteX0" fmla="*/ 14052 w 14051"/>
                <a:gd name="connsiteY0" fmla="*/ 1711 h 11852"/>
                <a:gd name="connsiteX1" fmla="*/ 0 w 14051"/>
                <a:gd name="connsiteY1" fmla="*/ 0 h 11852"/>
                <a:gd name="connsiteX2" fmla="*/ 7820 w 14051"/>
                <a:gd name="connsiteY2" fmla="*/ 11852 h 11852"/>
                <a:gd name="connsiteX3" fmla="*/ 14052 w 14051"/>
                <a:gd name="connsiteY3" fmla="*/ 1711 h 11852"/>
              </a:gdLst>
              <a:ahLst/>
              <a:cxnLst>
                <a:cxn ang="0">
                  <a:pos x="connsiteX0" y="connsiteY0"/>
                </a:cxn>
                <a:cxn ang="0">
                  <a:pos x="connsiteX1" y="connsiteY1"/>
                </a:cxn>
                <a:cxn ang="0">
                  <a:pos x="connsiteX2" y="connsiteY2"/>
                </a:cxn>
                <a:cxn ang="0">
                  <a:pos x="connsiteX3" y="connsiteY3"/>
                </a:cxn>
              </a:cxnLst>
              <a:rect l="l" t="t" r="r" b="b"/>
              <a:pathLst>
                <a:path w="14051" h="11852">
                  <a:moveTo>
                    <a:pt x="14052" y="1711"/>
                  </a:moveTo>
                  <a:lnTo>
                    <a:pt x="0" y="0"/>
                  </a:lnTo>
                  <a:lnTo>
                    <a:pt x="7820" y="11852"/>
                  </a:lnTo>
                  <a:lnTo>
                    <a:pt x="14052" y="1711"/>
                  </a:lnTo>
                  <a:close/>
                </a:path>
              </a:pathLst>
            </a:custGeom>
            <a:solidFill>
              <a:srgbClr val="4A4440"/>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63" name="Freeform: Shape 63">
              <a:extLst>
                <a:ext uri="{FF2B5EF4-FFF2-40B4-BE49-F238E27FC236}">
                  <a16:creationId xmlns:a16="http://schemas.microsoft.com/office/drawing/2014/main" id="{00000000-0008-0000-0500-000007010000}"/>
                </a:ext>
              </a:extLst>
            </xdr:cNvPr>
            <xdr:cNvSpPr/>
          </xdr:nvSpPr>
          <xdr:spPr>
            <a:xfrm>
              <a:off x="10538099" y="2603106"/>
              <a:ext cx="348105" cy="362518"/>
            </a:xfrm>
            <a:custGeom>
              <a:avLst/>
              <a:gdLst>
                <a:gd name="connsiteX0" fmla="*/ 324276 w 348105"/>
                <a:gd name="connsiteY0" fmla="*/ 193108 h 362518"/>
                <a:gd name="connsiteX1" fmla="*/ 281998 w 348105"/>
                <a:gd name="connsiteY1" fmla="*/ 263856 h 362518"/>
                <a:gd name="connsiteX2" fmla="*/ 243142 w 348105"/>
                <a:gd name="connsiteY2" fmla="*/ 298802 h 362518"/>
                <a:gd name="connsiteX3" fmla="*/ 236409 w 348105"/>
                <a:gd name="connsiteY3" fmla="*/ 293658 h 362518"/>
                <a:gd name="connsiteX4" fmla="*/ 236666 w 348105"/>
                <a:gd name="connsiteY4" fmla="*/ 290982 h 362518"/>
                <a:gd name="connsiteX5" fmla="*/ 250717 w 348105"/>
                <a:gd name="connsiteY5" fmla="*/ 238196 h 362518"/>
                <a:gd name="connsiteX6" fmla="*/ 329408 w 348105"/>
                <a:gd name="connsiteY6" fmla="*/ 122360 h 362518"/>
                <a:gd name="connsiteX7" fmla="*/ 310346 w 348105"/>
                <a:gd name="connsiteY7" fmla="*/ 67130 h 362518"/>
                <a:gd name="connsiteX8" fmla="*/ 205996 w 348105"/>
                <a:gd name="connsiteY8" fmla="*/ 187487 h 362518"/>
                <a:gd name="connsiteX9" fmla="*/ 196832 w 348105"/>
                <a:gd name="connsiteY9" fmla="*/ 183333 h 362518"/>
                <a:gd name="connsiteX10" fmla="*/ 282365 w 348105"/>
                <a:gd name="connsiteY10" fmla="*/ 76050 h 362518"/>
                <a:gd name="connsiteX11" fmla="*/ 266724 w 348105"/>
                <a:gd name="connsiteY11" fmla="*/ 22653 h 362518"/>
                <a:gd name="connsiteX12" fmla="*/ 245830 w 348105"/>
                <a:gd name="connsiteY12" fmla="*/ 39760 h 362518"/>
                <a:gd name="connsiteX13" fmla="*/ 247907 w 348105"/>
                <a:gd name="connsiteY13" fmla="*/ 33161 h 362518"/>
                <a:gd name="connsiteX14" fmla="*/ 247907 w 348105"/>
                <a:gd name="connsiteY14" fmla="*/ 30717 h 362518"/>
                <a:gd name="connsiteX15" fmla="*/ 247907 w 348105"/>
                <a:gd name="connsiteY15" fmla="*/ 28029 h 362518"/>
                <a:gd name="connsiteX16" fmla="*/ 247907 w 348105"/>
                <a:gd name="connsiteY16" fmla="*/ 27418 h 362518"/>
                <a:gd name="connsiteX17" fmla="*/ 247907 w 348105"/>
                <a:gd name="connsiteY17" fmla="*/ 24364 h 362518"/>
                <a:gd name="connsiteX18" fmla="*/ 247907 w 348105"/>
                <a:gd name="connsiteY18" fmla="*/ 24364 h 362518"/>
                <a:gd name="connsiteX19" fmla="*/ 209051 w 348105"/>
                <a:gd name="connsiteY19" fmla="*/ 5791 h 362518"/>
                <a:gd name="connsiteX20" fmla="*/ 162497 w 348105"/>
                <a:gd name="connsiteY20" fmla="*/ 49901 h 362518"/>
                <a:gd name="connsiteX21" fmla="*/ 160420 w 348105"/>
                <a:gd name="connsiteY21" fmla="*/ 43303 h 362518"/>
                <a:gd name="connsiteX22" fmla="*/ 128772 w 348105"/>
                <a:gd name="connsiteY22" fmla="*/ 31084 h 362518"/>
                <a:gd name="connsiteX23" fmla="*/ 27966 w 348105"/>
                <a:gd name="connsiteY23" fmla="*/ 264344 h 362518"/>
                <a:gd name="connsiteX24" fmla="*/ -749 w 348105"/>
                <a:gd name="connsiteY24" fmla="*/ 354398 h 362518"/>
                <a:gd name="connsiteX25" fmla="*/ 145146 w 348105"/>
                <a:gd name="connsiteY25" fmla="*/ 360630 h 362518"/>
                <a:gd name="connsiteX26" fmla="*/ 245830 w 348105"/>
                <a:gd name="connsiteY26" fmla="*/ 336192 h 362518"/>
                <a:gd name="connsiteX27" fmla="*/ 320488 w 348105"/>
                <a:gd name="connsiteY27" fmla="*/ 309188 h 362518"/>
                <a:gd name="connsiteX28" fmla="*/ 347003 w 348105"/>
                <a:gd name="connsiteY28" fmla="*/ 210581 h 362518"/>
                <a:gd name="connsiteX29" fmla="*/ 334772 w 348105"/>
                <a:gd name="connsiteY29" fmla="*/ 191739 h 362518"/>
                <a:gd name="connsiteX30" fmla="*/ 324276 w 348105"/>
                <a:gd name="connsiteY30" fmla="*/ 193108 h 36251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 ang="0">
                  <a:pos x="connsiteX28" y="connsiteY28"/>
                </a:cxn>
                <a:cxn ang="0">
                  <a:pos x="connsiteX29" y="connsiteY29"/>
                </a:cxn>
                <a:cxn ang="0">
                  <a:pos x="connsiteX30" y="connsiteY30"/>
                </a:cxn>
              </a:cxnLst>
              <a:rect l="l" t="t" r="r" b="b"/>
              <a:pathLst>
                <a:path w="348105" h="362518">
                  <a:moveTo>
                    <a:pt x="324276" y="193108"/>
                  </a:moveTo>
                  <a:cubicBezTo>
                    <a:pt x="301476" y="210251"/>
                    <a:pt x="286300" y="235654"/>
                    <a:pt x="281998" y="263856"/>
                  </a:cubicBezTo>
                  <a:cubicBezTo>
                    <a:pt x="278736" y="283125"/>
                    <a:pt x="262643" y="297604"/>
                    <a:pt x="243142" y="298802"/>
                  </a:cubicBezTo>
                  <a:cubicBezTo>
                    <a:pt x="239867" y="299242"/>
                    <a:pt x="236850" y="296932"/>
                    <a:pt x="236409" y="293658"/>
                  </a:cubicBezTo>
                  <a:cubicBezTo>
                    <a:pt x="236299" y="292766"/>
                    <a:pt x="236385" y="291849"/>
                    <a:pt x="236666" y="290982"/>
                  </a:cubicBezTo>
                  <a:cubicBezTo>
                    <a:pt x="242653" y="273753"/>
                    <a:pt x="247345" y="256109"/>
                    <a:pt x="250717" y="238196"/>
                  </a:cubicBezTo>
                  <a:cubicBezTo>
                    <a:pt x="276378" y="195673"/>
                    <a:pt x="295928" y="155229"/>
                    <a:pt x="329408" y="122360"/>
                  </a:cubicBezTo>
                  <a:cubicBezTo>
                    <a:pt x="354579" y="97922"/>
                    <a:pt x="337716" y="45136"/>
                    <a:pt x="310346" y="67130"/>
                  </a:cubicBezTo>
                  <a:cubicBezTo>
                    <a:pt x="269168" y="101221"/>
                    <a:pt x="233904" y="141886"/>
                    <a:pt x="205996" y="187487"/>
                  </a:cubicBezTo>
                  <a:cubicBezTo>
                    <a:pt x="202942" y="186265"/>
                    <a:pt x="200009" y="184799"/>
                    <a:pt x="196832" y="183333"/>
                  </a:cubicBezTo>
                  <a:cubicBezTo>
                    <a:pt x="221099" y="144378"/>
                    <a:pt x="249802" y="108381"/>
                    <a:pt x="282365" y="76050"/>
                  </a:cubicBezTo>
                  <a:cubicBezTo>
                    <a:pt x="306803" y="51612"/>
                    <a:pt x="294584" y="1270"/>
                    <a:pt x="266724" y="22653"/>
                  </a:cubicBezTo>
                  <a:cubicBezTo>
                    <a:pt x="259515" y="28151"/>
                    <a:pt x="252673" y="33772"/>
                    <a:pt x="245830" y="39760"/>
                  </a:cubicBezTo>
                  <a:cubicBezTo>
                    <a:pt x="246820" y="37658"/>
                    <a:pt x="247516" y="35446"/>
                    <a:pt x="247907" y="33161"/>
                  </a:cubicBezTo>
                  <a:cubicBezTo>
                    <a:pt x="247968" y="32342"/>
                    <a:pt x="247968" y="31536"/>
                    <a:pt x="247907" y="30717"/>
                  </a:cubicBezTo>
                  <a:cubicBezTo>
                    <a:pt x="247968" y="29825"/>
                    <a:pt x="247968" y="28921"/>
                    <a:pt x="247907" y="28029"/>
                  </a:cubicBezTo>
                  <a:lnTo>
                    <a:pt x="247907" y="27418"/>
                  </a:lnTo>
                  <a:cubicBezTo>
                    <a:pt x="247968" y="26404"/>
                    <a:pt x="247968" y="25378"/>
                    <a:pt x="247907" y="24364"/>
                  </a:cubicBezTo>
                  <a:lnTo>
                    <a:pt x="247907" y="24364"/>
                  </a:lnTo>
                  <a:cubicBezTo>
                    <a:pt x="245708" y="5791"/>
                    <a:pt x="227380" y="-9116"/>
                    <a:pt x="209051" y="5791"/>
                  </a:cubicBezTo>
                  <a:cubicBezTo>
                    <a:pt x="192384" y="19231"/>
                    <a:pt x="176817" y="33980"/>
                    <a:pt x="162497" y="49901"/>
                  </a:cubicBezTo>
                  <a:cubicBezTo>
                    <a:pt x="162130" y="47616"/>
                    <a:pt x="161434" y="45393"/>
                    <a:pt x="160420" y="43303"/>
                  </a:cubicBezTo>
                  <a:cubicBezTo>
                    <a:pt x="155654" y="27418"/>
                    <a:pt x="141847" y="16910"/>
                    <a:pt x="128772" y="31084"/>
                  </a:cubicBezTo>
                  <a:cubicBezTo>
                    <a:pt x="69754" y="94012"/>
                    <a:pt x="50204" y="178567"/>
                    <a:pt x="27966" y="264344"/>
                  </a:cubicBezTo>
                  <a:cubicBezTo>
                    <a:pt x="20145" y="294647"/>
                    <a:pt x="4749" y="323484"/>
                    <a:pt x="-749" y="354398"/>
                  </a:cubicBezTo>
                  <a:cubicBezTo>
                    <a:pt x="47492" y="361962"/>
                    <a:pt x="96441" y="364051"/>
                    <a:pt x="145146" y="360630"/>
                  </a:cubicBezTo>
                  <a:cubicBezTo>
                    <a:pt x="179249" y="354936"/>
                    <a:pt x="212900" y="346761"/>
                    <a:pt x="245830" y="336192"/>
                  </a:cubicBezTo>
                  <a:cubicBezTo>
                    <a:pt x="268924" y="330204"/>
                    <a:pt x="303137" y="328249"/>
                    <a:pt x="320488" y="309188"/>
                  </a:cubicBezTo>
                  <a:lnTo>
                    <a:pt x="347003" y="210581"/>
                  </a:lnTo>
                  <a:cubicBezTo>
                    <a:pt x="348836" y="202003"/>
                    <a:pt x="343362" y="193560"/>
                    <a:pt x="334772" y="191739"/>
                  </a:cubicBezTo>
                  <a:cubicBezTo>
                    <a:pt x="331216" y="190981"/>
                    <a:pt x="327514" y="191458"/>
                    <a:pt x="324276" y="193108"/>
                  </a:cubicBezTo>
                  <a:close/>
                </a:path>
              </a:pathLst>
            </a:custGeom>
            <a:solidFill>
              <a:srgbClr val="684C4C">
                <a:alpha val="47000"/>
              </a:srgbClr>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64" name="Freeform: Shape 64">
              <a:extLst>
                <a:ext uri="{FF2B5EF4-FFF2-40B4-BE49-F238E27FC236}">
                  <a16:creationId xmlns:a16="http://schemas.microsoft.com/office/drawing/2014/main" id="{00000000-0008-0000-0500-000008010000}"/>
                </a:ext>
              </a:extLst>
            </xdr:cNvPr>
            <xdr:cNvSpPr/>
          </xdr:nvSpPr>
          <xdr:spPr>
            <a:xfrm>
              <a:off x="10528619" y="2615059"/>
              <a:ext cx="168061" cy="400863"/>
            </a:xfrm>
            <a:custGeom>
              <a:avLst/>
              <a:gdLst>
                <a:gd name="connsiteX0" fmla="*/ 48076 w 168061"/>
                <a:gd name="connsiteY0" fmla="*/ 380690 h 400863"/>
                <a:gd name="connsiteX1" fmla="*/ 69949 w 168061"/>
                <a:gd name="connsiteY1" fmla="*/ 253857 h 400863"/>
                <a:gd name="connsiteX2" fmla="*/ 159758 w 168061"/>
                <a:gd name="connsiteY2" fmla="*/ 52244 h 400863"/>
                <a:gd name="connsiteX3" fmla="*/ 133976 w 168061"/>
                <a:gd name="connsiteY3" fmla="*/ 6178 h 400863"/>
                <a:gd name="connsiteX4" fmla="*/ 24005 w 168061"/>
                <a:gd name="connsiteY4" fmla="*/ 236995 h 400863"/>
                <a:gd name="connsiteX5" fmla="*/ -433 w 168061"/>
                <a:gd name="connsiteY5" fmla="*/ 371404 h 400863"/>
                <a:gd name="connsiteX6" fmla="*/ 19362 w 168061"/>
                <a:gd name="connsiteY6" fmla="*/ 400118 h 400863"/>
                <a:gd name="connsiteX7" fmla="*/ 47991 w 168061"/>
                <a:gd name="connsiteY7" fmla="*/ 380763 h 400863"/>
                <a:gd name="connsiteX8" fmla="*/ 48076 w 168061"/>
                <a:gd name="connsiteY8" fmla="*/ 380323 h 400863"/>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168061" h="400863">
                  <a:moveTo>
                    <a:pt x="48076" y="380690"/>
                  </a:moveTo>
                  <a:cubicBezTo>
                    <a:pt x="51986" y="337899"/>
                    <a:pt x="59306" y="295487"/>
                    <a:pt x="69949" y="253857"/>
                  </a:cubicBezTo>
                  <a:cubicBezTo>
                    <a:pt x="88766" y="177000"/>
                    <a:pt x="105872" y="117860"/>
                    <a:pt x="159758" y="52244"/>
                  </a:cubicBezTo>
                  <a:cubicBezTo>
                    <a:pt x="179919" y="27806"/>
                    <a:pt x="155725" y="-17038"/>
                    <a:pt x="133976" y="6178"/>
                  </a:cubicBezTo>
                  <a:cubicBezTo>
                    <a:pt x="74958" y="69106"/>
                    <a:pt x="45632" y="151217"/>
                    <a:pt x="24005" y="236995"/>
                  </a:cubicBezTo>
                  <a:cubicBezTo>
                    <a:pt x="11969" y="281008"/>
                    <a:pt x="3795" y="325973"/>
                    <a:pt x="-433" y="371404"/>
                  </a:cubicBezTo>
                  <a:cubicBezTo>
                    <a:pt x="-2547" y="384722"/>
                    <a:pt x="6165" y="397357"/>
                    <a:pt x="19362" y="400118"/>
                  </a:cubicBezTo>
                  <a:cubicBezTo>
                    <a:pt x="32607" y="402684"/>
                    <a:pt x="45437" y="394021"/>
                    <a:pt x="47991" y="380763"/>
                  </a:cubicBezTo>
                  <a:cubicBezTo>
                    <a:pt x="48028" y="380617"/>
                    <a:pt x="48052" y="380470"/>
                    <a:pt x="48076" y="380323"/>
                  </a:cubicBezTo>
                  <a:close/>
                </a:path>
              </a:pathLst>
            </a:custGeom>
            <a:solidFill>
              <a:srgbClr val="FAB088"/>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65" name="Freeform: Shape 65">
              <a:extLst>
                <a:ext uri="{FF2B5EF4-FFF2-40B4-BE49-F238E27FC236}">
                  <a16:creationId xmlns:a16="http://schemas.microsoft.com/office/drawing/2014/main" id="{00000000-0008-0000-0500-000009010000}"/>
                </a:ext>
              </a:extLst>
            </xdr:cNvPr>
            <xdr:cNvSpPr/>
          </xdr:nvSpPr>
          <xdr:spPr>
            <a:xfrm>
              <a:off x="10541885" y="2633996"/>
              <a:ext cx="155669" cy="391823"/>
            </a:xfrm>
            <a:custGeom>
              <a:avLst/>
              <a:gdLst>
                <a:gd name="connsiteX0" fmla="*/ 142704 w 155669"/>
                <a:gd name="connsiteY0" fmla="*/ 50414 h 391823"/>
                <a:gd name="connsiteX1" fmla="*/ 152357 w 155669"/>
                <a:gd name="connsiteY1" fmla="*/ -295 h 391823"/>
                <a:gd name="connsiteX2" fmla="*/ 36399 w 155669"/>
                <a:gd name="connsiteY2" fmla="*/ 220746 h 391823"/>
                <a:gd name="connsiteX3" fmla="*/ -258 w 155669"/>
                <a:gd name="connsiteY3" fmla="*/ 367374 h 391823"/>
                <a:gd name="connsiteX4" fmla="*/ 4019 w 155669"/>
                <a:gd name="connsiteY4" fmla="*/ 389857 h 391823"/>
                <a:gd name="connsiteX5" fmla="*/ 8540 w 155669"/>
                <a:gd name="connsiteY5" fmla="*/ 391079 h 391823"/>
                <a:gd name="connsiteX6" fmla="*/ 37169 w 155669"/>
                <a:gd name="connsiteY6" fmla="*/ 371724 h 391823"/>
                <a:gd name="connsiteX7" fmla="*/ 37255 w 155669"/>
                <a:gd name="connsiteY7" fmla="*/ 371284 h 391823"/>
                <a:gd name="connsiteX8" fmla="*/ 59126 w 155669"/>
                <a:gd name="connsiteY8" fmla="*/ 244451 h 391823"/>
                <a:gd name="connsiteX9" fmla="*/ 142704 w 155669"/>
                <a:gd name="connsiteY9" fmla="*/ 50414 h 391823"/>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Lst>
              <a:rect l="l" t="t" r="r" b="b"/>
              <a:pathLst>
                <a:path w="155669" h="391823">
                  <a:moveTo>
                    <a:pt x="142704" y="50414"/>
                  </a:moveTo>
                  <a:cubicBezTo>
                    <a:pt x="152724" y="38195"/>
                    <a:pt x="158589" y="11068"/>
                    <a:pt x="152357" y="-295"/>
                  </a:cubicBezTo>
                  <a:cubicBezTo>
                    <a:pt x="84787" y="71797"/>
                    <a:pt x="61204" y="145233"/>
                    <a:pt x="36399" y="220746"/>
                  </a:cubicBezTo>
                  <a:cubicBezTo>
                    <a:pt x="20160" y="268534"/>
                    <a:pt x="7905" y="317569"/>
                    <a:pt x="-258" y="367374"/>
                  </a:cubicBezTo>
                  <a:cubicBezTo>
                    <a:pt x="-1626" y="375145"/>
                    <a:pt x="-111" y="383136"/>
                    <a:pt x="4019" y="389857"/>
                  </a:cubicBezTo>
                  <a:cubicBezTo>
                    <a:pt x="5485" y="390394"/>
                    <a:pt x="7000" y="390797"/>
                    <a:pt x="8540" y="391079"/>
                  </a:cubicBezTo>
                  <a:cubicBezTo>
                    <a:pt x="21785" y="393644"/>
                    <a:pt x="34615" y="384981"/>
                    <a:pt x="37169" y="371724"/>
                  </a:cubicBezTo>
                  <a:cubicBezTo>
                    <a:pt x="37205" y="371577"/>
                    <a:pt x="37230" y="371430"/>
                    <a:pt x="37255" y="371284"/>
                  </a:cubicBezTo>
                  <a:cubicBezTo>
                    <a:pt x="41165" y="328493"/>
                    <a:pt x="48484" y="286081"/>
                    <a:pt x="59126" y="244451"/>
                  </a:cubicBezTo>
                  <a:cubicBezTo>
                    <a:pt x="77822" y="167960"/>
                    <a:pt x="88818" y="116029"/>
                    <a:pt x="142704" y="50414"/>
                  </a:cubicBezTo>
                  <a:close/>
                </a:path>
              </a:pathLst>
            </a:custGeom>
            <a:solidFill>
              <a:srgbClr val="D36F54">
                <a:alpha val="50000"/>
              </a:srgbClr>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66" name="Freeform: Shape 66">
              <a:extLst>
                <a:ext uri="{FF2B5EF4-FFF2-40B4-BE49-F238E27FC236}">
                  <a16:creationId xmlns:a16="http://schemas.microsoft.com/office/drawing/2014/main" id="{00000000-0008-0000-0500-00000A010000}"/>
                </a:ext>
              </a:extLst>
            </xdr:cNvPr>
            <xdr:cNvSpPr/>
          </xdr:nvSpPr>
          <xdr:spPr>
            <a:xfrm>
              <a:off x="10541240" y="2590430"/>
              <a:ext cx="241507" cy="432168"/>
            </a:xfrm>
            <a:custGeom>
              <a:avLst/>
              <a:gdLst>
                <a:gd name="connsiteX0" fmla="*/ 52685 w 241507"/>
                <a:gd name="connsiteY0" fmla="*/ 412528 h 432168"/>
                <a:gd name="connsiteX1" fmla="*/ 92029 w 241507"/>
                <a:gd name="connsiteY1" fmla="*/ 275798 h 432168"/>
                <a:gd name="connsiteX2" fmla="*/ 230226 w 241507"/>
                <a:gd name="connsiteY2" fmla="*/ 50968 h 432168"/>
                <a:gd name="connsiteX3" fmla="*/ 201634 w 241507"/>
                <a:gd name="connsiteY3" fmla="*/ 5758 h 432168"/>
                <a:gd name="connsiteX4" fmla="*/ 42787 w 241507"/>
                <a:gd name="connsiteY4" fmla="*/ 251726 h 432168"/>
                <a:gd name="connsiteX5" fmla="*/ 265 w 241507"/>
                <a:gd name="connsiteY5" fmla="*/ 396888 h 432168"/>
                <a:gd name="connsiteX6" fmla="*/ 18593 w 241507"/>
                <a:gd name="connsiteY6" fmla="*/ 430734 h 432168"/>
                <a:gd name="connsiteX7" fmla="*/ 52440 w 241507"/>
                <a:gd name="connsiteY7" fmla="*/ 412528 h 43216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241507" h="432168">
                  <a:moveTo>
                    <a:pt x="52685" y="412528"/>
                  </a:moveTo>
                  <a:cubicBezTo>
                    <a:pt x="62105" y="365961"/>
                    <a:pt x="75253" y="320238"/>
                    <a:pt x="92029" y="275798"/>
                  </a:cubicBezTo>
                  <a:cubicBezTo>
                    <a:pt x="122088" y="193808"/>
                    <a:pt x="163999" y="110597"/>
                    <a:pt x="230226" y="50968"/>
                  </a:cubicBezTo>
                  <a:cubicBezTo>
                    <a:pt x="256375" y="27508"/>
                    <a:pt x="228882" y="-16358"/>
                    <a:pt x="201634" y="5758"/>
                  </a:cubicBezTo>
                  <a:cubicBezTo>
                    <a:pt x="114513" y="76384"/>
                    <a:pt x="75412" y="164605"/>
                    <a:pt x="42787" y="251726"/>
                  </a:cubicBezTo>
                  <a:cubicBezTo>
                    <a:pt x="24605" y="298855"/>
                    <a:pt x="10382" y="347401"/>
                    <a:pt x="265" y="396888"/>
                  </a:cubicBezTo>
                  <a:cubicBezTo>
                    <a:pt x="-3719" y="411257"/>
                    <a:pt x="4383" y="426213"/>
                    <a:pt x="18593" y="430734"/>
                  </a:cubicBezTo>
                  <a:cubicBezTo>
                    <a:pt x="32963" y="435011"/>
                    <a:pt x="48090" y="426873"/>
                    <a:pt x="52440" y="412528"/>
                  </a:cubicBezTo>
                  <a:close/>
                </a:path>
              </a:pathLst>
            </a:custGeom>
            <a:solidFill>
              <a:srgbClr val="FAB088"/>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67" name="Freeform: Shape 67">
              <a:extLst>
                <a:ext uri="{FF2B5EF4-FFF2-40B4-BE49-F238E27FC236}">
                  <a16:creationId xmlns:a16="http://schemas.microsoft.com/office/drawing/2014/main" id="{00000000-0008-0000-0500-00000B010000}"/>
                </a:ext>
              </a:extLst>
            </xdr:cNvPr>
            <xdr:cNvSpPr/>
          </xdr:nvSpPr>
          <xdr:spPr>
            <a:xfrm>
              <a:off x="10578355" y="2615056"/>
              <a:ext cx="204385" cy="400904"/>
            </a:xfrm>
            <a:custGeom>
              <a:avLst/>
              <a:gdLst>
                <a:gd name="connsiteX0" fmla="*/ 193233 w 204385"/>
                <a:gd name="connsiteY0" fmla="*/ 26587 h 400904"/>
                <a:gd name="connsiteX1" fmla="*/ 203375 w 204385"/>
                <a:gd name="connsiteY1" fmla="*/ -295 h 400904"/>
                <a:gd name="connsiteX2" fmla="*/ 49293 w 204385"/>
                <a:gd name="connsiteY2" fmla="*/ 228689 h 400904"/>
                <a:gd name="connsiteX3" fmla="*/ 418 w 204385"/>
                <a:gd name="connsiteY3" fmla="*/ 372017 h 400904"/>
                <a:gd name="connsiteX4" fmla="*/ 7382 w 204385"/>
                <a:gd name="connsiteY4" fmla="*/ 400609 h 400904"/>
                <a:gd name="connsiteX5" fmla="*/ 15203 w 204385"/>
                <a:gd name="connsiteY5" fmla="*/ 388390 h 400904"/>
                <a:gd name="connsiteX6" fmla="*/ 54670 w 204385"/>
                <a:gd name="connsiteY6" fmla="*/ 251782 h 400904"/>
                <a:gd name="connsiteX7" fmla="*/ 193233 w 204385"/>
                <a:gd name="connsiteY7" fmla="*/ 26587 h 40090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204385" h="400904">
                  <a:moveTo>
                    <a:pt x="193233" y="26587"/>
                  </a:moveTo>
                  <a:cubicBezTo>
                    <a:pt x="200895" y="19891"/>
                    <a:pt x="204707" y="9798"/>
                    <a:pt x="203375" y="-295"/>
                  </a:cubicBezTo>
                  <a:cubicBezTo>
                    <a:pt x="132872" y="60067"/>
                    <a:pt x="85462" y="144377"/>
                    <a:pt x="49293" y="228689"/>
                  </a:cubicBezTo>
                  <a:cubicBezTo>
                    <a:pt x="28925" y="274974"/>
                    <a:pt x="12576" y="322933"/>
                    <a:pt x="418" y="372017"/>
                  </a:cubicBezTo>
                  <a:cubicBezTo>
                    <a:pt x="-2502" y="382110"/>
                    <a:pt x="149" y="392997"/>
                    <a:pt x="7382" y="400609"/>
                  </a:cubicBezTo>
                  <a:cubicBezTo>
                    <a:pt x="11329" y="397567"/>
                    <a:pt x="14104" y="393254"/>
                    <a:pt x="15203" y="388390"/>
                  </a:cubicBezTo>
                  <a:cubicBezTo>
                    <a:pt x="24673" y="341873"/>
                    <a:pt x="37869" y="296186"/>
                    <a:pt x="54670" y="251782"/>
                  </a:cubicBezTo>
                  <a:cubicBezTo>
                    <a:pt x="84973" y="169427"/>
                    <a:pt x="127007" y="86093"/>
                    <a:pt x="193233" y="26587"/>
                  </a:cubicBezTo>
                  <a:close/>
                </a:path>
              </a:pathLst>
            </a:custGeom>
            <a:solidFill>
              <a:srgbClr val="D36F54">
                <a:alpha val="50000"/>
              </a:srgbClr>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68" name="Freeform: Shape 68">
              <a:extLst>
                <a:ext uri="{FF2B5EF4-FFF2-40B4-BE49-F238E27FC236}">
                  <a16:creationId xmlns:a16="http://schemas.microsoft.com/office/drawing/2014/main" id="{00000000-0008-0000-0500-00000C010000}"/>
                </a:ext>
              </a:extLst>
            </xdr:cNvPr>
            <xdr:cNvSpPr/>
          </xdr:nvSpPr>
          <xdr:spPr>
            <a:xfrm>
              <a:off x="10618005" y="2652824"/>
              <a:ext cx="258189" cy="415453"/>
            </a:xfrm>
            <a:custGeom>
              <a:avLst/>
              <a:gdLst>
                <a:gd name="connsiteX0" fmla="*/ 39336 w 258189"/>
                <a:gd name="connsiteY0" fmla="*/ 397421 h 415453"/>
                <a:gd name="connsiteX1" fmla="*/ 110694 w 258189"/>
                <a:gd name="connsiteY1" fmla="*/ 263013 h 415453"/>
                <a:gd name="connsiteX2" fmla="*/ 245103 w 258189"/>
                <a:gd name="connsiteY2" fmla="*/ 60177 h 415453"/>
                <a:gd name="connsiteX3" fmla="*/ 226041 w 258189"/>
                <a:gd name="connsiteY3" fmla="*/ 4948 h 415453"/>
                <a:gd name="connsiteX4" fmla="*/ 63529 w 258189"/>
                <a:gd name="connsiteY4" fmla="*/ 236131 h 415453"/>
                <a:gd name="connsiteX5" fmla="*/ 12943 w 258189"/>
                <a:gd name="connsiteY5" fmla="*/ 378726 h 415453"/>
                <a:gd name="connsiteX6" fmla="*/ 4878 w 258189"/>
                <a:gd name="connsiteY6" fmla="*/ 413550 h 415453"/>
                <a:gd name="connsiteX7" fmla="*/ 39702 w 258189"/>
                <a:gd name="connsiteY7" fmla="*/ 397177 h 415453"/>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258189" h="415453">
                  <a:moveTo>
                    <a:pt x="39336" y="397421"/>
                  </a:moveTo>
                  <a:cubicBezTo>
                    <a:pt x="50700" y="351600"/>
                    <a:pt x="92121" y="306634"/>
                    <a:pt x="110694" y="263013"/>
                  </a:cubicBezTo>
                  <a:cubicBezTo>
                    <a:pt x="141816" y="187267"/>
                    <a:pt x="187478" y="118352"/>
                    <a:pt x="245103" y="60177"/>
                  </a:cubicBezTo>
                  <a:cubicBezTo>
                    <a:pt x="270274" y="35740"/>
                    <a:pt x="253412" y="-17047"/>
                    <a:pt x="226041" y="4948"/>
                  </a:cubicBezTo>
                  <a:cubicBezTo>
                    <a:pt x="151750" y="64576"/>
                    <a:pt x="101652" y="150231"/>
                    <a:pt x="63529" y="236131"/>
                  </a:cubicBezTo>
                  <a:cubicBezTo>
                    <a:pt x="42550" y="282098"/>
                    <a:pt x="25626" y="329813"/>
                    <a:pt x="12943" y="378726"/>
                  </a:cubicBezTo>
                  <a:cubicBezTo>
                    <a:pt x="9277" y="393145"/>
                    <a:pt x="-10151" y="408174"/>
                    <a:pt x="4878" y="413550"/>
                  </a:cubicBezTo>
                  <a:cubicBezTo>
                    <a:pt x="19015" y="418621"/>
                    <a:pt x="34595" y="411302"/>
                    <a:pt x="39702" y="397177"/>
                  </a:cubicBezTo>
                  <a:close/>
                </a:path>
              </a:pathLst>
            </a:custGeom>
            <a:solidFill>
              <a:srgbClr val="FAB088"/>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69" name="Freeform: Shape 69">
              <a:extLst>
                <a:ext uri="{FF2B5EF4-FFF2-40B4-BE49-F238E27FC236}">
                  <a16:creationId xmlns:a16="http://schemas.microsoft.com/office/drawing/2014/main" id="{00000000-0008-0000-0500-00000D010000}"/>
                </a:ext>
              </a:extLst>
            </xdr:cNvPr>
            <xdr:cNvSpPr/>
          </xdr:nvSpPr>
          <xdr:spPr>
            <a:xfrm>
              <a:off x="10577948" y="2609279"/>
              <a:ext cx="251879" cy="411080"/>
            </a:xfrm>
            <a:custGeom>
              <a:avLst/>
              <a:gdLst>
                <a:gd name="connsiteX0" fmla="*/ 51655 w 251879"/>
                <a:gd name="connsiteY0" fmla="*/ 392824 h 411080"/>
                <a:gd name="connsiteX1" fmla="*/ 101630 w 251879"/>
                <a:gd name="connsiteY1" fmla="*/ 259638 h 411080"/>
                <a:gd name="connsiteX2" fmla="*/ 237995 w 251879"/>
                <a:gd name="connsiteY2" fmla="*/ 58269 h 411080"/>
                <a:gd name="connsiteX3" fmla="*/ 222354 w 251879"/>
                <a:gd name="connsiteY3" fmla="*/ 4872 h 411080"/>
                <a:gd name="connsiteX4" fmla="*/ 54710 w 251879"/>
                <a:gd name="connsiteY4" fmla="*/ 232389 h 411080"/>
                <a:gd name="connsiteX5" fmla="*/ 946 w 251879"/>
                <a:gd name="connsiteY5" fmla="*/ 373763 h 411080"/>
                <a:gd name="connsiteX6" fmla="*/ 16464 w 251879"/>
                <a:gd name="connsiteY6" fmla="*/ 408953 h 411080"/>
                <a:gd name="connsiteX7" fmla="*/ 51655 w 251879"/>
                <a:gd name="connsiteY7" fmla="*/ 393435 h 41108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251879" h="411080">
                  <a:moveTo>
                    <a:pt x="51655" y="392824"/>
                  </a:moveTo>
                  <a:cubicBezTo>
                    <a:pt x="64742" y="347174"/>
                    <a:pt x="81457" y="302636"/>
                    <a:pt x="101630" y="259638"/>
                  </a:cubicBezTo>
                  <a:cubicBezTo>
                    <a:pt x="134158" y="184613"/>
                    <a:pt x="180406" y="116321"/>
                    <a:pt x="237995" y="58269"/>
                  </a:cubicBezTo>
                  <a:cubicBezTo>
                    <a:pt x="262432" y="33831"/>
                    <a:pt x="250214" y="-16511"/>
                    <a:pt x="222354" y="4872"/>
                  </a:cubicBezTo>
                  <a:cubicBezTo>
                    <a:pt x="146718" y="62790"/>
                    <a:pt x="94788" y="147345"/>
                    <a:pt x="54710" y="232389"/>
                  </a:cubicBezTo>
                  <a:cubicBezTo>
                    <a:pt x="32716" y="277868"/>
                    <a:pt x="14729" y="325168"/>
                    <a:pt x="946" y="373763"/>
                  </a:cubicBezTo>
                  <a:cubicBezTo>
                    <a:pt x="-4174" y="387753"/>
                    <a:pt x="2682" y="403296"/>
                    <a:pt x="16464" y="408953"/>
                  </a:cubicBezTo>
                  <a:cubicBezTo>
                    <a:pt x="30467" y="414354"/>
                    <a:pt x="46206" y="407414"/>
                    <a:pt x="51655" y="393435"/>
                  </a:cubicBezTo>
                  <a:close/>
                </a:path>
              </a:pathLst>
            </a:custGeom>
            <a:solidFill>
              <a:srgbClr val="FAB088"/>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70" name="Freeform: Shape 70">
              <a:extLst>
                <a:ext uri="{FF2B5EF4-FFF2-40B4-BE49-F238E27FC236}">
                  <a16:creationId xmlns:a16="http://schemas.microsoft.com/office/drawing/2014/main" id="{00000000-0008-0000-0500-00000E010000}"/>
                </a:ext>
              </a:extLst>
            </xdr:cNvPr>
            <xdr:cNvSpPr/>
          </xdr:nvSpPr>
          <xdr:spPr>
            <a:xfrm>
              <a:off x="10426051" y="2741558"/>
              <a:ext cx="450497" cy="475160"/>
            </a:xfrm>
            <a:custGeom>
              <a:avLst/>
              <a:gdLst>
                <a:gd name="connsiteX0" fmla="*/ 426672 w 450497"/>
                <a:gd name="connsiteY0" fmla="*/ 49767 h 475160"/>
                <a:gd name="connsiteX1" fmla="*/ 379506 w 450497"/>
                <a:gd name="connsiteY1" fmla="*/ 110862 h 475160"/>
                <a:gd name="connsiteX2" fmla="*/ 340650 w 450497"/>
                <a:gd name="connsiteY2" fmla="*/ 145808 h 475160"/>
                <a:gd name="connsiteX3" fmla="*/ 333917 w 450497"/>
                <a:gd name="connsiteY3" fmla="*/ 140664 h 475160"/>
                <a:gd name="connsiteX4" fmla="*/ 334174 w 450497"/>
                <a:gd name="connsiteY4" fmla="*/ 137988 h 475160"/>
                <a:gd name="connsiteX5" fmla="*/ 351647 w 450497"/>
                <a:gd name="connsiteY5" fmla="*/ 43658 h 475160"/>
                <a:gd name="connsiteX6" fmla="*/ 162741 w 450497"/>
                <a:gd name="connsiteY6" fmla="*/ 2602 h 475160"/>
                <a:gd name="connsiteX7" fmla="*/ 104090 w 450497"/>
                <a:gd name="connsiteY7" fmla="*/ 224865 h 475160"/>
                <a:gd name="connsiteX8" fmla="*/ -749 w 450497"/>
                <a:gd name="connsiteY8" fmla="*/ 474866 h 475160"/>
                <a:gd name="connsiteX9" fmla="*/ 182536 w 450497"/>
                <a:gd name="connsiteY9" fmla="*/ 474866 h 475160"/>
                <a:gd name="connsiteX10" fmla="*/ 270147 w 450497"/>
                <a:gd name="connsiteY10" fmla="*/ 274719 h 475160"/>
                <a:gd name="connsiteX11" fmla="*/ 283343 w 450497"/>
                <a:gd name="connsiteY11" fmla="*/ 272275 h 475160"/>
                <a:gd name="connsiteX12" fmla="*/ 317067 w 450497"/>
                <a:gd name="connsiteY12" fmla="*/ 255902 h 475160"/>
                <a:gd name="connsiteX13" fmla="*/ 399912 w 450497"/>
                <a:gd name="connsiteY13" fmla="*/ 182588 h 475160"/>
                <a:gd name="connsiteX14" fmla="*/ 417996 w 450497"/>
                <a:gd name="connsiteY14" fmla="*/ 155950 h 475160"/>
                <a:gd name="connsiteX15" fmla="*/ 449521 w 450497"/>
                <a:gd name="connsiteY15" fmla="*/ 66385 h 475160"/>
                <a:gd name="connsiteX16" fmla="*/ 436642 w 450497"/>
                <a:gd name="connsiteY16" fmla="*/ 48191 h 475160"/>
                <a:gd name="connsiteX17" fmla="*/ 426672 w 450497"/>
                <a:gd name="connsiteY17" fmla="*/ 49767 h 47516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Lst>
              <a:rect l="l" t="t" r="r" b="b"/>
              <a:pathLst>
                <a:path w="450497" h="475160">
                  <a:moveTo>
                    <a:pt x="426672" y="49767"/>
                  </a:moveTo>
                  <a:cubicBezTo>
                    <a:pt x="402209" y="61571"/>
                    <a:pt x="384736" y="84213"/>
                    <a:pt x="379506" y="110862"/>
                  </a:cubicBezTo>
                  <a:cubicBezTo>
                    <a:pt x="376244" y="130132"/>
                    <a:pt x="360151" y="144611"/>
                    <a:pt x="340650" y="145808"/>
                  </a:cubicBezTo>
                  <a:cubicBezTo>
                    <a:pt x="337375" y="146248"/>
                    <a:pt x="334357" y="143939"/>
                    <a:pt x="333917" y="140664"/>
                  </a:cubicBezTo>
                  <a:cubicBezTo>
                    <a:pt x="333807" y="139772"/>
                    <a:pt x="333893" y="138856"/>
                    <a:pt x="334174" y="137988"/>
                  </a:cubicBezTo>
                  <a:cubicBezTo>
                    <a:pt x="345526" y="107820"/>
                    <a:pt x="351439" y="75892"/>
                    <a:pt x="351647" y="43658"/>
                  </a:cubicBezTo>
                  <a:cubicBezTo>
                    <a:pt x="302771" y="51844"/>
                    <a:pt x="266114" y="-14749"/>
                    <a:pt x="162741" y="2602"/>
                  </a:cubicBezTo>
                  <a:lnTo>
                    <a:pt x="104090" y="224865"/>
                  </a:lnTo>
                  <a:lnTo>
                    <a:pt x="-749" y="474866"/>
                  </a:lnTo>
                  <a:lnTo>
                    <a:pt x="182536" y="474866"/>
                  </a:lnTo>
                  <a:lnTo>
                    <a:pt x="270147" y="274719"/>
                  </a:lnTo>
                  <a:lnTo>
                    <a:pt x="283343" y="272275"/>
                  </a:lnTo>
                  <a:cubicBezTo>
                    <a:pt x="295855" y="269966"/>
                    <a:pt x="307512" y="264308"/>
                    <a:pt x="317067" y="255902"/>
                  </a:cubicBezTo>
                  <a:lnTo>
                    <a:pt x="399912" y="182588"/>
                  </a:lnTo>
                  <a:cubicBezTo>
                    <a:pt x="408099" y="175379"/>
                    <a:pt x="414318" y="166214"/>
                    <a:pt x="417996" y="155950"/>
                  </a:cubicBezTo>
                  <a:lnTo>
                    <a:pt x="449521" y="66385"/>
                  </a:lnTo>
                  <a:cubicBezTo>
                    <a:pt x="450987" y="57807"/>
                    <a:pt x="445220" y="49657"/>
                    <a:pt x="436642" y="48191"/>
                  </a:cubicBezTo>
                  <a:cubicBezTo>
                    <a:pt x="433233" y="47617"/>
                    <a:pt x="429726" y="48167"/>
                    <a:pt x="426672" y="49767"/>
                  </a:cubicBezTo>
                  <a:close/>
                </a:path>
              </a:pathLst>
            </a:custGeom>
            <a:solidFill>
              <a:srgbClr val="FAB088"/>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grpSp>
    </xdr:grpSp>
    <xdr:clientData/>
  </xdr:twoCellAnchor>
  <xdr:twoCellAnchor>
    <xdr:from>
      <xdr:col>9</xdr:col>
      <xdr:colOff>504912</xdr:colOff>
      <xdr:row>0</xdr:row>
      <xdr:rowOff>37490</xdr:rowOff>
    </xdr:from>
    <xdr:to>
      <xdr:col>12</xdr:col>
      <xdr:colOff>504908</xdr:colOff>
      <xdr:row>1</xdr:row>
      <xdr:rowOff>56405</xdr:rowOff>
    </xdr:to>
    <xdr:grpSp>
      <xdr:nvGrpSpPr>
        <xdr:cNvPr id="273" name="Group 422">
          <a:hlinkClick xmlns:r="http://schemas.openxmlformats.org/officeDocument/2006/relationships" r:id="rId5"/>
          <a:extLst>
            <a:ext uri="{FF2B5EF4-FFF2-40B4-BE49-F238E27FC236}">
              <a16:creationId xmlns:a16="http://schemas.microsoft.com/office/drawing/2014/main" id="{00000000-0008-0000-0500-000011010000}"/>
            </a:ext>
          </a:extLst>
        </xdr:cNvPr>
        <xdr:cNvGrpSpPr/>
      </xdr:nvGrpSpPr>
      <xdr:grpSpPr>
        <a:xfrm>
          <a:off x="14282348" y="37490"/>
          <a:ext cx="1821653" cy="915694"/>
          <a:chOff x="13239751" y="341311"/>
          <a:chExt cx="1802272" cy="854288"/>
        </a:xfrm>
      </xdr:grpSpPr>
      <xdr:grpSp>
        <xdr:nvGrpSpPr>
          <xdr:cNvPr id="274" name="Agrupar 15">
            <a:extLst>
              <a:ext uri="{FF2B5EF4-FFF2-40B4-BE49-F238E27FC236}">
                <a16:creationId xmlns:a16="http://schemas.microsoft.com/office/drawing/2014/main" id="{00000000-0008-0000-0500-000012010000}"/>
              </a:ext>
            </a:extLst>
          </xdr:cNvPr>
          <xdr:cNvGrpSpPr/>
        </xdr:nvGrpSpPr>
        <xdr:grpSpPr>
          <a:xfrm>
            <a:off x="13239751" y="341311"/>
            <a:ext cx="1802272" cy="854288"/>
            <a:chOff x="5210175" y="147637"/>
            <a:chExt cx="2365883" cy="1038225"/>
          </a:xfrm>
          <a:solidFill>
            <a:srgbClr val="002060"/>
          </a:solidFill>
        </xdr:grpSpPr>
        <xdr:sp macro="" textlink="">
          <xdr:nvSpPr>
            <xdr:cNvPr id="291" name="Retângulo: Cantos Arredondados 16">
              <a:extLst>
                <a:ext uri="{FF2B5EF4-FFF2-40B4-BE49-F238E27FC236}">
                  <a16:creationId xmlns:a16="http://schemas.microsoft.com/office/drawing/2014/main" id="{00000000-0008-0000-0500-000023010000}"/>
                </a:ext>
              </a:extLst>
            </xdr:cNvPr>
            <xdr:cNvSpPr/>
          </xdr:nvSpPr>
          <xdr:spPr>
            <a:xfrm>
              <a:off x="5210175" y="147637"/>
              <a:ext cx="2365883" cy="1038225"/>
            </a:xfrm>
            <a:prstGeom prst="roundRect">
              <a:avLst>
                <a:gd name="adj" fmla="val 9328"/>
              </a:avLst>
            </a:prstGeom>
            <a:grpFill/>
            <a:ln>
              <a:noFill/>
            </a:ln>
            <a:effectLst>
              <a:outerShdw blurRad="50800" dist="38100" dir="5400000" algn="t"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900"/>
            </a:p>
          </xdr:txBody>
        </xdr:sp>
        <xdr:sp macro="" textlink="">
          <xdr:nvSpPr>
            <xdr:cNvPr id="292" name="Retângulo: Cantos Arredondados 17">
              <a:extLst>
                <a:ext uri="{FF2B5EF4-FFF2-40B4-BE49-F238E27FC236}">
                  <a16:creationId xmlns:a16="http://schemas.microsoft.com/office/drawing/2014/main" id="{00000000-0008-0000-0500-000024010000}"/>
                </a:ext>
              </a:extLst>
            </xdr:cNvPr>
            <xdr:cNvSpPr/>
          </xdr:nvSpPr>
          <xdr:spPr>
            <a:xfrm>
              <a:off x="5914736" y="369053"/>
              <a:ext cx="1583983" cy="725533"/>
            </a:xfrm>
            <a:prstGeom prst="roundRect">
              <a:avLst/>
            </a:prstGeom>
            <a:grpFill/>
            <a:ln>
              <a:no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500" b="1">
                  <a:solidFill>
                    <a:schemeClr val="bg1"/>
                  </a:solidFill>
                  <a:latin typeface="+mn-lt"/>
                </a:rPr>
                <a:t>PLANO DE TRABALHO</a:t>
              </a:r>
            </a:p>
          </xdr:txBody>
        </xdr:sp>
      </xdr:grpSp>
      <xdr:grpSp>
        <xdr:nvGrpSpPr>
          <xdr:cNvPr id="275" name="Graphic 2">
            <a:extLst>
              <a:ext uri="{FF2B5EF4-FFF2-40B4-BE49-F238E27FC236}">
                <a16:creationId xmlns:a16="http://schemas.microsoft.com/office/drawing/2014/main" id="{00000000-0008-0000-0500-000013010000}"/>
              </a:ext>
            </a:extLst>
          </xdr:cNvPr>
          <xdr:cNvGrpSpPr/>
        </xdr:nvGrpSpPr>
        <xdr:grpSpPr>
          <a:xfrm>
            <a:off x="13425279" y="571378"/>
            <a:ext cx="416491" cy="453279"/>
            <a:chOff x="7845579" y="1500588"/>
            <a:chExt cx="604404" cy="843863"/>
          </a:xfrm>
        </xdr:grpSpPr>
        <xdr:sp macro="" textlink="">
          <xdr:nvSpPr>
            <xdr:cNvPr id="276" name="Freeform: Shape 286">
              <a:extLst>
                <a:ext uri="{FF2B5EF4-FFF2-40B4-BE49-F238E27FC236}">
                  <a16:creationId xmlns:a16="http://schemas.microsoft.com/office/drawing/2014/main" id="{00000000-0008-0000-0500-000014010000}"/>
                </a:ext>
              </a:extLst>
            </xdr:cNvPr>
            <xdr:cNvSpPr/>
          </xdr:nvSpPr>
          <xdr:spPr>
            <a:xfrm>
              <a:off x="7845579" y="1646590"/>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solidFill>
              <a:srgbClr val="296ACC"/>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77" name="Freeform: Shape 287">
              <a:extLst>
                <a:ext uri="{FF2B5EF4-FFF2-40B4-BE49-F238E27FC236}">
                  <a16:creationId xmlns:a16="http://schemas.microsoft.com/office/drawing/2014/main" id="{00000000-0008-0000-0500-000015010000}"/>
                </a:ext>
              </a:extLst>
            </xdr:cNvPr>
            <xdr:cNvSpPr/>
          </xdr:nvSpPr>
          <xdr:spPr>
            <a:xfrm>
              <a:off x="7901002" y="1701639"/>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78" name="Freeform: Shape 288">
              <a:extLst>
                <a:ext uri="{FF2B5EF4-FFF2-40B4-BE49-F238E27FC236}">
                  <a16:creationId xmlns:a16="http://schemas.microsoft.com/office/drawing/2014/main" id="{00000000-0008-0000-0500-000016010000}"/>
                </a:ext>
              </a:extLst>
            </xdr:cNvPr>
            <xdr:cNvSpPr/>
          </xdr:nvSpPr>
          <xdr:spPr>
            <a:xfrm>
              <a:off x="7893746" y="1694632"/>
              <a:ext cx="441761" cy="547729"/>
            </a:xfrm>
            <a:custGeom>
              <a:avLst/>
              <a:gdLst>
                <a:gd name="connsiteX0" fmla="*/ 441267 w 441761"/>
                <a:gd name="connsiteY0" fmla="*/ 547609 h 547729"/>
                <a:gd name="connsiteX1" fmla="*/ -495 w 441761"/>
                <a:gd name="connsiteY1" fmla="*/ 547609 h 547729"/>
                <a:gd name="connsiteX2" fmla="*/ -495 w 441761"/>
                <a:gd name="connsiteY2" fmla="*/ -121 h 547729"/>
                <a:gd name="connsiteX3" fmla="*/ 441267 w 441761"/>
                <a:gd name="connsiteY3" fmla="*/ -121 h 547729"/>
                <a:gd name="connsiteX4" fmla="*/ 13767 w 441761"/>
                <a:gd name="connsiteY4" fmla="*/ 533347 h 547729"/>
                <a:gd name="connsiteX5" fmla="*/ 426629 w 441761"/>
                <a:gd name="connsiteY5" fmla="*/ 533347 h 547729"/>
                <a:gd name="connsiteX6" fmla="*/ 426629 w 441761"/>
                <a:gd name="connsiteY6" fmla="*/ 14142 h 547729"/>
                <a:gd name="connsiteX7" fmla="*/ 13767 w 441761"/>
                <a:gd name="connsiteY7" fmla="*/ 14142 h 54772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441761" h="547729">
                  <a:moveTo>
                    <a:pt x="441267" y="547609"/>
                  </a:moveTo>
                  <a:lnTo>
                    <a:pt x="-495" y="547609"/>
                  </a:lnTo>
                  <a:lnTo>
                    <a:pt x="-495" y="-121"/>
                  </a:lnTo>
                  <a:lnTo>
                    <a:pt x="441267" y="-121"/>
                  </a:lnTo>
                  <a:close/>
                  <a:moveTo>
                    <a:pt x="13767" y="533347"/>
                  </a:moveTo>
                  <a:lnTo>
                    <a:pt x="426629" y="533347"/>
                  </a:lnTo>
                  <a:lnTo>
                    <a:pt x="426629" y="14142"/>
                  </a:lnTo>
                  <a:lnTo>
                    <a:pt x="13767" y="14142"/>
                  </a:lnTo>
                  <a:close/>
                </a:path>
              </a:pathLst>
            </a:custGeom>
            <a:solidFill>
              <a:srgbClr val="5896F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79" name="Freeform: Shape 289">
              <a:extLst>
                <a:ext uri="{FF2B5EF4-FFF2-40B4-BE49-F238E27FC236}">
                  <a16:creationId xmlns:a16="http://schemas.microsoft.com/office/drawing/2014/main" id="{00000000-0008-0000-0500-000017010000}"/>
                </a:ext>
              </a:extLst>
            </xdr:cNvPr>
            <xdr:cNvSpPr/>
          </xdr:nvSpPr>
          <xdr:spPr>
            <a:xfrm>
              <a:off x="7954299" y="1500588"/>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solidFill>
              <a:srgbClr val="EA5D00"/>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80" name="Freeform: Shape 290">
              <a:extLst>
                <a:ext uri="{FF2B5EF4-FFF2-40B4-BE49-F238E27FC236}">
                  <a16:creationId xmlns:a16="http://schemas.microsoft.com/office/drawing/2014/main" id="{00000000-0008-0000-0500-000018010000}"/>
                </a:ext>
              </a:extLst>
            </xdr:cNvPr>
            <xdr:cNvSpPr/>
          </xdr:nvSpPr>
          <xdr:spPr>
            <a:xfrm>
              <a:off x="8108434" y="1570524"/>
              <a:ext cx="221068" cy="34655"/>
            </a:xfrm>
            <a:custGeom>
              <a:avLst/>
              <a:gdLst>
                <a:gd name="connsiteX0" fmla="*/ 0 w 221068"/>
                <a:gd name="connsiteY0" fmla="*/ 0 h 34655"/>
                <a:gd name="connsiteX1" fmla="*/ 221069 w 221068"/>
                <a:gd name="connsiteY1" fmla="*/ 0 h 34655"/>
                <a:gd name="connsiteX2" fmla="*/ 221069 w 221068"/>
                <a:gd name="connsiteY2" fmla="*/ 34655 h 34655"/>
                <a:gd name="connsiteX3" fmla="*/ 0 w 221068"/>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21068" h="34655">
                  <a:moveTo>
                    <a:pt x="0" y="0"/>
                  </a:moveTo>
                  <a:lnTo>
                    <a:pt x="221069" y="0"/>
                  </a:lnTo>
                  <a:lnTo>
                    <a:pt x="221069"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81" name="Freeform: Shape 291">
              <a:extLst>
                <a:ext uri="{FF2B5EF4-FFF2-40B4-BE49-F238E27FC236}">
                  <a16:creationId xmlns:a16="http://schemas.microsoft.com/office/drawing/2014/main" id="{00000000-0008-0000-0500-000019010000}"/>
                </a:ext>
              </a:extLst>
            </xdr:cNvPr>
            <xdr:cNvSpPr/>
          </xdr:nvSpPr>
          <xdr:spPr>
            <a:xfrm>
              <a:off x="8043002" y="1651970"/>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82" name="Freeform: Shape 292">
              <a:extLst>
                <a:ext uri="{FF2B5EF4-FFF2-40B4-BE49-F238E27FC236}">
                  <a16:creationId xmlns:a16="http://schemas.microsoft.com/office/drawing/2014/main" id="{00000000-0008-0000-0500-00001A010000}"/>
                </a:ext>
              </a:extLst>
            </xdr:cNvPr>
            <xdr:cNvSpPr/>
          </xdr:nvSpPr>
          <xdr:spPr>
            <a:xfrm>
              <a:off x="8043002" y="1733542"/>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83" name="Freeform: Shape 293">
              <a:extLst>
                <a:ext uri="{FF2B5EF4-FFF2-40B4-BE49-F238E27FC236}">
                  <a16:creationId xmlns:a16="http://schemas.microsoft.com/office/drawing/2014/main" id="{00000000-0008-0000-0500-00001B010000}"/>
                </a:ext>
              </a:extLst>
            </xdr:cNvPr>
            <xdr:cNvSpPr/>
          </xdr:nvSpPr>
          <xdr:spPr>
            <a:xfrm>
              <a:off x="8043002" y="1815113"/>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84" name="Freeform: Shape 294">
              <a:extLst>
                <a:ext uri="{FF2B5EF4-FFF2-40B4-BE49-F238E27FC236}">
                  <a16:creationId xmlns:a16="http://schemas.microsoft.com/office/drawing/2014/main" id="{00000000-0008-0000-0500-00001C010000}"/>
                </a:ext>
              </a:extLst>
            </xdr:cNvPr>
            <xdr:cNvSpPr/>
          </xdr:nvSpPr>
          <xdr:spPr>
            <a:xfrm>
              <a:off x="8043002" y="1896559"/>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85" name="Freeform: Shape 295">
              <a:extLst>
                <a:ext uri="{FF2B5EF4-FFF2-40B4-BE49-F238E27FC236}">
                  <a16:creationId xmlns:a16="http://schemas.microsoft.com/office/drawing/2014/main" id="{00000000-0008-0000-0500-00001D010000}"/>
                </a:ext>
              </a:extLst>
            </xdr:cNvPr>
            <xdr:cNvSpPr/>
          </xdr:nvSpPr>
          <xdr:spPr>
            <a:xfrm>
              <a:off x="8022609" y="1810859"/>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solidFill>
              <a:srgbClr val="5896F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86" name="Freeform: Shape 296">
              <a:extLst>
                <a:ext uri="{FF2B5EF4-FFF2-40B4-BE49-F238E27FC236}">
                  <a16:creationId xmlns:a16="http://schemas.microsoft.com/office/drawing/2014/main" id="{00000000-0008-0000-0500-00001E010000}"/>
                </a:ext>
              </a:extLst>
            </xdr:cNvPr>
            <xdr:cNvSpPr/>
          </xdr:nvSpPr>
          <xdr:spPr>
            <a:xfrm>
              <a:off x="8162481" y="1898436"/>
              <a:ext cx="221068" cy="34655"/>
            </a:xfrm>
            <a:custGeom>
              <a:avLst/>
              <a:gdLst>
                <a:gd name="connsiteX0" fmla="*/ 0 w 221068"/>
                <a:gd name="connsiteY0" fmla="*/ 0 h 34655"/>
                <a:gd name="connsiteX1" fmla="*/ 221068 w 221068"/>
                <a:gd name="connsiteY1" fmla="*/ 0 h 34655"/>
                <a:gd name="connsiteX2" fmla="*/ 221068 w 221068"/>
                <a:gd name="connsiteY2" fmla="*/ 34655 h 34655"/>
                <a:gd name="connsiteX3" fmla="*/ 0 w 221068"/>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21068" h="34655">
                  <a:moveTo>
                    <a:pt x="0" y="0"/>
                  </a:moveTo>
                  <a:lnTo>
                    <a:pt x="221068" y="0"/>
                  </a:lnTo>
                  <a:lnTo>
                    <a:pt x="221068"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87" name="Freeform: Shape 297">
              <a:extLst>
                <a:ext uri="{FF2B5EF4-FFF2-40B4-BE49-F238E27FC236}">
                  <a16:creationId xmlns:a16="http://schemas.microsoft.com/office/drawing/2014/main" id="{00000000-0008-0000-0500-00001F010000}"/>
                </a:ext>
              </a:extLst>
            </xdr:cNvPr>
            <xdr:cNvSpPr/>
          </xdr:nvSpPr>
          <xdr:spPr>
            <a:xfrm>
              <a:off x="8097049" y="1980007"/>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88" name="Freeform: Shape 298">
              <a:extLst>
                <a:ext uri="{FF2B5EF4-FFF2-40B4-BE49-F238E27FC236}">
                  <a16:creationId xmlns:a16="http://schemas.microsoft.com/office/drawing/2014/main" id="{00000000-0008-0000-0500-000020010000}"/>
                </a:ext>
              </a:extLst>
            </xdr:cNvPr>
            <xdr:cNvSpPr/>
          </xdr:nvSpPr>
          <xdr:spPr>
            <a:xfrm>
              <a:off x="8097049" y="2061579"/>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89" name="Freeform: Shape 299">
              <a:extLst>
                <a:ext uri="{FF2B5EF4-FFF2-40B4-BE49-F238E27FC236}">
                  <a16:creationId xmlns:a16="http://schemas.microsoft.com/office/drawing/2014/main" id="{00000000-0008-0000-0500-000021010000}"/>
                </a:ext>
              </a:extLst>
            </xdr:cNvPr>
            <xdr:cNvSpPr/>
          </xdr:nvSpPr>
          <xdr:spPr>
            <a:xfrm>
              <a:off x="8097049" y="2143025"/>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90" name="Freeform: Shape 300">
              <a:extLst>
                <a:ext uri="{FF2B5EF4-FFF2-40B4-BE49-F238E27FC236}">
                  <a16:creationId xmlns:a16="http://schemas.microsoft.com/office/drawing/2014/main" id="{00000000-0008-0000-0500-000022010000}"/>
                </a:ext>
              </a:extLst>
            </xdr:cNvPr>
            <xdr:cNvSpPr/>
          </xdr:nvSpPr>
          <xdr:spPr>
            <a:xfrm>
              <a:off x="8097049" y="2224597"/>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grpSp>
    </xdr:grpSp>
    <xdr:clientData/>
  </xdr:twoCellAnchor>
  <xdr:twoCellAnchor>
    <xdr:from>
      <xdr:col>4</xdr:col>
      <xdr:colOff>757052</xdr:colOff>
      <xdr:row>0</xdr:row>
      <xdr:rowOff>21227</xdr:rowOff>
    </xdr:from>
    <xdr:to>
      <xdr:col>5</xdr:col>
      <xdr:colOff>62475</xdr:colOff>
      <xdr:row>1</xdr:row>
      <xdr:rowOff>55721</xdr:rowOff>
    </xdr:to>
    <xdr:grpSp>
      <xdr:nvGrpSpPr>
        <xdr:cNvPr id="293" name="Group 182">
          <a:hlinkClick xmlns:r="http://schemas.openxmlformats.org/officeDocument/2006/relationships" r:id="rId6"/>
          <a:extLst>
            <a:ext uri="{FF2B5EF4-FFF2-40B4-BE49-F238E27FC236}">
              <a16:creationId xmlns:a16="http://schemas.microsoft.com/office/drawing/2014/main" id="{00000000-0008-0000-0500-000025010000}"/>
            </a:ext>
          </a:extLst>
        </xdr:cNvPr>
        <xdr:cNvGrpSpPr/>
      </xdr:nvGrpSpPr>
      <xdr:grpSpPr>
        <a:xfrm>
          <a:off x="5017585" y="17417"/>
          <a:ext cx="2006236" cy="935083"/>
          <a:chOff x="8811260" y="251459"/>
          <a:chExt cx="1813560" cy="852171"/>
        </a:xfrm>
      </xdr:grpSpPr>
      <xdr:grpSp>
        <xdr:nvGrpSpPr>
          <xdr:cNvPr id="294" name="Agrupar 10">
            <a:extLst>
              <a:ext uri="{FF2B5EF4-FFF2-40B4-BE49-F238E27FC236}">
                <a16:creationId xmlns:a16="http://schemas.microsoft.com/office/drawing/2014/main" id="{00000000-0008-0000-0500-000026010000}"/>
              </a:ext>
            </a:extLst>
          </xdr:cNvPr>
          <xdr:cNvGrpSpPr/>
        </xdr:nvGrpSpPr>
        <xdr:grpSpPr>
          <a:xfrm>
            <a:off x="8811260" y="251459"/>
            <a:ext cx="1813560" cy="852171"/>
            <a:chOff x="5210175" y="147637"/>
            <a:chExt cx="2365883" cy="1038225"/>
          </a:xfrm>
          <a:solidFill>
            <a:schemeClr val="bg1">
              <a:lumMod val="50000"/>
            </a:schemeClr>
          </a:solidFill>
        </xdr:grpSpPr>
        <xdr:sp macro="" textlink="">
          <xdr:nvSpPr>
            <xdr:cNvPr id="317" name="Retângulo: Cantos Arredondados 12">
              <a:extLst>
                <a:ext uri="{FF2B5EF4-FFF2-40B4-BE49-F238E27FC236}">
                  <a16:creationId xmlns:a16="http://schemas.microsoft.com/office/drawing/2014/main" id="{00000000-0008-0000-0500-00003D010000}"/>
                </a:ext>
              </a:extLst>
            </xdr:cNvPr>
            <xdr:cNvSpPr/>
          </xdr:nvSpPr>
          <xdr:spPr>
            <a:xfrm>
              <a:off x="5210175" y="147637"/>
              <a:ext cx="2365883" cy="1038225"/>
            </a:xfrm>
            <a:prstGeom prst="roundRect">
              <a:avLst>
                <a:gd name="adj" fmla="val 9328"/>
              </a:avLst>
            </a:prstGeom>
            <a:solidFill>
              <a:srgbClr val="002060"/>
            </a:solidFill>
            <a:ln>
              <a:noFill/>
            </a:ln>
            <a:effectLst>
              <a:outerShdw blurRad="50800" dist="38100" dir="5400000" algn="t"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solidFill>
                  <a:schemeClr val="bg1">
                    <a:lumMod val="85000"/>
                  </a:schemeClr>
                </a:solidFill>
              </a:endParaRPr>
            </a:p>
          </xdr:txBody>
        </xdr:sp>
        <xdr:sp macro="" textlink="">
          <xdr:nvSpPr>
            <xdr:cNvPr id="318" name="Retângulo: Cantos Arredondados 13">
              <a:hlinkClick xmlns:r="http://schemas.openxmlformats.org/officeDocument/2006/relationships" r:id="rId6"/>
              <a:extLst>
                <a:ext uri="{FF2B5EF4-FFF2-40B4-BE49-F238E27FC236}">
                  <a16:creationId xmlns:a16="http://schemas.microsoft.com/office/drawing/2014/main" id="{00000000-0008-0000-0500-00003E010000}"/>
                </a:ext>
              </a:extLst>
            </xdr:cNvPr>
            <xdr:cNvSpPr/>
          </xdr:nvSpPr>
          <xdr:spPr>
            <a:xfrm>
              <a:off x="5946910" y="384050"/>
              <a:ext cx="1588532" cy="797677"/>
            </a:xfrm>
            <a:prstGeom prst="roundRect">
              <a:avLst/>
            </a:prstGeom>
            <a:noFill/>
            <a:ln>
              <a:no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600" b="1">
                  <a:solidFill>
                    <a:schemeClr val="bg1"/>
                  </a:solidFill>
                  <a:latin typeface="+mn-lt"/>
                </a:rPr>
                <a:t>Diagnóstico</a:t>
              </a:r>
              <a:br>
                <a:rPr lang="pt-BR" sz="1600" b="1">
                  <a:solidFill>
                    <a:schemeClr val="bg1"/>
                  </a:solidFill>
                  <a:latin typeface="+mn-lt"/>
                </a:rPr>
              </a:br>
              <a:r>
                <a:rPr lang="pt-BR" sz="1600" b="1">
                  <a:solidFill>
                    <a:schemeClr val="bg1"/>
                  </a:solidFill>
                  <a:latin typeface="+mn-lt"/>
                </a:rPr>
                <a:t>ESTRUTURA</a:t>
              </a:r>
            </a:p>
          </xdr:txBody>
        </xdr:sp>
      </xdr:grpSp>
      <xdr:grpSp>
        <xdr:nvGrpSpPr>
          <xdr:cNvPr id="295" name="Group 184">
            <a:extLst>
              <a:ext uri="{FF2B5EF4-FFF2-40B4-BE49-F238E27FC236}">
                <a16:creationId xmlns:a16="http://schemas.microsoft.com/office/drawing/2014/main" id="{00000000-0008-0000-0500-000027010000}"/>
              </a:ext>
            </a:extLst>
          </xdr:cNvPr>
          <xdr:cNvGrpSpPr/>
        </xdr:nvGrpSpPr>
        <xdr:grpSpPr>
          <a:xfrm>
            <a:off x="8890001" y="488130"/>
            <a:ext cx="581077" cy="489770"/>
            <a:chOff x="6943724" y="1902932"/>
            <a:chExt cx="2763297" cy="2251371"/>
          </a:xfrm>
        </xdr:grpSpPr>
        <xdr:sp macro="" textlink="">
          <xdr:nvSpPr>
            <xdr:cNvPr id="296" name="Freeform: Shape 185">
              <a:extLst>
                <a:ext uri="{FF2B5EF4-FFF2-40B4-BE49-F238E27FC236}">
                  <a16:creationId xmlns:a16="http://schemas.microsoft.com/office/drawing/2014/main" id="{00000000-0008-0000-0500-000028010000}"/>
                </a:ext>
              </a:extLst>
            </xdr:cNvPr>
            <xdr:cNvSpPr/>
          </xdr:nvSpPr>
          <xdr:spPr>
            <a:xfrm>
              <a:off x="9189377" y="2343015"/>
              <a:ext cx="517644" cy="906376"/>
            </a:xfrm>
            <a:custGeom>
              <a:avLst/>
              <a:gdLst>
                <a:gd name="connsiteX0" fmla="*/ 119222 w 517644"/>
                <a:gd name="connsiteY0" fmla="*/ -170 h 906376"/>
                <a:gd name="connsiteX1" fmla="*/ -511 w 517644"/>
                <a:gd name="connsiteY1" fmla="*/ 114907 h 906376"/>
                <a:gd name="connsiteX2" fmla="*/ 350838 w 517644"/>
                <a:gd name="connsiteY2" fmla="*/ 906207 h 906376"/>
                <a:gd name="connsiteX3" fmla="*/ 517134 w 517644"/>
                <a:gd name="connsiteY3" fmla="*/ 906207 h 906376"/>
                <a:gd name="connsiteX4" fmla="*/ 119222 w 517644"/>
                <a:gd name="connsiteY4" fmla="*/ -170 h 906376"/>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517644" h="906376">
                  <a:moveTo>
                    <a:pt x="119222" y="-170"/>
                  </a:moveTo>
                  <a:lnTo>
                    <a:pt x="-511" y="114907"/>
                  </a:lnTo>
                  <a:cubicBezTo>
                    <a:pt x="209992" y="326448"/>
                    <a:pt x="335100" y="608192"/>
                    <a:pt x="350838" y="906207"/>
                  </a:cubicBezTo>
                  <a:lnTo>
                    <a:pt x="517134" y="906207"/>
                  </a:lnTo>
                  <a:cubicBezTo>
                    <a:pt x="501302" y="565235"/>
                    <a:pt x="359512" y="242263"/>
                    <a:pt x="119222" y="-170"/>
                  </a:cubicBezTo>
                  <a:close/>
                </a:path>
              </a:pathLst>
            </a:custGeom>
            <a:solidFill>
              <a:srgbClr val="78AD5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97" name="Freeform: Shape 186">
              <a:extLst>
                <a:ext uri="{FF2B5EF4-FFF2-40B4-BE49-F238E27FC236}">
                  <a16:creationId xmlns:a16="http://schemas.microsoft.com/office/drawing/2014/main" id="{00000000-0008-0000-0500-000029010000}"/>
                </a:ext>
              </a:extLst>
            </xdr:cNvPr>
            <xdr:cNvSpPr/>
          </xdr:nvSpPr>
          <xdr:spPr>
            <a:xfrm>
              <a:off x="6944124" y="3270145"/>
              <a:ext cx="1309609" cy="46429"/>
            </a:xfrm>
            <a:custGeom>
              <a:avLst/>
              <a:gdLst>
                <a:gd name="connsiteX0" fmla="*/ 1309609 w 1309609"/>
                <a:gd name="connsiteY0" fmla="*/ 46430 h 46429"/>
                <a:gd name="connsiteX1" fmla="*/ 0 w 1309609"/>
                <a:gd name="connsiteY1" fmla="*/ 46430 h 46429"/>
                <a:gd name="connsiteX2" fmla="*/ 0 w 1309609"/>
                <a:gd name="connsiteY2" fmla="*/ 0 h 46429"/>
                <a:gd name="connsiteX3" fmla="*/ 1309609 w 1309609"/>
                <a:gd name="connsiteY3" fmla="*/ 0 h 46429"/>
                <a:gd name="connsiteX4" fmla="*/ 1309609 w 1309609"/>
                <a:gd name="connsiteY4" fmla="*/ 46430 h 46429"/>
                <a:gd name="connsiteX5" fmla="*/ 0 w 1309609"/>
                <a:gd name="connsiteY5" fmla="*/ 46430 h 4642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309609" h="46429">
                  <a:moveTo>
                    <a:pt x="1309609" y="46430"/>
                  </a:moveTo>
                  <a:lnTo>
                    <a:pt x="0" y="46430"/>
                  </a:lnTo>
                  <a:lnTo>
                    <a:pt x="0" y="0"/>
                  </a:lnTo>
                  <a:lnTo>
                    <a:pt x="1309609" y="0"/>
                  </a:lnTo>
                  <a:lnTo>
                    <a:pt x="1309609" y="46430"/>
                  </a:lnTo>
                  <a:lnTo>
                    <a:pt x="0" y="4643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98" name="Freeform: Shape 187">
              <a:extLst>
                <a:ext uri="{FF2B5EF4-FFF2-40B4-BE49-F238E27FC236}">
                  <a16:creationId xmlns:a16="http://schemas.microsoft.com/office/drawing/2014/main" id="{00000000-0008-0000-0500-00002A010000}"/>
                </a:ext>
              </a:extLst>
            </xdr:cNvPr>
            <xdr:cNvSpPr/>
          </xdr:nvSpPr>
          <xdr:spPr>
            <a:xfrm>
              <a:off x="8397279" y="3270145"/>
              <a:ext cx="1309609" cy="46429"/>
            </a:xfrm>
            <a:custGeom>
              <a:avLst/>
              <a:gdLst>
                <a:gd name="connsiteX0" fmla="*/ 1309609 w 1309609"/>
                <a:gd name="connsiteY0" fmla="*/ 46430 h 46429"/>
                <a:gd name="connsiteX1" fmla="*/ 0 w 1309609"/>
                <a:gd name="connsiteY1" fmla="*/ 46430 h 46429"/>
                <a:gd name="connsiteX2" fmla="*/ 0 w 1309609"/>
                <a:gd name="connsiteY2" fmla="*/ 0 h 46429"/>
                <a:gd name="connsiteX3" fmla="*/ 1309609 w 1309609"/>
                <a:gd name="connsiteY3" fmla="*/ 0 h 46429"/>
                <a:gd name="connsiteX4" fmla="*/ 1309609 w 1309609"/>
                <a:gd name="connsiteY4" fmla="*/ 46430 h 46429"/>
                <a:gd name="connsiteX5" fmla="*/ 0 w 1309609"/>
                <a:gd name="connsiteY5" fmla="*/ 46430 h 4642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309609" h="46429">
                  <a:moveTo>
                    <a:pt x="1309609" y="46430"/>
                  </a:moveTo>
                  <a:lnTo>
                    <a:pt x="0" y="46430"/>
                  </a:lnTo>
                  <a:lnTo>
                    <a:pt x="0" y="0"/>
                  </a:lnTo>
                  <a:lnTo>
                    <a:pt x="1309609" y="0"/>
                  </a:lnTo>
                  <a:lnTo>
                    <a:pt x="1309609" y="46430"/>
                  </a:lnTo>
                  <a:lnTo>
                    <a:pt x="0" y="4643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99" name="Freeform: Shape 188">
              <a:extLst>
                <a:ext uri="{FF2B5EF4-FFF2-40B4-BE49-F238E27FC236}">
                  <a16:creationId xmlns:a16="http://schemas.microsoft.com/office/drawing/2014/main" id="{00000000-0008-0000-0500-00002B010000}"/>
                </a:ext>
              </a:extLst>
            </xdr:cNvPr>
            <xdr:cNvSpPr/>
          </xdr:nvSpPr>
          <xdr:spPr>
            <a:xfrm>
              <a:off x="8339940" y="2301641"/>
              <a:ext cx="977284" cy="940034"/>
            </a:xfrm>
            <a:custGeom>
              <a:avLst/>
              <a:gdLst>
                <a:gd name="connsiteX0" fmla="*/ 32195 w 977284"/>
                <a:gd name="connsiteY0" fmla="*/ 940034 h 940034"/>
                <a:gd name="connsiteX1" fmla="*/ 977285 w 977284"/>
                <a:gd name="connsiteY1" fmla="*/ 33525 h 940034"/>
                <a:gd name="connsiteX2" fmla="*/ 945223 w 977284"/>
                <a:gd name="connsiteY2" fmla="*/ 0 h 940034"/>
                <a:gd name="connsiteX3" fmla="*/ 0 w 977284"/>
                <a:gd name="connsiteY3" fmla="*/ 906509 h 940034"/>
                <a:gd name="connsiteX4" fmla="*/ 32195 w 977284"/>
                <a:gd name="connsiteY4" fmla="*/ 940034 h 940034"/>
                <a:gd name="connsiteX5" fmla="*/ 977285 w 977284"/>
                <a:gd name="connsiteY5" fmla="*/ 33525 h 94003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977284" h="940034">
                  <a:moveTo>
                    <a:pt x="32195" y="940034"/>
                  </a:moveTo>
                  <a:lnTo>
                    <a:pt x="977285" y="33525"/>
                  </a:lnTo>
                  <a:lnTo>
                    <a:pt x="945223" y="0"/>
                  </a:lnTo>
                  <a:lnTo>
                    <a:pt x="0" y="906509"/>
                  </a:lnTo>
                  <a:lnTo>
                    <a:pt x="32195" y="940034"/>
                  </a:lnTo>
                  <a:lnTo>
                    <a:pt x="977285" y="33525"/>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00" name="Freeform: Shape 189">
              <a:extLst>
                <a:ext uri="{FF2B5EF4-FFF2-40B4-BE49-F238E27FC236}">
                  <a16:creationId xmlns:a16="http://schemas.microsoft.com/office/drawing/2014/main" id="{00000000-0008-0000-0500-00002C010000}"/>
                </a:ext>
              </a:extLst>
            </xdr:cNvPr>
            <xdr:cNvSpPr/>
          </xdr:nvSpPr>
          <xdr:spPr>
            <a:xfrm>
              <a:off x="8351914" y="1932333"/>
              <a:ext cx="923670" cy="493431"/>
            </a:xfrm>
            <a:custGeom>
              <a:avLst/>
              <a:gdLst>
                <a:gd name="connsiteX0" fmla="*/ -511 w 923670"/>
                <a:gd name="connsiteY0" fmla="*/ -170 h 493431"/>
                <a:gd name="connsiteX1" fmla="*/ -511 w 923670"/>
                <a:gd name="connsiteY1" fmla="*/ 165993 h 493431"/>
                <a:gd name="connsiteX2" fmla="*/ 803427 w 923670"/>
                <a:gd name="connsiteY2" fmla="*/ 493262 h 493431"/>
                <a:gd name="connsiteX3" fmla="*/ 923160 w 923670"/>
                <a:gd name="connsiteY3" fmla="*/ 378052 h 493431"/>
                <a:gd name="connsiteX4" fmla="*/ -511 w 923670"/>
                <a:gd name="connsiteY4" fmla="*/ -170 h 493431"/>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923670" h="493431">
                  <a:moveTo>
                    <a:pt x="-511" y="-170"/>
                  </a:moveTo>
                  <a:lnTo>
                    <a:pt x="-511" y="165993"/>
                  </a:lnTo>
                  <a:cubicBezTo>
                    <a:pt x="298674" y="172126"/>
                    <a:pt x="585022" y="288692"/>
                    <a:pt x="803427" y="493262"/>
                  </a:cubicBezTo>
                  <a:lnTo>
                    <a:pt x="923160" y="378052"/>
                  </a:lnTo>
                  <a:cubicBezTo>
                    <a:pt x="673331" y="141009"/>
                    <a:pt x="343813" y="6083"/>
                    <a:pt x="-511" y="-170"/>
                  </a:cubicBezTo>
                  <a:close/>
                </a:path>
              </a:pathLst>
            </a:custGeom>
            <a:solidFill>
              <a:srgbClr val="B4DC7B"/>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01" name="Freeform: Shape 190">
              <a:extLst>
                <a:ext uri="{FF2B5EF4-FFF2-40B4-BE49-F238E27FC236}">
                  <a16:creationId xmlns:a16="http://schemas.microsoft.com/office/drawing/2014/main" id="{00000000-0008-0000-0500-00002D010000}"/>
                </a:ext>
              </a:extLst>
            </xdr:cNvPr>
            <xdr:cNvSpPr/>
          </xdr:nvSpPr>
          <xdr:spPr>
            <a:xfrm>
              <a:off x="8305484" y="1902932"/>
              <a:ext cx="46296" cy="1309609"/>
            </a:xfrm>
            <a:custGeom>
              <a:avLst/>
              <a:gdLst>
                <a:gd name="connsiteX0" fmla="*/ 0 w 46296"/>
                <a:gd name="connsiteY0" fmla="*/ 1309609 h 1309609"/>
                <a:gd name="connsiteX1" fmla="*/ 0 w 46296"/>
                <a:gd name="connsiteY1" fmla="*/ 0 h 1309609"/>
                <a:gd name="connsiteX2" fmla="*/ 46297 w 46296"/>
                <a:gd name="connsiteY2" fmla="*/ 0 h 1309609"/>
                <a:gd name="connsiteX3" fmla="*/ 46297 w 46296"/>
                <a:gd name="connsiteY3" fmla="*/ 1309609 h 1309609"/>
                <a:gd name="connsiteX4" fmla="*/ 0 w 46296"/>
                <a:gd name="connsiteY4" fmla="*/ 1309609 h 1309609"/>
                <a:gd name="connsiteX5" fmla="*/ 0 w 46296"/>
                <a:gd name="connsiteY5" fmla="*/ 0 h 130960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46296" h="1309609">
                  <a:moveTo>
                    <a:pt x="0" y="1309609"/>
                  </a:moveTo>
                  <a:lnTo>
                    <a:pt x="0" y="0"/>
                  </a:lnTo>
                  <a:lnTo>
                    <a:pt x="46297" y="0"/>
                  </a:lnTo>
                  <a:lnTo>
                    <a:pt x="46297" y="1309609"/>
                  </a:lnTo>
                  <a:lnTo>
                    <a:pt x="0" y="1309609"/>
                  </a:lnTo>
                  <a:lnTo>
                    <a:pt x="0" y="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02" name="Freeform: Shape 191">
              <a:extLst>
                <a:ext uri="{FF2B5EF4-FFF2-40B4-BE49-F238E27FC236}">
                  <a16:creationId xmlns:a16="http://schemas.microsoft.com/office/drawing/2014/main" id="{00000000-0008-0000-0500-00002E010000}"/>
                </a:ext>
              </a:extLst>
            </xdr:cNvPr>
            <xdr:cNvSpPr/>
          </xdr:nvSpPr>
          <xdr:spPr>
            <a:xfrm>
              <a:off x="7367578" y="1932333"/>
              <a:ext cx="937905" cy="496358"/>
            </a:xfrm>
            <a:custGeom>
              <a:avLst/>
              <a:gdLst>
                <a:gd name="connsiteX0" fmla="*/ 123612 w 937905"/>
                <a:gd name="connsiteY0" fmla="*/ 496189 h 496358"/>
                <a:gd name="connsiteX1" fmla="*/ 937395 w 937905"/>
                <a:gd name="connsiteY1" fmla="*/ 165860 h 496358"/>
                <a:gd name="connsiteX2" fmla="*/ 937395 w 937905"/>
                <a:gd name="connsiteY2" fmla="*/ -170 h 496358"/>
                <a:gd name="connsiteX3" fmla="*/ -511 w 937905"/>
                <a:gd name="connsiteY3" fmla="*/ 384970 h 496358"/>
              </a:gdLst>
              <a:ahLst/>
              <a:cxnLst>
                <a:cxn ang="0">
                  <a:pos x="connsiteX0" y="connsiteY0"/>
                </a:cxn>
                <a:cxn ang="0">
                  <a:pos x="connsiteX1" y="connsiteY1"/>
                </a:cxn>
                <a:cxn ang="0">
                  <a:pos x="connsiteX2" y="connsiteY2"/>
                </a:cxn>
                <a:cxn ang="0">
                  <a:pos x="connsiteX3" y="connsiteY3"/>
                </a:cxn>
              </a:cxnLst>
              <a:rect l="l" t="t" r="r" b="b"/>
              <a:pathLst>
                <a:path w="937905" h="496358">
                  <a:moveTo>
                    <a:pt x="123612" y="496189"/>
                  </a:moveTo>
                  <a:cubicBezTo>
                    <a:pt x="344080" y="288280"/>
                    <a:pt x="634391" y="170436"/>
                    <a:pt x="937395" y="165860"/>
                  </a:cubicBezTo>
                  <a:lnTo>
                    <a:pt x="937395" y="-170"/>
                  </a:lnTo>
                  <a:cubicBezTo>
                    <a:pt x="587164" y="4327"/>
                    <a:pt x="251806" y="142033"/>
                    <a:pt x="-511" y="384970"/>
                  </a:cubicBezTo>
                  <a:close/>
                </a:path>
              </a:pathLst>
            </a:custGeom>
            <a:solidFill>
              <a:srgbClr val="FBD06A"/>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03" name="Freeform: Shape 192">
              <a:extLst>
                <a:ext uri="{FF2B5EF4-FFF2-40B4-BE49-F238E27FC236}">
                  <a16:creationId xmlns:a16="http://schemas.microsoft.com/office/drawing/2014/main" id="{00000000-0008-0000-0500-00002F010000}"/>
                </a:ext>
              </a:extLst>
            </xdr:cNvPr>
            <xdr:cNvSpPr/>
          </xdr:nvSpPr>
          <xdr:spPr>
            <a:xfrm>
              <a:off x="6943724" y="2350199"/>
              <a:ext cx="514717" cy="899192"/>
            </a:xfrm>
            <a:custGeom>
              <a:avLst/>
              <a:gdLst>
                <a:gd name="connsiteX0" fmla="*/ 514206 w 514717"/>
                <a:gd name="connsiteY0" fmla="*/ 110783 h 899192"/>
                <a:gd name="connsiteX1" fmla="*/ 390350 w 514717"/>
                <a:gd name="connsiteY1" fmla="*/ -170 h 899192"/>
                <a:gd name="connsiteX2" fmla="*/ -511 w 514717"/>
                <a:gd name="connsiteY2" fmla="*/ 899023 h 899192"/>
                <a:gd name="connsiteX3" fmla="*/ 165784 w 514717"/>
                <a:gd name="connsiteY3" fmla="*/ 899023 h 899192"/>
                <a:gd name="connsiteX4" fmla="*/ 514206 w 514717"/>
                <a:gd name="connsiteY4" fmla="*/ 110783 h 899192"/>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514717" h="899192">
                  <a:moveTo>
                    <a:pt x="514206" y="110783"/>
                  </a:moveTo>
                  <a:lnTo>
                    <a:pt x="390350" y="-170"/>
                  </a:lnTo>
                  <a:cubicBezTo>
                    <a:pt x="154223" y="241504"/>
                    <a:pt x="15121" y="561510"/>
                    <a:pt x="-511" y="899023"/>
                  </a:cubicBezTo>
                  <a:lnTo>
                    <a:pt x="165784" y="899023"/>
                  </a:lnTo>
                  <a:cubicBezTo>
                    <a:pt x="181483" y="602471"/>
                    <a:pt x="305460" y="321991"/>
                    <a:pt x="514206" y="110783"/>
                  </a:cubicBezTo>
                  <a:close/>
                </a:path>
              </a:pathLst>
            </a:custGeom>
            <a:solidFill>
              <a:srgbClr val="FE6F74"/>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04" name="Freeform: Shape 193">
              <a:extLst>
                <a:ext uri="{FF2B5EF4-FFF2-40B4-BE49-F238E27FC236}">
                  <a16:creationId xmlns:a16="http://schemas.microsoft.com/office/drawing/2014/main" id="{00000000-0008-0000-0500-000030010000}"/>
                </a:ext>
              </a:extLst>
            </xdr:cNvPr>
            <xdr:cNvSpPr/>
          </xdr:nvSpPr>
          <xdr:spPr>
            <a:xfrm>
              <a:off x="7326603" y="2308426"/>
              <a:ext cx="1015731" cy="917418"/>
            </a:xfrm>
            <a:custGeom>
              <a:avLst/>
              <a:gdLst>
                <a:gd name="connsiteX0" fmla="*/ 984735 w 1015731"/>
                <a:gd name="connsiteY0" fmla="*/ 917418 h 917418"/>
                <a:gd name="connsiteX1" fmla="*/ 0 w 1015731"/>
                <a:gd name="connsiteY1" fmla="*/ 34589 h 917418"/>
                <a:gd name="connsiteX2" fmla="*/ 30864 w 1015731"/>
                <a:gd name="connsiteY2" fmla="*/ 0 h 917418"/>
                <a:gd name="connsiteX3" fmla="*/ 1015732 w 1015731"/>
                <a:gd name="connsiteY3" fmla="*/ 882829 h 917418"/>
                <a:gd name="connsiteX4" fmla="*/ 984735 w 1015731"/>
                <a:gd name="connsiteY4" fmla="*/ 917418 h 917418"/>
                <a:gd name="connsiteX5" fmla="*/ 9179 w 1015731"/>
                <a:gd name="connsiteY5" fmla="*/ 43769 h 91741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015731" h="917418">
                  <a:moveTo>
                    <a:pt x="984735" y="917418"/>
                  </a:moveTo>
                  <a:lnTo>
                    <a:pt x="0" y="34589"/>
                  </a:lnTo>
                  <a:lnTo>
                    <a:pt x="30864" y="0"/>
                  </a:lnTo>
                  <a:lnTo>
                    <a:pt x="1015732" y="882829"/>
                  </a:lnTo>
                  <a:lnTo>
                    <a:pt x="984735" y="917418"/>
                  </a:lnTo>
                  <a:lnTo>
                    <a:pt x="9179" y="43769"/>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05" name="TextBox 37">
              <a:extLst>
                <a:ext uri="{FF2B5EF4-FFF2-40B4-BE49-F238E27FC236}">
                  <a16:creationId xmlns:a16="http://schemas.microsoft.com/office/drawing/2014/main" id="{00000000-0008-0000-0500-000031010000}"/>
                </a:ext>
              </a:extLst>
            </xdr:cNvPr>
            <xdr:cNvSpPr txBox="1"/>
          </xdr:nvSpPr>
          <xdr:spPr>
            <a:xfrm rot="3710998">
              <a:off x="9386408" y="2602721"/>
              <a:ext cx="222790" cy="270063"/>
            </a:xfrm>
            <a:prstGeom prst="rect">
              <a:avLst/>
            </a:prstGeom>
            <a:noFill/>
          </xdr:spPr>
          <xdr:txBody>
            <a:bodyPr rot="0" spcFirstLastPara="0" vert="horz" wrap="square" lIns="0" tIns="0" rIns="0" bIns="0" numCol="1" spcCol="0" rtlCol="0" fromWordArt="0" anchor="t" anchorCtr="0" forceAA="0" compatLnSpc="1">
              <a:prstTxWarp prst="textNoShape">
                <a:avLst/>
              </a:prstTxWarp>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l">
                <a:spcAft>
                  <a:spcPts val="600"/>
                </a:spcAft>
              </a:pPr>
              <a:endParaRPr lang="pt-BR" sz="1048" b="1" spc="0" baseline="0">
                <a:solidFill>
                  <a:srgbClr val="FFFFFF"/>
                </a:solidFill>
                <a:latin typeface="Arial"/>
                <a:cs typeface="Arial"/>
                <a:sym typeface="Arial"/>
                <a:rtl val="0"/>
              </a:endParaRPr>
            </a:p>
          </xdr:txBody>
        </xdr:sp>
        <xdr:sp macro="" textlink="">
          <xdr:nvSpPr>
            <xdr:cNvPr id="306" name="TextBox 38">
              <a:extLst>
                <a:ext uri="{FF2B5EF4-FFF2-40B4-BE49-F238E27FC236}">
                  <a16:creationId xmlns:a16="http://schemas.microsoft.com/office/drawing/2014/main" id="{00000000-0008-0000-0500-000032010000}"/>
                </a:ext>
              </a:extLst>
            </xdr:cNvPr>
            <xdr:cNvSpPr txBox="1"/>
          </xdr:nvSpPr>
          <xdr:spPr>
            <a:xfrm rot="3847199">
              <a:off x="9388867" y="2646889"/>
              <a:ext cx="262701" cy="270063"/>
            </a:xfrm>
            <a:prstGeom prst="rect">
              <a:avLst/>
            </a:prstGeom>
            <a:noFill/>
          </xdr:spPr>
          <xdr:txBody>
            <a:bodyPr rot="0" spcFirstLastPara="0" vert="horz" wrap="square" lIns="0" tIns="0" rIns="0" bIns="0" numCol="1" spcCol="0" rtlCol="0" fromWordArt="0" anchor="t" anchorCtr="0" forceAA="0" compatLnSpc="1">
              <a:prstTxWarp prst="textNoShape">
                <a:avLst/>
              </a:prstTxWarp>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l">
                <a:spcAft>
                  <a:spcPts val="600"/>
                </a:spcAft>
              </a:pPr>
              <a:endParaRPr lang="pt-BR" sz="1048" b="1" spc="0" baseline="0">
                <a:solidFill>
                  <a:srgbClr val="FFFFFF"/>
                </a:solidFill>
                <a:latin typeface="Arial"/>
                <a:cs typeface="Arial"/>
                <a:sym typeface="Arial"/>
                <a:rtl val="0"/>
              </a:endParaRPr>
            </a:p>
          </xdr:txBody>
        </xdr:sp>
        <xdr:sp macro="" textlink="">
          <xdr:nvSpPr>
            <xdr:cNvPr id="307" name="Freeform: Shape 196">
              <a:extLst>
                <a:ext uri="{FF2B5EF4-FFF2-40B4-BE49-F238E27FC236}">
                  <a16:creationId xmlns:a16="http://schemas.microsoft.com/office/drawing/2014/main" id="{00000000-0008-0000-0500-000033010000}"/>
                </a:ext>
              </a:extLst>
            </xdr:cNvPr>
            <xdr:cNvSpPr/>
          </xdr:nvSpPr>
          <xdr:spPr>
            <a:xfrm>
              <a:off x="8197325" y="3158794"/>
              <a:ext cx="268999" cy="268999"/>
            </a:xfrm>
            <a:custGeom>
              <a:avLst/>
              <a:gdLst>
                <a:gd name="connsiteX0" fmla="*/ 268999 w 268999"/>
                <a:gd name="connsiteY0" fmla="*/ 134500 h 268999"/>
                <a:gd name="connsiteX1" fmla="*/ 134500 w 268999"/>
                <a:gd name="connsiteY1" fmla="*/ 268999 h 268999"/>
                <a:gd name="connsiteX2" fmla="*/ 0 w 268999"/>
                <a:gd name="connsiteY2" fmla="*/ 134500 h 268999"/>
                <a:gd name="connsiteX3" fmla="*/ 134500 w 268999"/>
                <a:gd name="connsiteY3" fmla="*/ 0 h 268999"/>
                <a:gd name="connsiteX4" fmla="*/ 268999 w 268999"/>
                <a:gd name="connsiteY4" fmla="*/ 134500 h 268999"/>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268999" h="268999">
                  <a:moveTo>
                    <a:pt x="268999" y="134500"/>
                  </a:moveTo>
                  <a:cubicBezTo>
                    <a:pt x="268999" y="208782"/>
                    <a:pt x="208782" y="268999"/>
                    <a:pt x="134500" y="268999"/>
                  </a:cubicBezTo>
                  <a:cubicBezTo>
                    <a:pt x="60218" y="268999"/>
                    <a:pt x="0" y="208782"/>
                    <a:pt x="0" y="134500"/>
                  </a:cubicBezTo>
                  <a:cubicBezTo>
                    <a:pt x="0" y="60218"/>
                    <a:pt x="60217" y="0"/>
                    <a:pt x="134500" y="0"/>
                  </a:cubicBezTo>
                  <a:cubicBezTo>
                    <a:pt x="208782" y="0"/>
                    <a:pt x="268999" y="60218"/>
                    <a:pt x="268999" y="134500"/>
                  </a:cubicBezTo>
                  <a:close/>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08" name="Freeform: Shape 197">
              <a:extLst>
                <a:ext uri="{FF2B5EF4-FFF2-40B4-BE49-F238E27FC236}">
                  <a16:creationId xmlns:a16="http://schemas.microsoft.com/office/drawing/2014/main" id="{00000000-0008-0000-0500-000034010000}"/>
                </a:ext>
              </a:extLst>
            </xdr:cNvPr>
            <xdr:cNvSpPr/>
          </xdr:nvSpPr>
          <xdr:spPr>
            <a:xfrm>
              <a:off x="8305484" y="3058751"/>
              <a:ext cx="1113513" cy="307579"/>
            </a:xfrm>
            <a:custGeom>
              <a:avLst/>
              <a:gdLst>
                <a:gd name="connsiteX0" fmla="*/ 66917 w 1113513"/>
                <a:gd name="connsiteY0" fmla="*/ 160176 h 307579"/>
                <a:gd name="connsiteX1" fmla="*/ 1113514 w 1113513"/>
                <a:gd name="connsiteY1" fmla="*/ 0 h 307579"/>
                <a:gd name="connsiteX2" fmla="*/ 139156 w 1113513"/>
                <a:gd name="connsiteY2" fmla="*/ 307580 h 307579"/>
                <a:gd name="connsiteX3" fmla="*/ 0 w 1113513"/>
                <a:gd name="connsiteY3" fmla="*/ 251705 h 307579"/>
                <a:gd name="connsiteX4" fmla="*/ 66917 w 1113513"/>
                <a:gd name="connsiteY4" fmla="*/ 160176 h 307579"/>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113513" h="307579">
                  <a:moveTo>
                    <a:pt x="66917" y="160176"/>
                  </a:moveTo>
                  <a:lnTo>
                    <a:pt x="1113514" y="0"/>
                  </a:lnTo>
                  <a:lnTo>
                    <a:pt x="139156" y="307580"/>
                  </a:lnTo>
                  <a:lnTo>
                    <a:pt x="0" y="251705"/>
                  </a:lnTo>
                  <a:lnTo>
                    <a:pt x="66917" y="160176"/>
                  </a:lnTo>
                  <a:close/>
                </a:path>
              </a:pathLst>
            </a:custGeom>
            <a:solidFill>
              <a:srgbClr val="AD87B3"/>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09" name="Freeform: Shape 198">
              <a:extLst>
                <a:ext uri="{FF2B5EF4-FFF2-40B4-BE49-F238E27FC236}">
                  <a16:creationId xmlns:a16="http://schemas.microsoft.com/office/drawing/2014/main" id="{00000000-0008-0000-0500-000035010000}"/>
                </a:ext>
              </a:extLst>
            </xdr:cNvPr>
            <xdr:cNvSpPr/>
          </xdr:nvSpPr>
          <xdr:spPr>
            <a:xfrm>
              <a:off x="7300899" y="3809138"/>
              <a:ext cx="1411118" cy="345165"/>
            </a:xfrm>
            <a:custGeom>
              <a:avLst/>
              <a:gdLst>
                <a:gd name="connsiteX0" fmla="*/ 1288772 w 1411118"/>
                <a:gd name="connsiteY0" fmla="*/ -100 h 345165"/>
                <a:gd name="connsiteX1" fmla="*/ 113397 w 1411118"/>
                <a:gd name="connsiteY1" fmla="*/ -100 h 345165"/>
                <a:gd name="connsiteX2" fmla="*/ -443 w 1411118"/>
                <a:gd name="connsiteY2" fmla="*/ 121668 h 345165"/>
                <a:gd name="connsiteX3" fmla="*/ 113397 w 1411118"/>
                <a:gd name="connsiteY3" fmla="*/ 235508 h 345165"/>
                <a:gd name="connsiteX4" fmla="*/ 1105049 w 1411118"/>
                <a:gd name="connsiteY4" fmla="*/ 235508 h 345165"/>
                <a:gd name="connsiteX5" fmla="*/ 1284381 w 1411118"/>
                <a:gd name="connsiteY5" fmla="*/ 344996 h 345165"/>
                <a:gd name="connsiteX6" fmla="*/ 1259105 w 1411118"/>
                <a:gd name="connsiteY6" fmla="*/ 235508 h 345165"/>
                <a:gd name="connsiteX7" fmla="*/ 1288772 w 1411118"/>
                <a:gd name="connsiteY7" fmla="*/ 235508 h 345165"/>
                <a:gd name="connsiteX8" fmla="*/ 1410540 w 1411118"/>
                <a:gd name="connsiteY8" fmla="*/ 121668 h 345165"/>
                <a:gd name="connsiteX9" fmla="*/ 1296687 w 1411118"/>
                <a:gd name="connsiteY9" fmla="*/ -100 h 345165"/>
                <a:gd name="connsiteX10" fmla="*/ 1288772 w 1411118"/>
                <a:gd name="connsiteY10" fmla="*/ -100 h 34516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Lst>
              <a:rect l="l" t="t" r="r" b="b"/>
              <a:pathLst>
                <a:path w="1411118" h="345165">
                  <a:moveTo>
                    <a:pt x="1288772" y="-100"/>
                  </a:moveTo>
                  <a:lnTo>
                    <a:pt x="113397" y="-100"/>
                  </a:lnTo>
                  <a:cubicBezTo>
                    <a:pt x="48342" y="2082"/>
                    <a:pt x="-2638" y="56601"/>
                    <a:pt x="-443" y="121668"/>
                  </a:cubicBezTo>
                  <a:cubicBezTo>
                    <a:pt x="1633" y="183650"/>
                    <a:pt x="51401" y="233419"/>
                    <a:pt x="113397" y="235508"/>
                  </a:cubicBezTo>
                  <a:lnTo>
                    <a:pt x="1105049" y="235508"/>
                  </a:lnTo>
                  <a:lnTo>
                    <a:pt x="1284381" y="344996"/>
                  </a:lnTo>
                  <a:lnTo>
                    <a:pt x="1259105" y="235508"/>
                  </a:lnTo>
                  <a:lnTo>
                    <a:pt x="1288772" y="235508"/>
                  </a:lnTo>
                  <a:cubicBezTo>
                    <a:pt x="1353840" y="237690"/>
                    <a:pt x="1408345" y="186723"/>
                    <a:pt x="1410540" y="121668"/>
                  </a:cubicBezTo>
                  <a:cubicBezTo>
                    <a:pt x="1412722" y="56601"/>
                    <a:pt x="1361756" y="2082"/>
                    <a:pt x="1296687" y="-100"/>
                  </a:cubicBezTo>
                  <a:cubicBezTo>
                    <a:pt x="1294053" y="-193"/>
                    <a:pt x="1291406" y="-193"/>
                    <a:pt x="1288772" y="-100"/>
                  </a:cubicBezTo>
                  <a:close/>
                </a:path>
              </a:pathLst>
            </a:custGeom>
            <a:solidFill>
              <a:srgbClr val="FFFFFF"/>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10" name="Freeform: Shape 199">
              <a:extLst>
                <a:ext uri="{FF2B5EF4-FFF2-40B4-BE49-F238E27FC236}">
                  <a16:creationId xmlns:a16="http://schemas.microsoft.com/office/drawing/2014/main" id="{00000000-0008-0000-0500-000036010000}"/>
                </a:ext>
              </a:extLst>
            </xdr:cNvPr>
            <xdr:cNvSpPr/>
          </xdr:nvSpPr>
          <xdr:spPr>
            <a:xfrm>
              <a:off x="737210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11" name="Freeform: Shape 200">
              <a:extLst>
                <a:ext uri="{FF2B5EF4-FFF2-40B4-BE49-F238E27FC236}">
                  <a16:creationId xmlns:a16="http://schemas.microsoft.com/office/drawing/2014/main" id="{00000000-0008-0000-0500-000037010000}"/>
                </a:ext>
              </a:extLst>
            </xdr:cNvPr>
            <xdr:cNvSpPr/>
          </xdr:nvSpPr>
          <xdr:spPr>
            <a:xfrm>
              <a:off x="756314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12" name="Freeform: Shape 201">
              <a:extLst>
                <a:ext uri="{FF2B5EF4-FFF2-40B4-BE49-F238E27FC236}">
                  <a16:creationId xmlns:a16="http://schemas.microsoft.com/office/drawing/2014/main" id="{00000000-0008-0000-0500-000038010000}"/>
                </a:ext>
              </a:extLst>
            </xdr:cNvPr>
            <xdr:cNvSpPr/>
          </xdr:nvSpPr>
          <xdr:spPr>
            <a:xfrm>
              <a:off x="775418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13" name="Freeform: Shape 202">
              <a:extLst>
                <a:ext uri="{FF2B5EF4-FFF2-40B4-BE49-F238E27FC236}">
                  <a16:creationId xmlns:a16="http://schemas.microsoft.com/office/drawing/2014/main" id="{00000000-0008-0000-0500-000039010000}"/>
                </a:ext>
              </a:extLst>
            </xdr:cNvPr>
            <xdr:cNvSpPr/>
          </xdr:nvSpPr>
          <xdr:spPr>
            <a:xfrm>
              <a:off x="794522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14" name="Freeform: Shape 203">
              <a:extLst>
                <a:ext uri="{FF2B5EF4-FFF2-40B4-BE49-F238E27FC236}">
                  <a16:creationId xmlns:a16="http://schemas.microsoft.com/office/drawing/2014/main" id="{00000000-0008-0000-0500-00003A010000}"/>
                </a:ext>
              </a:extLst>
            </xdr:cNvPr>
            <xdr:cNvSpPr/>
          </xdr:nvSpPr>
          <xdr:spPr>
            <a:xfrm>
              <a:off x="813626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15" name="Freeform: Shape 204">
              <a:extLst>
                <a:ext uri="{FF2B5EF4-FFF2-40B4-BE49-F238E27FC236}">
                  <a16:creationId xmlns:a16="http://schemas.microsoft.com/office/drawing/2014/main" id="{00000000-0008-0000-0500-00003B010000}"/>
                </a:ext>
              </a:extLst>
            </xdr:cNvPr>
            <xdr:cNvSpPr/>
          </xdr:nvSpPr>
          <xdr:spPr>
            <a:xfrm>
              <a:off x="832730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16" name="Freeform: Shape 205">
              <a:extLst>
                <a:ext uri="{FF2B5EF4-FFF2-40B4-BE49-F238E27FC236}">
                  <a16:creationId xmlns:a16="http://schemas.microsoft.com/office/drawing/2014/main" id="{00000000-0008-0000-0500-00003C010000}"/>
                </a:ext>
              </a:extLst>
            </xdr:cNvPr>
            <xdr:cNvSpPr/>
          </xdr:nvSpPr>
          <xdr:spPr>
            <a:xfrm>
              <a:off x="8518209"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grpSp>
    </xdr:grpSp>
    <xdr:clientData/>
  </xdr:twoCellAnchor>
  <xdr:twoCellAnchor>
    <xdr:from>
      <xdr:col>5</xdr:col>
      <xdr:colOff>372718</xdr:colOff>
      <xdr:row>0</xdr:row>
      <xdr:rowOff>16328</xdr:rowOff>
    </xdr:from>
    <xdr:to>
      <xdr:col>6</xdr:col>
      <xdr:colOff>428235</xdr:colOff>
      <xdr:row>1</xdr:row>
      <xdr:rowOff>60347</xdr:rowOff>
    </xdr:to>
    <xdr:grpSp>
      <xdr:nvGrpSpPr>
        <xdr:cNvPr id="319" name="Group 182">
          <a:hlinkClick xmlns:r="http://schemas.openxmlformats.org/officeDocument/2006/relationships" r:id="rId7"/>
          <a:extLst>
            <a:ext uri="{FF2B5EF4-FFF2-40B4-BE49-F238E27FC236}">
              <a16:creationId xmlns:a16="http://schemas.microsoft.com/office/drawing/2014/main" id="{00000000-0008-0000-0500-00003F010000}"/>
            </a:ext>
          </a:extLst>
        </xdr:cNvPr>
        <xdr:cNvGrpSpPr/>
      </xdr:nvGrpSpPr>
      <xdr:grpSpPr>
        <a:xfrm>
          <a:off x="7335969" y="20138"/>
          <a:ext cx="2011952" cy="929368"/>
          <a:chOff x="8811260" y="251459"/>
          <a:chExt cx="1813560" cy="852171"/>
        </a:xfrm>
      </xdr:grpSpPr>
      <xdr:grpSp>
        <xdr:nvGrpSpPr>
          <xdr:cNvPr id="320" name="Agrupar 10">
            <a:extLst>
              <a:ext uri="{FF2B5EF4-FFF2-40B4-BE49-F238E27FC236}">
                <a16:creationId xmlns:a16="http://schemas.microsoft.com/office/drawing/2014/main" id="{00000000-0008-0000-0500-000040010000}"/>
              </a:ext>
            </a:extLst>
          </xdr:cNvPr>
          <xdr:cNvGrpSpPr/>
        </xdr:nvGrpSpPr>
        <xdr:grpSpPr>
          <a:xfrm>
            <a:off x="8811260" y="251459"/>
            <a:ext cx="1813560" cy="852171"/>
            <a:chOff x="5210175" y="147637"/>
            <a:chExt cx="2365883" cy="1038225"/>
          </a:xfrm>
          <a:solidFill>
            <a:schemeClr val="bg1">
              <a:lumMod val="50000"/>
            </a:schemeClr>
          </a:solidFill>
        </xdr:grpSpPr>
        <xdr:sp macro="" textlink="">
          <xdr:nvSpPr>
            <xdr:cNvPr id="343" name="Retângulo: Cantos Arredondados 12">
              <a:extLst>
                <a:ext uri="{FF2B5EF4-FFF2-40B4-BE49-F238E27FC236}">
                  <a16:creationId xmlns:a16="http://schemas.microsoft.com/office/drawing/2014/main" id="{00000000-0008-0000-0500-000057010000}"/>
                </a:ext>
              </a:extLst>
            </xdr:cNvPr>
            <xdr:cNvSpPr/>
          </xdr:nvSpPr>
          <xdr:spPr>
            <a:xfrm>
              <a:off x="5210175" y="147637"/>
              <a:ext cx="2365883" cy="1038225"/>
            </a:xfrm>
            <a:prstGeom prst="roundRect">
              <a:avLst>
                <a:gd name="adj" fmla="val 9328"/>
              </a:avLst>
            </a:prstGeom>
            <a:solidFill>
              <a:srgbClr val="002060"/>
            </a:solidFill>
            <a:ln>
              <a:noFill/>
            </a:ln>
            <a:effectLst>
              <a:outerShdw blurRad="50800" dist="38100" dir="5400000" algn="t"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solidFill>
                  <a:schemeClr val="bg1">
                    <a:lumMod val="85000"/>
                  </a:schemeClr>
                </a:solidFill>
              </a:endParaRPr>
            </a:p>
          </xdr:txBody>
        </xdr:sp>
        <xdr:sp macro="" textlink="">
          <xdr:nvSpPr>
            <xdr:cNvPr id="344" name="Retângulo: Cantos Arredondados 13">
              <a:hlinkClick xmlns:r="http://schemas.openxmlformats.org/officeDocument/2006/relationships" r:id="rId7"/>
              <a:extLst>
                <a:ext uri="{FF2B5EF4-FFF2-40B4-BE49-F238E27FC236}">
                  <a16:creationId xmlns:a16="http://schemas.microsoft.com/office/drawing/2014/main" id="{00000000-0008-0000-0500-000058010000}"/>
                </a:ext>
              </a:extLst>
            </xdr:cNvPr>
            <xdr:cNvSpPr/>
          </xdr:nvSpPr>
          <xdr:spPr>
            <a:xfrm>
              <a:off x="5946909" y="365995"/>
              <a:ext cx="1588531" cy="815731"/>
            </a:xfrm>
            <a:prstGeom prst="roundRect">
              <a:avLst/>
            </a:prstGeom>
            <a:noFill/>
            <a:ln>
              <a:no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600" b="1">
                  <a:solidFill>
                    <a:schemeClr val="bg1"/>
                  </a:solidFill>
                  <a:latin typeface="+mn-lt"/>
                </a:rPr>
                <a:t>Diagnóstico</a:t>
              </a:r>
              <a:br>
                <a:rPr lang="pt-BR" sz="1600" b="1">
                  <a:solidFill>
                    <a:schemeClr val="bg1"/>
                  </a:solidFill>
                  <a:latin typeface="+mn-lt"/>
                </a:rPr>
              </a:br>
              <a:r>
                <a:rPr lang="pt-BR" sz="1600" b="1">
                  <a:solidFill>
                    <a:schemeClr val="bg1"/>
                  </a:solidFill>
                  <a:latin typeface="+mn-lt"/>
                </a:rPr>
                <a:t>SEGURANÇA</a:t>
              </a:r>
            </a:p>
          </xdr:txBody>
        </xdr:sp>
      </xdr:grpSp>
      <xdr:grpSp>
        <xdr:nvGrpSpPr>
          <xdr:cNvPr id="321" name="Group 184">
            <a:extLst>
              <a:ext uri="{FF2B5EF4-FFF2-40B4-BE49-F238E27FC236}">
                <a16:creationId xmlns:a16="http://schemas.microsoft.com/office/drawing/2014/main" id="{00000000-0008-0000-0500-000041010000}"/>
              </a:ext>
            </a:extLst>
          </xdr:cNvPr>
          <xdr:cNvGrpSpPr/>
        </xdr:nvGrpSpPr>
        <xdr:grpSpPr>
          <a:xfrm>
            <a:off x="8890001" y="488130"/>
            <a:ext cx="581077" cy="489770"/>
            <a:chOff x="6943724" y="1902932"/>
            <a:chExt cx="2763297" cy="2251371"/>
          </a:xfrm>
        </xdr:grpSpPr>
        <xdr:sp macro="" textlink="">
          <xdr:nvSpPr>
            <xdr:cNvPr id="322" name="Freeform: Shape 185">
              <a:extLst>
                <a:ext uri="{FF2B5EF4-FFF2-40B4-BE49-F238E27FC236}">
                  <a16:creationId xmlns:a16="http://schemas.microsoft.com/office/drawing/2014/main" id="{00000000-0008-0000-0500-000042010000}"/>
                </a:ext>
              </a:extLst>
            </xdr:cNvPr>
            <xdr:cNvSpPr/>
          </xdr:nvSpPr>
          <xdr:spPr>
            <a:xfrm>
              <a:off x="9189377" y="2343015"/>
              <a:ext cx="517644" cy="906376"/>
            </a:xfrm>
            <a:custGeom>
              <a:avLst/>
              <a:gdLst>
                <a:gd name="connsiteX0" fmla="*/ 119222 w 517644"/>
                <a:gd name="connsiteY0" fmla="*/ -170 h 906376"/>
                <a:gd name="connsiteX1" fmla="*/ -511 w 517644"/>
                <a:gd name="connsiteY1" fmla="*/ 114907 h 906376"/>
                <a:gd name="connsiteX2" fmla="*/ 350838 w 517644"/>
                <a:gd name="connsiteY2" fmla="*/ 906207 h 906376"/>
                <a:gd name="connsiteX3" fmla="*/ 517134 w 517644"/>
                <a:gd name="connsiteY3" fmla="*/ 906207 h 906376"/>
                <a:gd name="connsiteX4" fmla="*/ 119222 w 517644"/>
                <a:gd name="connsiteY4" fmla="*/ -170 h 906376"/>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517644" h="906376">
                  <a:moveTo>
                    <a:pt x="119222" y="-170"/>
                  </a:moveTo>
                  <a:lnTo>
                    <a:pt x="-511" y="114907"/>
                  </a:lnTo>
                  <a:cubicBezTo>
                    <a:pt x="209992" y="326448"/>
                    <a:pt x="335100" y="608192"/>
                    <a:pt x="350838" y="906207"/>
                  </a:cubicBezTo>
                  <a:lnTo>
                    <a:pt x="517134" y="906207"/>
                  </a:lnTo>
                  <a:cubicBezTo>
                    <a:pt x="501302" y="565235"/>
                    <a:pt x="359512" y="242263"/>
                    <a:pt x="119222" y="-170"/>
                  </a:cubicBezTo>
                  <a:close/>
                </a:path>
              </a:pathLst>
            </a:custGeom>
            <a:solidFill>
              <a:srgbClr val="78AD5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23" name="Freeform: Shape 186">
              <a:extLst>
                <a:ext uri="{FF2B5EF4-FFF2-40B4-BE49-F238E27FC236}">
                  <a16:creationId xmlns:a16="http://schemas.microsoft.com/office/drawing/2014/main" id="{00000000-0008-0000-0500-000043010000}"/>
                </a:ext>
              </a:extLst>
            </xdr:cNvPr>
            <xdr:cNvSpPr/>
          </xdr:nvSpPr>
          <xdr:spPr>
            <a:xfrm>
              <a:off x="6944124" y="3270145"/>
              <a:ext cx="1309609" cy="46429"/>
            </a:xfrm>
            <a:custGeom>
              <a:avLst/>
              <a:gdLst>
                <a:gd name="connsiteX0" fmla="*/ 1309609 w 1309609"/>
                <a:gd name="connsiteY0" fmla="*/ 46430 h 46429"/>
                <a:gd name="connsiteX1" fmla="*/ 0 w 1309609"/>
                <a:gd name="connsiteY1" fmla="*/ 46430 h 46429"/>
                <a:gd name="connsiteX2" fmla="*/ 0 w 1309609"/>
                <a:gd name="connsiteY2" fmla="*/ 0 h 46429"/>
                <a:gd name="connsiteX3" fmla="*/ 1309609 w 1309609"/>
                <a:gd name="connsiteY3" fmla="*/ 0 h 46429"/>
                <a:gd name="connsiteX4" fmla="*/ 1309609 w 1309609"/>
                <a:gd name="connsiteY4" fmla="*/ 46430 h 46429"/>
                <a:gd name="connsiteX5" fmla="*/ 0 w 1309609"/>
                <a:gd name="connsiteY5" fmla="*/ 46430 h 4642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309609" h="46429">
                  <a:moveTo>
                    <a:pt x="1309609" y="46430"/>
                  </a:moveTo>
                  <a:lnTo>
                    <a:pt x="0" y="46430"/>
                  </a:lnTo>
                  <a:lnTo>
                    <a:pt x="0" y="0"/>
                  </a:lnTo>
                  <a:lnTo>
                    <a:pt x="1309609" y="0"/>
                  </a:lnTo>
                  <a:lnTo>
                    <a:pt x="1309609" y="46430"/>
                  </a:lnTo>
                  <a:lnTo>
                    <a:pt x="0" y="4643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24" name="Freeform: Shape 187">
              <a:extLst>
                <a:ext uri="{FF2B5EF4-FFF2-40B4-BE49-F238E27FC236}">
                  <a16:creationId xmlns:a16="http://schemas.microsoft.com/office/drawing/2014/main" id="{00000000-0008-0000-0500-000044010000}"/>
                </a:ext>
              </a:extLst>
            </xdr:cNvPr>
            <xdr:cNvSpPr/>
          </xdr:nvSpPr>
          <xdr:spPr>
            <a:xfrm>
              <a:off x="8397279" y="3270145"/>
              <a:ext cx="1309609" cy="46429"/>
            </a:xfrm>
            <a:custGeom>
              <a:avLst/>
              <a:gdLst>
                <a:gd name="connsiteX0" fmla="*/ 1309609 w 1309609"/>
                <a:gd name="connsiteY0" fmla="*/ 46430 h 46429"/>
                <a:gd name="connsiteX1" fmla="*/ 0 w 1309609"/>
                <a:gd name="connsiteY1" fmla="*/ 46430 h 46429"/>
                <a:gd name="connsiteX2" fmla="*/ 0 w 1309609"/>
                <a:gd name="connsiteY2" fmla="*/ 0 h 46429"/>
                <a:gd name="connsiteX3" fmla="*/ 1309609 w 1309609"/>
                <a:gd name="connsiteY3" fmla="*/ 0 h 46429"/>
                <a:gd name="connsiteX4" fmla="*/ 1309609 w 1309609"/>
                <a:gd name="connsiteY4" fmla="*/ 46430 h 46429"/>
                <a:gd name="connsiteX5" fmla="*/ 0 w 1309609"/>
                <a:gd name="connsiteY5" fmla="*/ 46430 h 4642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309609" h="46429">
                  <a:moveTo>
                    <a:pt x="1309609" y="46430"/>
                  </a:moveTo>
                  <a:lnTo>
                    <a:pt x="0" y="46430"/>
                  </a:lnTo>
                  <a:lnTo>
                    <a:pt x="0" y="0"/>
                  </a:lnTo>
                  <a:lnTo>
                    <a:pt x="1309609" y="0"/>
                  </a:lnTo>
                  <a:lnTo>
                    <a:pt x="1309609" y="46430"/>
                  </a:lnTo>
                  <a:lnTo>
                    <a:pt x="0" y="4643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25" name="Freeform: Shape 188">
              <a:extLst>
                <a:ext uri="{FF2B5EF4-FFF2-40B4-BE49-F238E27FC236}">
                  <a16:creationId xmlns:a16="http://schemas.microsoft.com/office/drawing/2014/main" id="{00000000-0008-0000-0500-000045010000}"/>
                </a:ext>
              </a:extLst>
            </xdr:cNvPr>
            <xdr:cNvSpPr/>
          </xdr:nvSpPr>
          <xdr:spPr>
            <a:xfrm>
              <a:off x="8339940" y="2301641"/>
              <a:ext cx="977284" cy="940034"/>
            </a:xfrm>
            <a:custGeom>
              <a:avLst/>
              <a:gdLst>
                <a:gd name="connsiteX0" fmla="*/ 32195 w 977284"/>
                <a:gd name="connsiteY0" fmla="*/ 940034 h 940034"/>
                <a:gd name="connsiteX1" fmla="*/ 977285 w 977284"/>
                <a:gd name="connsiteY1" fmla="*/ 33525 h 940034"/>
                <a:gd name="connsiteX2" fmla="*/ 945223 w 977284"/>
                <a:gd name="connsiteY2" fmla="*/ 0 h 940034"/>
                <a:gd name="connsiteX3" fmla="*/ 0 w 977284"/>
                <a:gd name="connsiteY3" fmla="*/ 906509 h 940034"/>
                <a:gd name="connsiteX4" fmla="*/ 32195 w 977284"/>
                <a:gd name="connsiteY4" fmla="*/ 940034 h 940034"/>
                <a:gd name="connsiteX5" fmla="*/ 977285 w 977284"/>
                <a:gd name="connsiteY5" fmla="*/ 33525 h 94003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977284" h="940034">
                  <a:moveTo>
                    <a:pt x="32195" y="940034"/>
                  </a:moveTo>
                  <a:lnTo>
                    <a:pt x="977285" y="33525"/>
                  </a:lnTo>
                  <a:lnTo>
                    <a:pt x="945223" y="0"/>
                  </a:lnTo>
                  <a:lnTo>
                    <a:pt x="0" y="906509"/>
                  </a:lnTo>
                  <a:lnTo>
                    <a:pt x="32195" y="940034"/>
                  </a:lnTo>
                  <a:lnTo>
                    <a:pt x="977285" y="33525"/>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26" name="Freeform: Shape 189">
              <a:extLst>
                <a:ext uri="{FF2B5EF4-FFF2-40B4-BE49-F238E27FC236}">
                  <a16:creationId xmlns:a16="http://schemas.microsoft.com/office/drawing/2014/main" id="{00000000-0008-0000-0500-000046010000}"/>
                </a:ext>
              </a:extLst>
            </xdr:cNvPr>
            <xdr:cNvSpPr/>
          </xdr:nvSpPr>
          <xdr:spPr>
            <a:xfrm>
              <a:off x="8351914" y="1932333"/>
              <a:ext cx="923670" cy="493431"/>
            </a:xfrm>
            <a:custGeom>
              <a:avLst/>
              <a:gdLst>
                <a:gd name="connsiteX0" fmla="*/ -511 w 923670"/>
                <a:gd name="connsiteY0" fmla="*/ -170 h 493431"/>
                <a:gd name="connsiteX1" fmla="*/ -511 w 923670"/>
                <a:gd name="connsiteY1" fmla="*/ 165993 h 493431"/>
                <a:gd name="connsiteX2" fmla="*/ 803427 w 923670"/>
                <a:gd name="connsiteY2" fmla="*/ 493262 h 493431"/>
                <a:gd name="connsiteX3" fmla="*/ 923160 w 923670"/>
                <a:gd name="connsiteY3" fmla="*/ 378052 h 493431"/>
                <a:gd name="connsiteX4" fmla="*/ -511 w 923670"/>
                <a:gd name="connsiteY4" fmla="*/ -170 h 493431"/>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923670" h="493431">
                  <a:moveTo>
                    <a:pt x="-511" y="-170"/>
                  </a:moveTo>
                  <a:lnTo>
                    <a:pt x="-511" y="165993"/>
                  </a:lnTo>
                  <a:cubicBezTo>
                    <a:pt x="298674" y="172126"/>
                    <a:pt x="585022" y="288692"/>
                    <a:pt x="803427" y="493262"/>
                  </a:cubicBezTo>
                  <a:lnTo>
                    <a:pt x="923160" y="378052"/>
                  </a:lnTo>
                  <a:cubicBezTo>
                    <a:pt x="673331" y="141009"/>
                    <a:pt x="343813" y="6083"/>
                    <a:pt x="-511" y="-170"/>
                  </a:cubicBezTo>
                  <a:close/>
                </a:path>
              </a:pathLst>
            </a:custGeom>
            <a:solidFill>
              <a:srgbClr val="B4DC7B"/>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27" name="Freeform: Shape 190">
              <a:extLst>
                <a:ext uri="{FF2B5EF4-FFF2-40B4-BE49-F238E27FC236}">
                  <a16:creationId xmlns:a16="http://schemas.microsoft.com/office/drawing/2014/main" id="{00000000-0008-0000-0500-000047010000}"/>
                </a:ext>
              </a:extLst>
            </xdr:cNvPr>
            <xdr:cNvSpPr/>
          </xdr:nvSpPr>
          <xdr:spPr>
            <a:xfrm>
              <a:off x="8305484" y="1902932"/>
              <a:ext cx="46296" cy="1309609"/>
            </a:xfrm>
            <a:custGeom>
              <a:avLst/>
              <a:gdLst>
                <a:gd name="connsiteX0" fmla="*/ 0 w 46296"/>
                <a:gd name="connsiteY0" fmla="*/ 1309609 h 1309609"/>
                <a:gd name="connsiteX1" fmla="*/ 0 w 46296"/>
                <a:gd name="connsiteY1" fmla="*/ 0 h 1309609"/>
                <a:gd name="connsiteX2" fmla="*/ 46297 w 46296"/>
                <a:gd name="connsiteY2" fmla="*/ 0 h 1309609"/>
                <a:gd name="connsiteX3" fmla="*/ 46297 w 46296"/>
                <a:gd name="connsiteY3" fmla="*/ 1309609 h 1309609"/>
                <a:gd name="connsiteX4" fmla="*/ 0 w 46296"/>
                <a:gd name="connsiteY4" fmla="*/ 1309609 h 1309609"/>
                <a:gd name="connsiteX5" fmla="*/ 0 w 46296"/>
                <a:gd name="connsiteY5" fmla="*/ 0 h 130960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46296" h="1309609">
                  <a:moveTo>
                    <a:pt x="0" y="1309609"/>
                  </a:moveTo>
                  <a:lnTo>
                    <a:pt x="0" y="0"/>
                  </a:lnTo>
                  <a:lnTo>
                    <a:pt x="46297" y="0"/>
                  </a:lnTo>
                  <a:lnTo>
                    <a:pt x="46297" y="1309609"/>
                  </a:lnTo>
                  <a:lnTo>
                    <a:pt x="0" y="1309609"/>
                  </a:lnTo>
                  <a:lnTo>
                    <a:pt x="0" y="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28" name="Freeform: Shape 191">
              <a:extLst>
                <a:ext uri="{FF2B5EF4-FFF2-40B4-BE49-F238E27FC236}">
                  <a16:creationId xmlns:a16="http://schemas.microsoft.com/office/drawing/2014/main" id="{00000000-0008-0000-0500-000048010000}"/>
                </a:ext>
              </a:extLst>
            </xdr:cNvPr>
            <xdr:cNvSpPr/>
          </xdr:nvSpPr>
          <xdr:spPr>
            <a:xfrm>
              <a:off x="7367578" y="1932333"/>
              <a:ext cx="937905" cy="496358"/>
            </a:xfrm>
            <a:custGeom>
              <a:avLst/>
              <a:gdLst>
                <a:gd name="connsiteX0" fmla="*/ 123612 w 937905"/>
                <a:gd name="connsiteY0" fmla="*/ 496189 h 496358"/>
                <a:gd name="connsiteX1" fmla="*/ 937395 w 937905"/>
                <a:gd name="connsiteY1" fmla="*/ 165860 h 496358"/>
                <a:gd name="connsiteX2" fmla="*/ 937395 w 937905"/>
                <a:gd name="connsiteY2" fmla="*/ -170 h 496358"/>
                <a:gd name="connsiteX3" fmla="*/ -511 w 937905"/>
                <a:gd name="connsiteY3" fmla="*/ 384970 h 496358"/>
              </a:gdLst>
              <a:ahLst/>
              <a:cxnLst>
                <a:cxn ang="0">
                  <a:pos x="connsiteX0" y="connsiteY0"/>
                </a:cxn>
                <a:cxn ang="0">
                  <a:pos x="connsiteX1" y="connsiteY1"/>
                </a:cxn>
                <a:cxn ang="0">
                  <a:pos x="connsiteX2" y="connsiteY2"/>
                </a:cxn>
                <a:cxn ang="0">
                  <a:pos x="connsiteX3" y="connsiteY3"/>
                </a:cxn>
              </a:cxnLst>
              <a:rect l="l" t="t" r="r" b="b"/>
              <a:pathLst>
                <a:path w="937905" h="496358">
                  <a:moveTo>
                    <a:pt x="123612" y="496189"/>
                  </a:moveTo>
                  <a:cubicBezTo>
                    <a:pt x="344080" y="288280"/>
                    <a:pt x="634391" y="170436"/>
                    <a:pt x="937395" y="165860"/>
                  </a:cubicBezTo>
                  <a:lnTo>
                    <a:pt x="937395" y="-170"/>
                  </a:lnTo>
                  <a:cubicBezTo>
                    <a:pt x="587164" y="4327"/>
                    <a:pt x="251806" y="142033"/>
                    <a:pt x="-511" y="384970"/>
                  </a:cubicBezTo>
                  <a:close/>
                </a:path>
              </a:pathLst>
            </a:custGeom>
            <a:solidFill>
              <a:srgbClr val="FBD06A"/>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29" name="Freeform: Shape 192">
              <a:extLst>
                <a:ext uri="{FF2B5EF4-FFF2-40B4-BE49-F238E27FC236}">
                  <a16:creationId xmlns:a16="http://schemas.microsoft.com/office/drawing/2014/main" id="{00000000-0008-0000-0500-000049010000}"/>
                </a:ext>
              </a:extLst>
            </xdr:cNvPr>
            <xdr:cNvSpPr/>
          </xdr:nvSpPr>
          <xdr:spPr>
            <a:xfrm>
              <a:off x="6943724" y="2350199"/>
              <a:ext cx="514717" cy="899192"/>
            </a:xfrm>
            <a:custGeom>
              <a:avLst/>
              <a:gdLst>
                <a:gd name="connsiteX0" fmla="*/ 514206 w 514717"/>
                <a:gd name="connsiteY0" fmla="*/ 110783 h 899192"/>
                <a:gd name="connsiteX1" fmla="*/ 390350 w 514717"/>
                <a:gd name="connsiteY1" fmla="*/ -170 h 899192"/>
                <a:gd name="connsiteX2" fmla="*/ -511 w 514717"/>
                <a:gd name="connsiteY2" fmla="*/ 899023 h 899192"/>
                <a:gd name="connsiteX3" fmla="*/ 165784 w 514717"/>
                <a:gd name="connsiteY3" fmla="*/ 899023 h 899192"/>
                <a:gd name="connsiteX4" fmla="*/ 514206 w 514717"/>
                <a:gd name="connsiteY4" fmla="*/ 110783 h 899192"/>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514717" h="899192">
                  <a:moveTo>
                    <a:pt x="514206" y="110783"/>
                  </a:moveTo>
                  <a:lnTo>
                    <a:pt x="390350" y="-170"/>
                  </a:lnTo>
                  <a:cubicBezTo>
                    <a:pt x="154223" y="241504"/>
                    <a:pt x="15121" y="561510"/>
                    <a:pt x="-511" y="899023"/>
                  </a:cubicBezTo>
                  <a:lnTo>
                    <a:pt x="165784" y="899023"/>
                  </a:lnTo>
                  <a:cubicBezTo>
                    <a:pt x="181483" y="602471"/>
                    <a:pt x="305460" y="321991"/>
                    <a:pt x="514206" y="110783"/>
                  </a:cubicBezTo>
                  <a:close/>
                </a:path>
              </a:pathLst>
            </a:custGeom>
            <a:solidFill>
              <a:srgbClr val="FE6F74"/>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30" name="Freeform: Shape 193">
              <a:extLst>
                <a:ext uri="{FF2B5EF4-FFF2-40B4-BE49-F238E27FC236}">
                  <a16:creationId xmlns:a16="http://schemas.microsoft.com/office/drawing/2014/main" id="{00000000-0008-0000-0500-00004A010000}"/>
                </a:ext>
              </a:extLst>
            </xdr:cNvPr>
            <xdr:cNvSpPr/>
          </xdr:nvSpPr>
          <xdr:spPr>
            <a:xfrm>
              <a:off x="7326603" y="2308426"/>
              <a:ext cx="1015731" cy="917418"/>
            </a:xfrm>
            <a:custGeom>
              <a:avLst/>
              <a:gdLst>
                <a:gd name="connsiteX0" fmla="*/ 984735 w 1015731"/>
                <a:gd name="connsiteY0" fmla="*/ 917418 h 917418"/>
                <a:gd name="connsiteX1" fmla="*/ 0 w 1015731"/>
                <a:gd name="connsiteY1" fmla="*/ 34589 h 917418"/>
                <a:gd name="connsiteX2" fmla="*/ 30864 w 1015731"/>
                <a:gd name="connsiteY2" fmla="*/ 0 h 917418"/>
                <a:gd name="connsiteX3" fmla="*/ 1015732 w 1015731"/>
                <a:gd name="connsiteY3" fmla="*/ 882829 h 917418"/>
                <a:gd name="connsiteX4" fmla="*/ 984735 w 1015731"/>
                <a:gd name="connsiteY4" fmla="*/ 917418 h 917418"/>
                <a:gd name="connsiteX5" fmla="*/ 9179 w 1015731"/>
                <a:gd name="connsiteY5" fmla="*/ 43769 h 91741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015731" h="917418">
                  <a:moveTo>
                    <a:pt x="984735" y="917418"/>
                  </a:moveTo>
                  <a:lnTo>
                    <a:pt x="0" y="34589"/>
                  </a:lnTo>
                  <a:lnTo>
                    <a:pt x="30864" y="0"/>
                  </a:lnTo>
                  <a:lnTo>
                    <a:pt x="1015732" y="882829"/>
                  </a:lnTo>
                  <a:lnTo>
                    <a:pt x="984735" y="917418"/>
                  </a:lnTo>
                  <a:lnTo>
                    <a:pt x="9179" y="43769"/>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31" name="TextBox 37">
              <a:extLst>
                <a:ext uri="{FF2B5EF4-FFF2-40B4-BE49-F238E27FC236}">
                  <a16:creationId xmlns:a16="http://schemas.microsoft.com/office/drawing/2014/main" id="{00000000-0008-0000-0500-00004B010000}"/>
                </a:ext>
              </a:extLst>
            </xdr:cNvPr>
            <xdr:cNvSpPr txBox="1"/>
          </xdr:nvSpPr>
          <xdr:spPr>
            <a:xfrm rot="3710998">
              <a:off x="9386408" y="2602721"/>
              <a:ext cx="222790" cy="270063"/>
            </a:xfrm>
            <a:prstGeom prst="rect">
              <a:avLst/>
            </a:prstGeom>
            <a:noFill/>
          </xdr:spPr>
          <xdr:txBody>
            <a:bodyPr rot="0" spcFirstLastPara="0" vert="horz" wrap="square" lIns="0" tIns="0" rIns="0" bIns="0" numCol="1" spcCol="0" rtlCol="0" fromWordArt="0" anchor="t" anchorCtr="0" forceAA="0" compatLnSpc="1">
              <a:prstTxWarp prst="textNoShape">
                <a:avLst/>
              </a:prstTxWarp>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l">
                <a:spcAft>
                  <a:spcPts val="600"/>
                </a:spcAft>
              </a:pPr>
              <a:endParaRPr lang="pt-BR" sz="1048" b="1" spc="0" baseline="0">
                <a:solidFill>
                  <a:srgbClr val="FFFFFF"/>
                </a:solidFill>
                <a:latin typeface="Arial"/>
                <a:cs typeface="Arial"/>
                <a:sym typeface="Arial"/>
                <a:rtl val="0"/>
              </a:endParaRPr>
            </a:p>
          </xdr:txBody>
        </xdr:sp>
        <xdr:sp macro="" textlink="">
          <xdr:nvSpPr>
            <xdr:cNvPr id="332" name="TextBox 38">
              <a:extLst>
                <a:ext uri="{FF2B5EF4-FFF2-40B4-BE49-F238E27FC236}">
                  <a16:creationId xmlns:a16="http://schemas.microsoft.com/office/drawing/2014/main" id="{00000000-0008-0000-0500-00004C010000}"/>
                </a:ext>
              </a:extLst>
            </xdr:cNvPr>
            <xdr:cNvSpPr txBox="1"/>
          </xdr:nvSpPr>
          <xdr:spPr>
            <a:xfrm rot="3847199">
              <a:off x="9388867" y="2646889"/>
              <a:ext cx="262701" cy="270063"/>
            </a:xfrm>
            <a:prstGeom prst="rect">
              <a:avLst/>
            </a:prstGeom>
            <a:noFill/>
          </xdr:spPr>
          <xdr:txBody>
            <a:bodyPr rot="0" spcFirstLastPara="0" vert="horz" wrap="square" lIns="0" tIns="0" rIns="0" bIns="0" numCol="1" spcCol="0" rtlCol="0" fromWordArt="0" anchor="t" anchorCtr="0" forceAA="0" compatLnSpc="1">
              <a:prstTxWarp prst="textNoShape">
                <a:avLst/>
              </a:prstTxWarp>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l">
                <a:spcAft>
                  <a:spcPts val="600"/>
                </a:spcAft>
              </a:pPr>
              <a:endParaRPr lang="pt-BR" sz="1048" b="1" spc="0" baseline="0">
                <a:solidFill>
                  <a:srgbClr val="FFFFFF"/>
                </a:solidFill>
                <a:latin typeface="Arial"/>
                <a:cs typeface="Arial"/>
                <a:sym typeface="Arial"/>
                <a:rtl val="0"/>
              </a:endParaRPr>
            </a:p>
          </xdr:txBody>
        </xdr:sp>
        <xdr:sp macro="" textlink="">
          <xdr:nvSpPr>
            <xdr:cNvPr id="333" name="Freeform: Shape 196">
              <a:extLst>
                <a:ext uri="{FF2B5EF4-FFF2-40B4-BE49-F238E27FC236}">
                  <a16:creationId xmlns:a16="http://schemas.microsoft.com/office/drawing/2014/main" id="{00000000-0008-0000-0500-00004D010000}"/>
                </a:ext>
              </a:extLst>
            </xdr:cNvPr>
            <xdr:cNvSpPr/>
          </xdr:nvSpPr>
          <xdr:spPr>
            <a:xfrm>
              <a:off x="8197325" y="3158794"/>
              <a:ext cx="268999" cy="268999"/>
            </a:xfrm>
            <a:custGeom>
              <a:avLst/>
              <a:gdLst>
                <a:gd name="connsiteX0" fmla="*/ 268999 w 268999"/>
                <a:gd name="connsiteY0" fmla="*/ 134500 h 268999"/>
                <a:gd name="connsiteX1" fmla="*/ 134500 w 268999"/>
                <a:gd name="connsiteY1" fmla="*/ 268999 h 268999"/>
                <a:gd name="connsiteX2" fmla="*/ 0 w 268999"/>
                <a:gd name="connsiteY2" fmla="*/ 134500 h 268999"/>
                <a:gd name="connsiteX3" fmla="*/ 134500 w 268999"/>
                <a:gd name="connsiteY3" fmla="*/ 0 h 268999"/>
                <a:gd name="connsiteX4" fmla="*/ 268999 w 268999"/>
                <a:gd name="connsiteY4" fmla="*/ 134500 h 268999"/>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268999" h="268999">
                  <a:moveTo>
                    <a:pt x="268999" y="134500"/>
                  </a:moveTo>
                  <a:cubicBezTo>
                    <a:pt x="268999" y="208782"/>
                    <a:pt x="208782" y="268999"/>
                    <a:pt x="134500" y="268999"/>
                  </a:cubicBezTo>
                  <a:cubicBezTo>
                    <a:pt x="60218" y="268999"/>
                    <a:pt x="0" y="208782"/>
                    <a:pt x="0" y="134500"/>
                  </a:cubicBezTo>
                  <a:cubicBezTo>
                    <a:pt x="0" y="60218"/>
                    <a:pt x="60217" y="0"/>
                    <a:pt x="134500" y="0"/>
                  </a:cubicBezTo>
                  <a:cubicBezTo>
                    <a:pt x="208782" y="0"/>
                    <a:pt x="268999" y="60218"/>
                    <a:pt x="268999" y="134500"/>
                  </a:cubicBezTo>
                  <a:close/>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34" name="Freeform: Shape 197">
              <a:extLst>
                <a:ext uri="{FF2B5EF4-FFF2-40B4-BE49-F238E27FC236}">
                  <a16:creationId xmlns:a16="http://schemas.microsoft.com/office/drawing/2014/main" id="{00000000-0008-0000-0500-00004E010000}"/>
                </a:ext>
              </a:extLst>
            </xdr:cNvPr>
            <xdr:cNvSpPr/>
          </xdr:nvSpPr>
          <xdr:spPr>
            <a:xfrm>
              <a:off x="8305484" y="3058751"/>
              <a:ext cx="1113513" cy="307579"/>
            </a:xfrm>
            <a:custGeom>
              <a:avLst/>
              <a:gdLst>
                <a:gd name="connsiteX0" fmla="*/ 66917 w 1113513"/>
                <a:gd name="connsiteY0" fmla="*/ 160176 h 307579"/>
                <a:gd name="connsiteX1" fmla="*/ 1113514 w 1113513"/>
                <a:gd name="connsiteY1" fmla="*/ 0 h 307579"/>
                <a:gd name="connsiteX2" fmla="*/ 139156 w 1113513"/>
                <a:gd name="connsiteY2" fmla="*/ 307580 h 307579"/>
                <a:gd name="connsiteX3" fmla="*/ 0 w 1113513"/>
                <a:gd name="connsiteY3" fmla="*/ 251705 h 307579"/>
                <a:gd name="connsiteX4" fmla="*/ 66917 w 1113513"/>
                <a:gd name="connsiteY4" fmla="*/ 160176 h 307579"/>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113513" h="307579">
                  <a:moveTo>
                    <a:pt x="66917" y="160176"/>
                  </a:moveTo>
                  <a:lnTo>
                    <a:pt x="1113514" y="0"/>
                  </a:lnTo>
                  <a:lnTo>
                    <a:pt x="139156" y="307580"/>
                  </a:lnTo>
                  <a:lnTo>
                    <a:pt x="0" y="251705"/>
                  </a:lnTo>
                  <a:lnTo>
                    <a:pt x="66917" y="160176"/>
                  </a:lnTo>
                  <a:close/>
                </a:path>
              </a:pathLst>
            </a:custGeom>
            <a:solidFill>
              <a:srgbClr val="AD87B3"/>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35" name="Freeform: Shape 198">
              <a:extLst>
                <a:ext uri="{FF2B5EF4-FFF2-40B4-BE49-F238E27FC236}">
                  <a16:creationId xmlns:a16="http://schemas.microsoft.com/office/drawing/2014/main" id="{00000000-0008-0000-0500-00004F010000}"/>
                </a:ext>
              </a:extLst>
            </xdr:cNvPr>
            <xdr:cNvSpPr/>
          </xdr:nvSpPr>
          <xdr:spPr>
            <a:xfrm>
              <a:off x="7300899" y="3809138"/>
              <a:ext cx="1411118" cy="345165"/>
            </a:xfrm>
            <a:custGeom>
              <a:avLst/>
              <a:gdLst>
                <a:gd name="connsiteX0" fmla="*/ 1288772 w 1411118"/>
                <a:gd name="connsiteY0" fmla="*/ -100 h 345165"/>
                <a:gd name="connsiteX1" fmla="*/ 113397 w 1411118"/>
                <a:gd name="connsiteY1" fmla="*/ -100 h 345165"/>
                <a:gd name="connsiteX2" fmla="*/ -443 w 1411118"/>
                <a:gd name="connsiteY2" fmla="*/ 121668 h 345165"/>
                <a:gd name="connsiteX3" fmla="*/ 113397 w 1411118"/>
                <a:gd name="connsiteY3" fmla="*/ 235508 h 345165"/>
                <a:gd name="connsiteX4" fmla="*/ 1105049 w 1411118"/>
                <a:gd name="connsiteY4" fmla="*/ 235508 h 345165"/>
                <a:gd name="connsiteX5" fmla="*/ 1284381 w 1411118"/>
                <a:gd name="connsiteY5" fmla="*/ 344996 h 345165"/>
                <a:gd name="connsiteX6" fmla="*/ 1259105 w 1411118"/>
                <a:gd name="connsiteY6" fmla="*/ 235508 h 345165"/>
                <a:gd name="connsiteX7" fmla="*/ 1288772 w 1411118"/>
                <a:gd name="connsiteY7" fmla="*/ 235508 h 345165"/>
                <a:gd name="connsiteX8" fmla="*/ 1410540 w 1411118"/>
                <a:gd name="connsiteY8" fmla="*/ 121668 h 345165"/>
                <a:gd name="connsiteX9" fmla="*/ 1296687 w 1411118"/>
                <a:gd name="connsiteY9" fmla="*/ -100 h 345165"/>
                <a:gd name="connsiteX10" fmla="*/ 1288772 w 1411118"/>
                <a:gd name="connsiteY10" fmla="*/ -100 h 34516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Lst>
              <a:rect l="l" t="t" r="r" b="b"/>
              <a:pathLst>
                <a:path w="1411118" h="345165">
                  <a:moveTo>
                    <a:pt x="1288772" y="-100"/>
                  </a:moveTo>
                  <a:lnTo>
                    <a:pt x="113397" y="-100"/>
                  </a:lnTo>
                  <a:cubicBezTo>
                    <a:pt x="48342" y="2082"/>
                    <a:pt x="-2638" y="56601"/>
                    <a:pt x="-443" y="121668"/>
                  </a:cubicBezTo>
                  <a:cubicBezTo>
                    <a:pt x="1633" y="183650"/>
                    <a:pt x="51401" y="233419"/>
                    <a:pt x="113397" y="235508"/>
                  </a:cubicBezTo>
                  <a:lnTo>
                    <a:pt x="1105049" y="235508"/>
                  </a:lnTo>
                  <a:lnTo>
                    <a:pt x="1284381" y="344996"/>
                  </a:lnTo>
                  <a:lnTo>
                    <a:pt x="1259105" y="235508"/>
                  </a:lnTo>
                  <a:lnTo>
                    <a:pt x="1288772" y="235508"/>
                  </a:lnTo>
                  <a:cubicBezTo>
                    <a:pt x="1353840" y="237690"/>
                    <a:pt x="1408345" y="186723"/>
                    <a:pt x="1410540" y="121668"/>
                  </a:cubicBezTo>
                  <a:cubicBezTo>
                    <a:pt x="1412722" y="56601"/>
                    <a:pt x="1361756" y="2082"/>
                    <a:pt x="1296687" y="-100"/>
                  </a:cubicBezTo>
                  <a:cubicBezTo>
                    <a:pt x="1294053" y="-193"/>
                    <a:pt x="1291406" y="-193"/>
                    <a:pt x="1288772" y="-100"/>
                  </a:cubicBezTo>
                  <a:close/>
                </a:path>
              </a:pathLst>
            </a:custGeom>
            <a:solidFill>
              <a:srgbClr val="FFFFFF"/>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36" name="Freeform: Shape 199">
              <a:extLst>
                <a:ext uri="{FF2B5EF4-FFF2-40B4-BE49-F238E27FC236}">
                  <a16:creationId xmlns:a16="http://schemas.microsoft.com/office/drawing/2014/main" id="{00000000-0008-0000-0500-000050010000}"/>
                </a:ext>
              </a:extLst>
            </xdr:cNvPr>
            <xdr:cNvSpPr/>
          </xdr:nvSpPr>
          <xdr:spPr>
            <a:xfrm>
              <a:off x="737210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37" name="Freeform: Shape 200">
              <a:extLst>
                <a:ext uri="{FF2B5EF4-FFF2-40B4-BE49-F238E27FC236}">
                  <a16:creationId xmlns:a16="http://schemas.microsoft.com/office/drawing/2014/main" id="{00000000-0008-0000-0500-000051010000}"/>
                </a:ext>
              </a:extLst>
            </xdr:cNvPr>
            <xdr:cNvSpPr/>
          </xdr:nvSpPr>
          <xdr:spPr>
            <a:xfrm>
              <a:off x="756314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38" name="Freeform: Shape 201">
              <a:extLst>
                <a:ext uri="{FF2B5EF4-FFF2-40B4-BE49-F238E27FC236}">
                  <a16:creationId xmlns:a16="http://schemas.microsoft.com/office/drawing/2014/main" id="{00000000-0008-0000-0500-000052010000}"/>
                </a:ext>
              </a:extLst>
            </xdr:cNvPr>
            <xdr:cNvSpPr/>
          </xdr:nvSpPr>
          <xdr:spPr>
            <a:xfrm>
              <a:off x="775418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39" name="Freeform: Shape 202">
              <a:extLst>
                <a:ext uri="{FF2B5EF4-FFF2-40B4-BE49-F238E27FC236}">
                  <a16:creationId xmlns:a16="http://schemas.microsoft.com/office/drawing/2014/main" id="{00000000-0008-0000-0500-000053010000}"/>
                </a:ext>
              </a:extLst>
            </xdr:cNvPr>
            <xdr:cNvSpPr/>
          </xdr:nvSpPr>
          <xdr:spPr>
            <a:xfrm>
              <a:off x="794522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40" name="Freeform: Shape 203">
              <a:extLst>
                <a:ext uri="{FF2B5EF4-FFF2-40B4-BE49-F238E27FC236}">
                  <a16:creationId xmlns:a16="http://schemas.microsoft.com/office/drawing/2014/main" id="{00000000-0008-0000-0500-000054010000}"/>
                </a:ext>
              </a:extLst>
            </xdr:cNvPr>
            <xdr:cNvSpPr/>
          </xdr:nvSpPr>
          <xdr:spPr>
            <a:xfrm>
              <a:off x="813626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41" name="Freeform: Shape 204">
              <a:extLst>
                <a:ext uri="{FF2B5EF4-FFF2-40B4-BE49-F238E27FC236}">
                  <a16:creationId xmlns:a16="http://schemas.microsoft.com/office/drawing/2014/main" id="{00000000-0008-0000-0500-000055010000}"/>
                </a:ext>
              </a:extLst>
            </xdr:cNvPr>
            <xdr:cNvSpPr/>
          </xdr:nvSpPr>
          <xdr:spPr>
            <a:xfrm>
              <a:off x="832730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42" name="Freeform: Shape 205">
              <a:extLst>
                <a:ext uri="{FF2B5EF4-FFF2-40B4-BE49-F238E27FC236}">
                  <a16:creationId xmlns:a16="http://schemas.microsoft.com/office/drawing/2014/main" id="{00000000-0008-0000-0500-000056010000}"/>
                </a:ext>
              </a:extLst>
            </xdr:cNvPr>
            <xdr:cNvSpPr/>
          </xdr:nvSpPr>
          <xdr:spPr>
            <a:xfrm>
              <a:off x="8518209"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grpSp>
    </xdr:grpSp>
    <xdr:clientData/>
  </xdr:twoCellAnchor>
  <xdr:twoCellAnchor>
    <xdr:from>
      <xdr:col>6</xdr:col>
      <xdr:colOff>808142</xdr:colOff>
      <xdr:row>0</xdr:row>
      <xdr:rowOff>17416</xdr:rowOff>
    </xdr:from>
    <xdr:to>
      <xdr:col>6</xdr:col>
      <xdr:colOff>2855889</xdr:colOff>
      <xdr:row>1</xdr:row>
      <xdr:rowOff>53835</xdr:rowOff>
    </xdr:to>
    <xdr:grpSp>
      <xdr:nvGrpSpPr>
        <xdr:cNvPr id="345" name="Group 182">
          <a:hlinkClick xmlns:r="http://schemas.openxmlformats.org/officeDocument/2006/relationships" r:id="rId8"/>
          <a:extLst>
            <a:ext uri="{FF2B5EF4-FFF2-40B4-BE49-F238E27FC236}">
              <a16:creationId xmlns:a16="http://schemas.microsoft.com/office/drawing/2014/main" id="{00000000-0008-0000-0500-000059010000}"/>
            </a:ext>
          </a:extLst>
        </xdr:cNvPr>
        <xdr:cNvGrpSpPr/>
      </xdr:nvGrpSpPr>
      <xdr:grpSpPr>
        <a:xfrm>
          <a:off x="9727828" y="21226"/>
          <a:ext cx="2045842" cy="929388"/>
          <a:chOff x="8811259" y="251459"/>
          <a:chExt cx="1856261" cy="852171"/>
        </a:xfrm>
      </xdr:grpSpPr>
      <xdr:grpSp>
        <xdr:nvGrpSpPr>
          <xdr:cNvPr id="346" name="Agrupar 10">
            <a:extLst>
              <a:ext uri="{FF2B5EF4-FFF2-40B4-BE49-F238E27FC236}">
                <a16:creationId xmlns:a16="http://schemas.microsoft.com/office/drawing/2014/main" id="{00000000-0008-0000-0500-00005A010000}"/>
              </a:ext>
            </a:extLst>
          </xdr:cNvPr>
          <xdr:cNvGrpSpPr/>
        </xdr:nvGrpSpPr>
        <xdr:grpSpPr>
          <a:xfrm>
            <a:off x="8811259" y="251459"/>
            <a:ext cx="1856261" cy="852171"/>
            <a:chOff x="5210175" y="147637"/>
            <a:chExt cx="2421589" cy="1038225"/>
          </a:xfrm>
          <a:solidFill>
            <a:schemeClr val="bg1">
              <a:lumMod val="50000"/>
            </a:schemeClr>
          </a:solidFill>
        </xdr:grpSpPr>
        <xdr:sp macro="" textlink="">
          <xdr:nvSpPr>
            <xdr:cNvPr id="369" name="Retângulo: Cantos Arredondados 12">
              <a:extLst>
                <a:ext uri="{FF2B5EF4-FFF2-40B4-BE49-F238E27FC236}">
                  <a16:creationId xmlns:a16="http://schemas.microsoft.com/office/drawing/2014/main" id="{00000000-0008-0000-0500-000071010000}"/>
                </a:ext>
              </a:extLst>
            </xdr:cNvPr>
            <xdr:cNvSpPr/>
          </xdr:nvSpPr>
          <xdr:spPr>
            <a:xfrm>
              <a:off x="5210175" y="147637"/>
              <a:ext cx="2365883" cy="1038225"/>
            </a:xfrm>
            <a:prstGeom prst="roundRect">
              <a:avLst>
                <a:gd name="adj" fmla="val 9328"/>
              </a:avLst>
            </a:prstGeom>
            <a:solidFill>
              <a:srgbClr val="002060"/>
            </a:solidFill>
            <a:ln>
              <a:noFill/>
            </a:ln>
            <a:effectLst>
              <a:outerShdw blurRad="50800" dist="38100" dir="5400000" algn="t"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solidFill>
                  <a:schemeClr val="bg1">
                    <a:lumMod val="85000"/>
                  </a:schemeClr>
                </a:solidFill>
              </a:endParaRPr>
            </a:p>
          </xdr:txBody>
        </xdr:sp>
        <xdr:sp macro="" textlink="">
          <xdr:nvSpPr>
            <xdr:cNvPr id="370" name="Retângulo: Cantos Arredondados 13">
              <a:hlinkClick xmlns:r="http://schemas.openxmlformats.org/officeDocument/2006/relationships" r:id="rId8"/>
              <a:extLst>
                <a:ext uri="{FF2B5EF4-FFF2-40B4-BE49-F238E27FC236}">
                  <a16:creationId xmlns:a16="http://schemas.microsoft.com/office/drawing/2014/main" id="{00000000-0008-0000-0500-000072010000}"/>
                </a:ext>
              </a:extLst>
            </xdr:cNvPr>
            <xdr:cNvSpPr/>
          </xdr:nvSpPr>
          <xdr:spPr>
            <a:xfrm>
              <a:off x="5917423" y="398766"/>
              <a:ext cx="1714341" cy="782932"/>
            </a:xfrm>
            <a:prstGeom prst="roundRect">
              <a:avLst/>
            </a:prstGeom>
            <a:noFill/>
            <a:ln>
              <a:no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600" b="1">
                  <a:solidFill>
                    <a:schemeClr val="bg1"/>
                  </a:solidFill>
                  <a:latin typeface="+mn-lt"/>
                </a:rPr>
                <a:t>Diagnóstico</a:t>
              </a:r>
              <a:br>
                <a:rPr lang="pt-BR" sz="1600" b="1">
                  <a:solidFill>
                    <a:schemeClr val="bg1"/>
                  </a:solidFill>
                  <a:latin typeface="+mn-lt"/>
                </a:rPr>
              </a:br>
              <a:r>
                <a:rPr lang="pt-BR" sz="1600" b="1">
                  <a:solidFill>
                    <a:schemeClr val="bg1"/>
                  </a:solidFill>
                  <a:latin typeface="+mn-lt"/>
                </a:rPr>
                <a:t>PRIVACIDADE</a:t>
              </a:r>
            </a:p>
          </xdr:txBody>
        </xdr:sp>
      </xdr:grpSp>
      <xdr:grpSp>
        <xdr:nvGrpSpPr>
          <xdr:cNvPr id="347" name="Group 184">
            <a:extLst>
              <a:ext uri="{FF2B5EF4-FFF2-40B4-BE49-F238E27FC236}">
                <a16:creationId xmlns:a16="http://schemas.microsoft.com/office/drawing/2014/main" id="{00000000-0008-0000-0500-00005B010000}"/>
              </a:ext>
            </a:extLst>
          </xdr:cNvPr>
          <xdr:cNvGrpSpPr/>
        </xdr:nvGrpSpPr>
        <xdr:grpSpPr>
          <a:xfrm>
            <a:off x="8890001" y="488130"/>
            <a:ext cx="581077" cy="489770"/>
            <a:chOff x="6943724" y="1902932"/>
            <a:chExt cx="2763297" cy="2251371"/>
          </a:xfrm>
        </xdr:grpSpPr>
        <xdr:sp macro="" textlink="">
          <xdr:nvSpPr>
            <xdr:cNvPr id="348" name="Freeform: Shape 185">
              <a:extLst>
                <a:ext uri="{FF2B5EF4-FFF2-40B4-BE49-F238E27FC236}">
                  <a16:creationId xmlns:a16="http://schemas.microsoft.com/office/drawing/2014/main" id="{00000000-0008-0000-0500-00005C010000}"/>
                </a:ext>
              </a:extLst>
            </xdr:cNvPr>
            <xdr:cNvSpPr/>
          </xdr:nvSpPr>
          <xdr:spPr>
            <a:xfrm>
              <a:off x="9189377" y="2343015"/>
              <a:ext cx="517644" cy="906376"/>
            </a:xfrm>
            <a:custGeom>
              <a:avLst/>
              <a:gdLst>
                <a:gd name="connsiteX0" fmla="*/ 119222 w 517644"/>
                <a:gd name="connsiteY0" fmla="*/ -170 h 906376"/>
                <a:gd name="connsiteX1" fmla="*/ -511 w 517644"/>
                <a:gd name="connsiteY1" fmla="*/ 114907 h 906376"/>
                <a:gd name="connsiteX2" fmla="*/ 350838 w 517644"/>
                <a:gd name="connsiteY2" fmla="*/ 906207 h 906376"/>
                <a:gd name="connsiteX3" fmla="*/ 517134 w 517644"/>
                <a:gd name="connsiteY3" fmla="*/ 906207 h 906376"/>
                <a:gd name="connsiteX4" fmla="*/ 119222 w 517644"/>
                <a:gd name="connsiteY4" fmla="*/ -170 h 906376"/>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517644" h="906376">
                  <a:moveTo>
                    <a:pt x="119222" y="-170"/>
                  </a:moveTo>
                  <a:lnTo>
                    <a:pt x="-511" y="114907"/>
                  </a:lnTo>
                  <a:cubicBezTo>
                    <a:pt x="209992" y="326448"/>
                    <a:pt x="335100" y="608192"/>
                    <a:pt x="350838" y="906207"/>
                  </a:cubicBezTo>
                  <a:lnTo>
                    <a:pt x="517134" y="906207"/>
                  </a:lnTo>
                  <a:cubicBezTo>
                    <a:pt x="501302" y="565235"/>
                    <a:pt x="359512" y="242263"/>
                    <a:pt x="119222" y="-170"/>
                  </a:cubicBezTo>
                  <a:close/>
                </a:path>
              </a:pathLst>
            </a:custGeom>
            <a:solidFill>
              <a:srgbClr val="78AD5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49" name="Freeform: Shape 186">
              <a:extLst>
                <a:ext uri="{FF2B5EF4-FFF2-40B4-BE49-F238E27FC236}">
                  <a16:creationId xmlns:a16="http://schemas.microsoft.com/office/drawing/2014/main" id="{00000000-0008-0000-0500-00005D010000}"/>
                </a:ext>
              </a:extLst>
            </xdr:cNvPr>
            <xdr:cNvSpPr/>
          </xdr:nvSpPr>
          <xdr:spPr>
            <a:xfrm>
              <a:off x="6944124" y="3270145"/>
              <a:ext cx="1309609" cy="46429"/>
            </a:xfrm>
            <a:custGeom>
              <a:avLst/>
              <a:gdLst>
                <a:gd name="connsiteX0" fmla="*/ 1309609 w 1309609"/>
                <a:gd name="connsiteY0" fmla="*/ 46430 h 46429"/>
                <a:gd name="connsiteX1" fmla="*/ 0 w 1309609"/>
                <a:gd name="connsiteY1" fmla="*/ 46430 h 46429"/>
                <a:gd name="connsiteX2" fmla="*/ 0 w 1309609"/>
                <a:gd name="connsiteY2" fmla="*/ 0 h 46429"/>
                <a:gd name="connsiteX3" fmla="*/ 1309609 w 1309609"/>
                <a:gd name="connsiteY3" fmla="*/ 0 h 46429"/>
                <a:gd name="connsiteX4" fmla="*/ 1309609 w 1309609"/>
                <a:gd name="connsiteY4" fmla="*/ 46430 h 46429"/>
                <a:gd name="connsiteX5" fmla="*/ 0 w 1309609"/>
                <a:gd name="connsiteY5" fmla="*/ 46430 h 4642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309609" h="46429">
                  <a:moveTo>
                    <a:pt x="1309609" y="46430"/>
                  </a:moveTo>
                  <a:lnTo>
                    <a:pt x="0" y="46430"/>
                  </a:lnTo>
                  <a:lnTo>
                    <a:pt x="0" y="0"/>
                  </a:lnTo>
                  <a:lnTo>
                    <a:pt x="1309609" y="0"/>
                  </a:lnTo>
                  <a:lnTo>
                    <a:pt x="1309609" y="46430"/>
                  </a:lnTo>
                  <a:lnTo>
                    <a:pt x="0" y="4643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50" name="Freeform: Shape 187">
              <a:extLst>
                <a:ext uri="{FF2B5EF4-FFF2-40B4-BE49-F238E27FC236}">
                  <a16:creationId xmlns:a16="http://schemas.microsoft.com/office/drawing/2014/main" id="{00000000-0008-0000-0500-00005E010000}"/>
                </a:ext>
              </a:extLst>
            </xdr:cNvPr>
            <xdr:cNvSpPr/>
          </xdr:nvSpPr>
          <xdr:spPr>
            <a:xfrm>
              <a:off x="8397279" y="3270145"/>
              <a:ext cx="1309609" cy="46429"/>
            </a:xfrm>
            <a:custGeom>
              <a:avLst/>
              <a:gdLst>
                <a:gd name="connsiteX0" fmla="*/ 1309609 w 1309609"/>
                <a:gd name="connsiteY0" fmla="*/ 46430 h 46429"/>
                <a:gd name="connsiteX1" fmla="*/ 0 w 1309609"/>
                <a:gd name="connsiteY1" fmla="*/ 46430 h 46429"/>
                <a:gd name="connsiteX2" fmla="*/ 0 w 1309609"/>
                <a:gd name="connsiteY2" fmla="*/ 0 h 46429"/>
                <a:gd name="connsiteX3" fmla="*/ 1309609 w 1309609"/>
                <a:gd name="connsiteY3" fmla="*/ 0 h 46429"/>
                <a:gd name="connsiteX4" fmla="*/ 1309609 w 1309609"/>
                <a:gd name="connsiteY4" fmla="*/ 46430 h 46429"/>
                <a:gd name="connsiteX5" fmla="*/ 0 w 1309609"/>
                <a:gd name="connsiteY5" fmla="*/ 46430 h 4642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309609" h="46429">
                  <a:moveTo>
                    <a:pt x="1309609" y="46430"/>
                  </a:moveTo>
                  <a:lnTo>
                    <a:pt x="0" y="46430"/>
                  </a:lnTo>
                  <a:lnTo>
                    <a:pt x="0" y="0"/>
                  </a:lnTo>
                  <a:lnTo>
                    <a:pt x="1309609" y="0"/>
                  </a:lnTo>
                  <a:lnTo>
                    <a:pt x="1309609" y="46430"/>
                  </a:lnTo>
                  <a:lnTo>
                    <a:pt x="0" y="4643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51" name="Freeform: Shape 188">
              <a:extLst>
                <a:ext uri="{FF2B5EF4-FFF2-40B4-BE49-F238E27FC236}">
                  <a16:creationId xmlns:a16="http://schemas.microsoft.com/office/drawing/2014/main" id="{00000000-0008-0000-0500-00005F010000}"/>
                </a:ext>
              </a:extLst>
            </xdr:cNvPr>
            <xdr:cNvSpPr/>
          </xdr:nvSpPr>
          <xdr:spPr>
            <a:xfrm>
              <a:off x="8339940" y="2301641"/>
              <a:ext cx="977284" cy="940034"/>
            </a:xfrm>
            <a:custGeom>
              <a:avLst/>
              <a:gdLst>
                <a:gd name="connsiteX0" fmla="*/ 32195 w 977284"/>
                <a:gd name="connsiteY0" fmla="*/ 940034 h 940034"/>
                <a:gd name="connsiteX1" fmla="*/ 977285 w 977284"/>
                <a:gd name="connsiteY1" fmla="*/ 33525 h 940034"/>
                <a:gd name="connsiteX2" fmla="*/ 945223 w 977284"/>
                <a:gd name="connsiteY2" fmla="*/ 0 h 940034"/>
                <a:gd name="connsiteX3" fmla="*/ 0 w 977284"/>
                <a:gd name="connsiteY3" fmla="*/ 906509 h 940034"/>
                <a:gd name="connsiteX4" fmla="*/ 32195 w 977284"/>
                <a:gd name="connsiteY4" fmla="*/ 940034 h 940034"/>
                <a:gd name="connsiteX5" fmla="*/ 977285 w 977284"/>
                <a:gd name="connsiteY5" fmla="*/ 33525 h 94003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977284" h="940034">
                  <a:moveTo>
                    <a:pt x="32195" y="940034"/>
                  </a:moveTo>
                  <a:lnTo>
                    <a:pt x="977285" y="33525"/>
                  </a:lnTo>
                  <a:lnTo>
                    <a:pt x="945223" y="0"/>
                  </a:lnTo>
                  <a:lnTo>
                    <a:pt x="0" y="906509"/>
                  </a:lnTo>
                  <a:lnTo>
                    <a:pt x="32195" y="940034"/>
                  </a:lnTo>
                  <a:lnTo>
                    <a:pt x="977285" y="33525"/>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52" name="Freeform: Shape 189">
              <a:extLst>
                <a:ext uri="{FF2B5EF4-FFF2-40B4-BE49-F238E27FC236}">
                  <a16:creationId xmlns:a16="http://schemas.microsoft.com/office/drawing/2014/main" id="{00000000-0008-0000-0500-000060010000}"/>
                </a:ext>
              </a:extLst>
            </xdr:cNvPr>
            <xdr:cNvSpPr/>
          </xdr:nvSpPr>
          <xdr:spPr>
            <a:xfrm>
              <a:off x="8351914" y="1932333"/>
              <a:ext cx="923670" cy="493431"/>
            </a:xfrm>
            <a:custGeom>
              <a:avLst/>
              <a:gdLst>
                <a:gd name="connsiteX0" fmla="*/ -511 w 923670"/>
                <a:gd name="connsiteY0" fmla="*/ -170 h 493431"/>
                <a:gd name="connsiteX1" fmla="*/ -511 w 923670"/>
                <a:gd name="connsiteY1" fmla="*/ 165993 h 493431"/>
                <a:gd name="connsiteX2" fmla="*/ 803427 w 923670"/>
                <a:gd name="connsiteY2" fmla="*/ 493262 h 493431"/>
                <a:gd name="connsiteX3" fmla="*/ 923160 w 923670"/>
                <a:gd name="connsiteY3" fmla="*/ 378052 h 493431"/>
                <a:gd name="connsiteX4" fmla="*/ -511 w 923670"/>
                <a:gd name="connsiteY4" fmla="*/ -170 h 493431"/>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923670" h="493431">
                  <a:moveTo>
                    <a:pt x="-511" y="-170"/>
                  </a:moveTo>
                  <a:lnTo>
                    <a:pt x="-511" y="165993"/>
                  </a:lnTo>
                  <a:cubicBezTo>
                    <a:pt x="298674" y="172126"/>
                    <a:pt x="585022" y="288692"/>
                    <a:pt x="803427" y="493262"/>
                  </a:cubicBezTo>
                  <a:lnTo>
                    <a:pt x="923160" y="378052"/>
                  </a:lnTo>
                  <a:cubicBezTo>
                    <a:pt x="673331" y="141009"/>
                    <a:pt x="343813" y="6083"/>
                    <a:pt x="-511" y="-170"/>
                  </a:cubicBezTo>
                  <a:close/>
                </a:path>
              </a:pathLst>
            </a:custGeom>
            <a:solidFill>
              <a:srgbClr val="B4DC7B"/>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53" name="Freeform: Shape 190">
              <a:extLst>
                <a:ext uri="{FF2B5EF4-FFF2-40B4-BE49-F238E27FC236}">
                  <a16:creationId xmlns:a16="http://schemas.microsoft.com/office/drawing/2014/main" id="{00000000-0008-0000-0500-000061010000}"/>
                </a:ext>
              </a:extLst>
            </xdr:cNvPr>
            <xdr:cNvSpPr/>
          </xdr:nvSpPr>
          <xdr:spPr>
            <a:xfrm>
              <a:off x="8305484" y="1902932"/>
              <a:ext cx="46296" cy="1309609"/>
            </a:xfrm>
            <a:custGeom>
              <a:avLst/>
              <a:gdLst>
                <a:gd name="connsiteX0" fmla="*/ 0 w 46296"/>
                <a:gd name="connsiteY0" fmla="*/ 1309609 h 1309609"/>
                <a:gd name="connsiteX1" fmla="*/ 0 w 46296"/>
                <a:gd name="connsiteY1" fmla="*/ 0 h 1309609"/>
                <a:gd name="connsiteX2" fmla="*/ 46297 w 46296"/>
                <a:gd name="connsiteY2" fmla="*/ 0 h 1309609"/>
                <a:gd name="connsiteX3" fmla="*/ 46297 w 46296"/>
                <a:gd name="connsiteY3" fmla="*/ 1309609 h 1309609"/>
                <a:gd name="connsiteX4" fmla="*/ 0 w 46296"/>
                <a:gd name="connsiteY4" fmla="*/ 1309609 h 1309609"/>
                <a:gd name="connsiteX5" fmla="*/ 0 w 46296"/>
                <a:gd name="connsiteY5" fmla="*/ 0 h 130960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46296" h="1309609">
                  <a:moveTo>
                    <a:pt x="0" y="1309609"/>
                  </a:moveTo>
                  <a:lnTo>
                    <a:pt x="0" y="0"/>
                  </a:lnTo>
                  <a:lnTo>
                    <a:pt x="46297" y="0"/>
                  </a:lnTo>
                  <a:lnTo>
                    <a:pt x="46297" y="1309609"/>
                  </a:lnTo>
                  <a:lnTo>
                    <a:pt x="0" y="1309609"/>
                  </a:lnTo>
                  <a:lnTo>
                    <a:pt x="0" y="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54" name="Freeform: Shape 191">
              <a:extLst>
                <a:ext uri="{FF2B5EF4-FFF2-40B4-BE49-F238E27FC236}">
                  <a16:creationId xmlns:a16="http://schemas.microsoft.com/office/drawing/2014/main" id="{00000000-0008-0000-0500-000062010000}"/>
                </a:ext>
              </a:extLst>
            </xdr:cNvPr>
            <xdr:cNvSpPr/>
          </xdr:nvSpPr>
          <xdr:spPr>
            <a:xfrm>
              <a:off x="7367578" y="1932333"/>
              <a:ext cx="937905" cy="496358"/>
            </a:xfrm>
            <a:custGeom>
              <a:avLst/>
              <a:gdLst>
                <a:gd name="connsiteX0" fmla="*/ 123612 w 937905"/>
                <a:gd name="connsiteY0" fmla="*/ 496189 h 496358"/>
                <a:gd name="connsiteX1" fmla="*/ 937395 w 937905"/>
                <a:gd name="connsiteY1" fmla="*/ 165860 h 496358"/>
                <a:gd name="connsiteX2" fmla="*/ 937395 w 937905"/>
                <a:gd name="connsiteY2" fmla="*/ -170 h 496358"/>
                <a:gd name="connsiteX3" fmla="*/ -511 w 937905"/>
                <a:gd name="connsiteY3" fmla="*/ 384970 h 496358"/>
              </a:gdLst>
              <a:ahLst/>
              <a:cxnLst>
                <a:cxn ang="0">
                  <a:pos x="connsiteX0" y="connsiteY0"/>
                </a:cxn>
                <a:cxn ang="0">
                  <a:pos x="connsiteX1" y="connsiteY1"/>
                </a:cxn>
                <a:cxn ang="0">
                  <a:pos x="connsiteX2" y="connsiteY2"/>
                </a:cxn>
                <a:cxn ang="0">
                  <a:pos x="connsiteX3" y="connsiteY3"/>
                </a:cxn>
              </a:cxnLst>
              <a:rect l="l" t="t" r="r" b="b"/>
              <a:pathLst>
                <a:path w="937905" h="496358">
                  <a:moveTo>
                    <a:pt x="123612" y="496189"/>
                  </a:moveTo>
                  <a:cubicBezTo>
                    <a:pt x="344080" y="288280"/>
                    <a:pt x="634391" y="170436"/>
                    <a:pt x="937395" y="165860"/>
                  </a:cubicBezTo>
                  <a:lnTo>
                    <a:pt x="937395" y="-170"/>
                  </a:lnTo>
                  <a:cubicBezTo>
                    <a:pt x="587164" y="4327"/>
                    <a:pt x="251806" y="142033"/>
                    <a:pt x="-511" y="384970"/>
                  </a:cubicBezTo>
                  <a:close/>
                </a:path>
              </a:pathLst>
            </a:custGeom>
            <a:solidFill>
              <a:srgbClr val="FBD06A"/>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55" name="Freeform: Shape 192">
              <a:extLst>
                <a:ext uri="{FF2B5EF4-FFF2-40B4-BE49-F238E27FC236}">
                  <a16:creationId xmlns:a16="http://schemas.microsoft.com/office/drawing/2014/main" id="{00000000-0008-0000-0500-000063010000}"/>
                </a:ext>
              </a:extLst>
            </xdr:cNvPr>
            <xdr:cNvSpPr/>
          </xdr:nvSpPr>
          <xdr:spPr>
            <a:xfrm>
              <a:off x="6943724" y="2350199"/>
              <a:ext cx="514717" cy="899192"/>
            </a:xfrm>
            <a:custGeom>
              <a:avLst/>
              <a:gdLst>
                <a:gd name="connsiteX0" fmla="*/ 514206 w 514717"/>
                <a:gd name="connsiteY0" fmla="*/ 110783 h 899192"/>
                <a:gd name="connsiteX1" fmla="*/ 390350 w 514717"/>
                <a:gd name="connsiteY1" fmla="*/ -170 h 899192"/>
                <a:gd name="connsiteX2" fmla="*/ -511 w 514717"/>
                <a:gd name="connsiteY2" fmla="*/ 899023 h 899192"/>
                <a:gd name="connsiteX3" fmla="*/ 165784 w 514717"/>
                <a:gd name="connsiteY3" fmla="*/ 899023 h 899192"/>
                <a:gd name="connsiteX4" fmla="*/ 514206 w 514717"/>
                <a:gd name="connsiteY4" fmla="*/ 110783 h 899192"/>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514717" h="899192">
                  <a:moveTo>
                    <a:pt x="514206" y="110783"/>
                  </a:moveTo>
                  <a:lnTo>
                    <a:pt x="390350" y="-170"/>
                  </a:lnTo>
                  <a:cubicBezTo>
                    <a:pt x="154223" y="241504"/>
                    <a:pt x="15121" y="561510"/>
                    <a:pt x="-511" y="899023"/>
                  </a:cubicBezTo>
                  <a:lnTo>
                    <a:pt x="165784" y="899023"/>
                  </a:lnTo>
                  <a:cubicBezTo>
                    <a:pt x="181483" y="602471"/>
                    <a:pt x="305460" y="321991"/>
                    <a:pt x="514206" y="110783"/>
                  </a:cubicBezTo>
                  <a:close/>
                </a:path>
              </a:pathLst>
            </a:custGeom>
            <a:solidFill>
              <a:srgbClr val="FE6F74"/>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56" name="Freeform: Shape 193">
              <a:extLst>
                <a:ext uri="{FF2B5EF4-FFF2-40B4-BE49-F238E27FC236}">
                  <a16:creationId xmlns:a16="http://schemas.microsoft.com/office/drawing/2014/main" id="{00000000-0008-0000-0500-000064010000}"/>
                </a:ext>
              </a:extLst>
            </xdr:cNvPr>
            <xdr:cNvSpPr/>
          </xdr:nvSpPr>
          <xdr:spPr>
            <a:xfrm>
              <a:off x="7326603" y="2308426"/>
              <a:ext cx="1015731" cy="917418"/>
            </a:xfrm>
            <a:custGeom>
              <a:avLst/>
              <a:gdLst>
                <a:gd name="connsiteX0" fmla="*/ 984735 w 1015731"/>
                <a:gd name="connsiteY0" fmla="*/ 917418 h 917418"/>
                <a:gd name="connsiteX1" fmla="*/ 0 w 1015731"/>
                <a:gd name="connsiteY1" fmla="*/ 34589 h 917418"/>
                <a:gd name="connsiteX2" fmla="*/ 30864 w 1015731"/>
                <a:gd name="connsiteY2" fmla="*/ 0 h 917418"/>
                <a:gd name="connsiteX3" fmla="*/ 1015732 w 1015731"/>
                <a:gd name="connsiteY3" fmla="*/ 882829 h 917418"/>
                <a:gd name="connsiteX4" fmla="*/ 984735 w 1015731"/>
                <a:gd name="connsiteY4" fmla="*/ 917418 h 917418"/>
                <a:gd name="connsiteX5" fmla="*/ 9179 w 1015731"/>
                <a:gd name="connsiteY5" fmla="*/ 43769 h 91741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015731" h="917418">
                  <a:moveTo>
                    <a:pt x="984735" y="917418"/>
                  </a:moveTo>
                  <a:lnTo>
                    <a:pt x="0" y="34589"/>
                  </a:lnTo>
                  <a:lnTo>
                    <a:pt x="30864" y="0"/>
                  </a:lnTo>
                  <a:lnTo>
                    <a:pt x="1015732" y="882829"/>
                  </a:lnTo>
                  <a:lnTo>
                    <a:pt x="984735" y="917418"/>
                  </a:lnTo>
                  <a:lnTo>
                    <a:pt x="9179" y="43769"/>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57" name="TextBox 37">
              <a:extLst>
                <a:ext uri="{FF2B5EF4-FFF2-40B4-BE49-F238E27FC236}">
                  <a16:creationId xmlns:a16="http://schemas.microsoft.com/office/drawing/2014/main" id="{00000000-0008-0000-0500-000065010000}"/>
                </a:ext>
              </a:extLst>
            </xdr:cNvPr>
            <xdr:cNvSpPr txBox="1"/>
          </xdr:nvSpPr>
          <xdr:spPr>
            <a:xfrm rot="3710998">
              <a:off x="9386408" y="2602721"/>
              <a:ext cx="222790" cy="270063"/>
            </a:xfrm>
            <a:prstGeom prst="rect">
              <a:avLst/>
            </a:prstGeom>
            <a:noFill/>
          </xdr:spPr>
          <xdr:txBody>
            <a:bodyPr rot="0" spcFirstLastPara="0" vert="horz" wrap="square" lIns="0" tIns="0" rIns="0" bIns="0" numCol="1" spcCol="0" rtlCol="0" fromWordArt="0" anchor="t" anchorCtr="0" forceAA="0" compatLnSpc="1">
              <a:prstTxWarp prst="textNoShape">
                <a:avLst/>
              </a:prstTxWarp>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l">
                <a:spcAft>
                  <a:spcPts val="600"/>
                </a:spcAft>
              </a:pPr>
              <a:endParaRPr lang="pt-BR" sz="1048" b="1" spc="0" baseline="0">
                <a:solidFill>
                  <a:srgbClr val="FFFFFF"/>
                </a:solidFill>
                <a:latin typeface="Arial"/>
                <a:cs typeface="Arial"/>
                <a:sym typeface="Arial"/>
                <a:rtl val="0"/>
              </a:endParaRPr>
            </a:p>
          </xdr:txBody>
        </xdr:sp>
        <xdr:sp macro="" textlink="">
          <xdr:nvSpPr>
            <xdr:cNvPr id="358" name="TextBox 38">
              <a:extLst>
                <a:ext uri="{FF2B5EF4-FFF2-40B4-BE49-F238E27FC236}">
                  <a16:creationId xmlns:a16="http://schemas.microsoft.com/office/drawing/2014/main" id="{00000000-0008-0000-0500-000066010000}"/>
                </a:ext>
              </a:extLst>
            </xdr:cNvPr>
            <xdr:cNvSpPr txBox="1"/>
          </xdr:nvSpPr>
          <xdr:spPr>
            <a:xfrm rot="3847199">
              <a:off x="9388867" y="2646889"/>
              <a:ext cx="262701" cy="270063"/>
            </a:xfrm>
            <a:prstGeom prst="rect">
              <a:avLst/>
            </a:prstGeom>
            <a:noFill/>
          </xdr:spPr>
          <xdr:txBody>
            <a:bodyPr rot="0" spcFirstLastPara="0" vert="horz" wrap="square" lIns="0" tIns="0" rIns="0" bIns="0" numCol="1" spcCol="0" rtlCol="0" fromWordArt="0" anchor="t" anchorCtr="0" forceAA="0" compatLnSpc="1">
              <a:prstTxWarp prst="textNoShape">
                <a:avLst/>
              </a:prstTxWarp>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l">
                <a:spcAft>
                  <a:spcPts val="600"/>
                </a:spcAft>
              </a:pPr>
              <a:endParaRPr lang="pt-BR" sz="1048" b="1" spc="0" baseline="0">
                <a:solidFill>
                  <a:srgbClr val="FFFFFF"/>
                </a:solidFill>
                <a:latin typeface="Arial"/>
                <a:cs typeface="Arial"/>
                <a:sym typeface="Arial"/>
                <a:rtl val="0"/>
              </a:endParaRPr>
            </a:p>
          </xdr:txBody>
        </xdr:sp>
        <xdr:sp macro="" textlink="">
          <xdr:nvSpPr>
            <xdr:cNvPr id="359" name="Freeform: Shape 196">
              <a:extLst>
                <a:ext uri="{FF2B5EF4-FFF2-40B4-BE49-F238E27FC236}">
                  <a16:creationId xmlns:a16="http://schemas.microsoft.com/office/drawing/2014/main" id="{00000000-0008-0000-0500-000067010000}"/>
                </a:ext>
              </a:extLst>
            </xdr:cNvPr>
            <xdr:cNvSpPr/>
          </xdr:nvSpPr>
          <xdr:spPr>
            <a:xfrm>
              <a:off x="8197325" y="3158794"/>
              <a:ext cx="268999" cy="268999"/>
            </a:xfrm>
            <a:custGeom>
              <a:avLst/>
              <a:gdLst>
                <a:gd name="connsiteX0" fmla="*/ 268999 w 268999"/>
                <a:gd name="connsiteY0" fmla="*/ 134500 h 268999"/>
                <a:gd name="connsiteX1" fmla="*/ 134500 w 268999"/>
                <a:gd name="connsiteY1" fmla="*/ 268999 h 268999"/>
                <a:gd name="connsiteX2" fmla="*/ 0 w 268999"/>
                <a:gd name="connsiteY2" fmla="*/ 134500 h 268999"/>
                <a:gd name="connsiteX3" fmla="*/ 134500 w 268999"/>
                <a:gd name="connsiteY3" fmla="*/ 0 h 268999"/>
                <a:gd name="connsiteX4" fmla="*/ 268999 w 268999"/>
                <a:gd name="connsiteY4" fmla="*/ 134500 h 268999"/>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268999" h="268999">
                  <a:moveTo>
                    <a:pt x="268999" y="134500"/>
                  </a:moveTo>
                  <a:cubicBezTo>
                    <a:pt x="268999" y="208782"/>
                    <a:pt x="208782" y="268999"/>
                    <a:pt x="134500" y="268999"/>
                  </a:cubicBezTo>
                  <a:cubicBezTo>
                    <a:pt x="60218" y="268999"/>
                    <a:pt x="0" y="208782"/>
                    <a:pt x="0" y="134500"/>
                  </a:cubicBezTo>
                  <a:cubicBezTo>
                    <a:pt x="0" y="60218"/>
                    <a:pt x="60217" y="0"/>
                    <a:pt x="134500" y="0"/>
                  </a:cubicBezTo>
                  <a:cubicBezTo>
                    <a:pt x="208782" y="0"/>
                    <a:pt x="268999" y="60218"/>
                    <a:pt x="268999" y="134500"/>
                  </a:cubicBezTo>
                  <a:close/>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60" name="Freeform: Shape 197">
              <a:extLst>
                <a:ext uri="{FF2B5EF4-FFF2-40B4-BE49-F238E27FC236}">
                  <a16:creationId xmlns:a16="http://schemas.microsoft.com/office/drawing/2014/main" id="{00000000-0008-0000-0500-000068010000}"/>
                </a:ext>
              </a:extLst>
            </xdr:cNvPr>
            <xdr:cNvSpPr/>
          </xdr:nvSpPr>
          <xdr:spPr>
            <a:xfrm>
              <a:off x="8305484" y="3058751"/>
              <a:ext cx="1113513" cy="307579"/>
            </a:xfrm>
            <a:custGeom>
              <a:avLst/>
              <a:gdLst>
                <a:gd name="connsiteX0" fmla="*/ 66917 w 1113513"/>
                <a:gd name="connsiteY0" fmla="*/ 160176 h 307579"/>
                <a:gd name="connsiteX1" fmla="*/ 1113514 w 1113513"/>
                <a:gd name="connsiteY1" fmla="*/ 0 h 307579"/>
                <a:gd name="connsiteX2" fmla="*/ 139156 w 1113513"/>
                <a:gd name="connsiteY2" fmla="*/ 307580 h 307579"/>
                <a:gd name="connsiteX3" fmla="*/ 0 w 1113513"/>
                <a:gd name="connsiteY3" fmla="*/ 251705 h 307579"/>
                <a:gd name="connsiteX4" fmla="*/ 66917 w 1113513"/>
                <a:gd name="connsiteY4" fmla="*/ 160176 h 307579"/>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113513" h="307579">
                  <a:moveTo>
                    <a:pt x="66917" y="160176"/>
                  </a:moveTo>
                  <a:lnTo>
                    <a:pt x="1113514" y="0"/>
                  </a:lnTo>
                  <a:lnTo>
                    <a:pt x="139156" y="307580"/>
                  </a:lnTo>
                  <a:lnTo>
                    <a:pt x="0" y="251705"/>
                  </a:lnTo>
                  <a:lnTo>
                    <a:pt x="66917" y="160176"/>
                  </a:lnTo>
                  <a:close/>
                </a:path>
              </a:pathLst>
            </a:custGeom>
            <a:solidFill>
              <a:srgbClr val="AD87B3"/>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61" name="Freeform: Shape 198">
              <a:extLst>
                <a:ext uri="{FF2B5EF4-FFF2-40B4-BE49-F238E27FC236}">
                  <a16:creationId xmlns:a16="http://schemas.microsoft.com/office/drawing/2014/main" id="{00000000-0008-0000-0500-000069010000}"/>
                </a:ext>
              </a:extLst>
            </xdr:cNvPr>
            <xdr:cNvSpPr/>
          </xdr:nvSpPr>
          <xdr:spPr>
            <a:xfrm>
              <a:off x="7300899" y="3809138"/>
              <a:ext cx="1411118" cy="345165"/>
            </a:xfrm>
            <a:custGeom>
              <a:avLst/>
              <a:gdLst>
                <a:gd name="connsiteX0" fmla="*/ 1288772 w 1411118"/>
                <a:gd name="connsiteY0" fmla="*/ -100 h 345165"/>
                <a:gd name="connsiteX1" fmla="*/ 113397 w 1411118"/>
                <a:gd name="connsiteY1" fmla="*/ -100 h 345165"/>
                <a:gd name="connsiteX2" fmla="*/ -443 w 1411118"/>
                <a:gd name="connsiteY2" fmla="*/ 121668 h 345165"/>
                <a:gd name="connsiteX3" fmla="*/ 113397 w 1411118"/>
                <a:gd name="connsiteY3" fmla="*/ 235508 h 345165"/>
                <a:gd name="connsiteX4" fmla="*/ 1105049 w 1411118"/>
                <a:gd name="connsiteY4" fmla="*/ 235508 h 345165"/>
                <a:gd name="connsiteX5" fmla="*/ 1284381 w 1411118"/>
                <a:gd name="connsiteY5" fmla="*/ 344996 h 345165"/>
                <a:gd name="connsiteX6" fmla="*/ 1259105 w 1411118"/>
                <a:gd name="connsiteY6" fmla="*/ 235508 h 345165"/>
                <a:gd name="connsiteX7" fmla="*/ 1288772 w 1411118"/>
                <a:gd name="connsiteY7" fmla="*/ 235508 h 345165"/>
                <a:gd name="connsiteX8" fmla="*/ 1410540 w 1411118"/>
                <a:gd name="connsiteY8" fmla="*/ 121668 h 345165"/>
                <a:gd name="connsiteX9" fmla="*/ 1296687 w 1411118"/>
                <a:gd name="connsiteY9" fmla="*/ -100 h 345165"/>
                <a:gd name="connsiteX10" fmla="*/ 1288772 w 1411118"/>
                <a:gd name="connsiteY10" fmla="*/ -100 h 34516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Lst>
              <a:rect l="l" t="t" r="r" b="b"/>
              <a:pathLst>
                <a:path w="1411118" h="345165">
                  <a:moveTo>
                    <a:pt x="1288772" y="-100"/>
                  </a:moveTo>
                  <a:lnTo>
                    <a:pt x="113397" y="-100"/>
                  </a:lnTo>
                  <a:cubicBezTo>
                    <a:pt x="48342" y="2082"/>
                    <a:pt x="-2638" y="56601"/>
                    <a:pt x="-443" y="121668"/>
                  </a:cubicBezTo>
                  <a:cubicBezTo>
                    <a:pt x="1633" y="183650"/>
                    <a:pt x="51401" y="233419"/>
                    <a:pt x="113397" y="235508"/>
                  </a:cubicBezTo>
                  <a:lnTo>
                    <a:pt x="1105049" y="235508"/>
                  </a:lnTo>
                  <a:lnTo>
                    <a:pt x="1284381" y="344996"/>
                  </a:lnTo>
                  <a:lnTo>
                    <a:pt x="1259105" y="235508"/>
                  </a:lnTo>
                  <a:lnTo>
                    <a:pt x="1288772" y="235508"/>
                  </a:lnTo>
                  <a:cubicBezTo>
                    <a:pt x="1353840" y="237690"/>
                    <a:pt x="1408345" y="186723"/>
                    <a:pt x="1410540" y="121668"/>
                  </a:cubicBezTo>
                  <a:cubicBezTo>
                    <a:pt x="1412722" y="56601"/>
                    <a:pt x="1361756" y="2082"/>
                    <a:pt x="1296687" y="-100"/>
                  </a:cubicBezTo>
                  <a:cubicBezTo>
                    <a:pt x="1294053" y="-193"/>
                    <a:pt x="1291406" y="-193"/>
                    <a:pt x="1288772" y="-100"/>
                  </a:cubicBezTo>
                  <a:close/>
                </a:path>
              </a:pathLst>
            </a:custGeom>
            <a:solidFill>
              <a:srgbClr val="FFFFFF"/>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62" name="Freeform: Shape 199">
              <a:extLst>
                <a:ext uri="{FF2B5EF4-FFF2-40B4-BE49-F238E27FC236}">
                  <a16:creationId xmlns:a16="http://schemas.microsoft.com/office/drawing/2014/main" id="{00000000-0008-0000-0500-00006A010000}"/>
                </a:ext>
              </a:extLst>
            </xdr:cNvPr>
            <xdr:cNvSpPr/>
          </xdr:nvSpPr>
          <xdr:spPr>
            <a:xfrm>
              <a:off x="737210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63" name="Freeform: Shape 200">
              <a:extLst>
                <a:ext uri="{FF2B5EF4-FFF2-40B4-BE49-F238E27FC236}">
                  <a16:creationId xmlns:a16="http://schemas.microsoft.com/office/drawing/2014/main" id="{00000000-0008-0000-0500-00006B010000}"/>
                </a:ext>
              </a:extLst>
            </xdr:cNvPr>
            <xdr:cNvSpPr/>
          </xdr:nvSpPr>
          <xdr:spPr>
            <a:xfrm>
              <a:off x="756314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64" name="Freeform: Shape 201">
              <a:extLst>
                <a:ext uri="{FF2B5EF4-FFF2-40B4-BE49-F238E27FC236}">
                  <a16:creationId xmlns:a16="http://schemas.microsoft.com/office/drawing/2014/main" id="{00000000-0008-0000-0500-00006C010000}"/>
                </a:ext>
              </a:extLst>
            </xdr:cNvPr>
            <xdr:cNvSpPr/>
          </xdr:nvSpPr>
          <xdr:spPr>
            <a:xfrm>
              <a:off x="775418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65" name="Freeform: Shape 202">
              <a:extLst>
                <a:ext uri="{FF2B5EF4-FFF2-40B4-BE49-F238E27FC236}">
                  <a16:creationId xmlns:a16="http://schemas.microsoft.com/office/drawing/2014/main" id="{00000000-0008-0000-0500-00006D010000}"/>
                </a:ext>
              </a:extLst>
            </xdr:cNvPr>
            <xdr:cNvSpPr/>
          </xdr:nvSpPr>
          <xdr:spPr>
            <a:xfrm>
              <a:off x="794522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66" name="Freeform: Shape 203">
              <a:extLst>
                <a:ext uri="{FF2B5EF4-FFF2-40B4-BE49-F238E27FC236}">
                  <a16:creationId xmlns:a16="http://schemas.microsoft.com/office/drawing/2014/main" id="{00000000-0008-0000-0500-00006E010000}"/>
                </a:ext>
              </a:extLst>
            </xdr:cNvPr>
            <xdr:cNvSpPr/>
          </xdr:nvSpPr>
          <xdr:spPr>
            <a:xfrm>
              <a:off x="813626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67" name="Freeform: Shape 204">
              <a:extLst>
                <a:ext uri="{FF2B5EF4-FFF2-40B4-BE49-F238E27FC236}">
                  <a16:creationId xmlns:a16="http://schemas.microsoft.com/office/drawing/2014/main" id="{00000000-0008-0000-0500-00006F010000}"/>
                </a:ext>
              </a:extLst>
            </xdr:cNvPr>
            <xdr:cNvSpPr/>
          </xdr:nvSpPr>
          <xdr:spPr>
            <a:xfrm>
              <a:off x="832730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68" name="Freeform: Shape 205">
              <a:extLst>
                <a:ext uri="{FF2B5EF4-FFF2-40B4-BE49-F238E27FC236}">
                  <a16:creationId xmlns:a16="http://schemas.microsoft.com/office/drawing/2014/main" id="{00000000-0008-0000-0500-000070010000}"/>
                </a:ext>
              </a:extLst>
            </xdr:cNvPr>
            <xdr:cNvSpPr/>
          </xdr:nvSpPr>
          <xdr:spPr>
            <a:xfrm>
              <a:off x="8518209"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grpSp>
    </xdr:grpSp>
    <xdr:clientData/>
  </xdr:twoCellAnchor>
  <xdr:twoCellAnchor>
    <xdr:from>
      <xdr:col>7</xdr:col>
      <xdr:colOff>160521</xdr:colOff>
      <xdr:row>0</xdr:row>
      <xdr:rowOff>18574</xdr:rowOff>
    </xdr:from>
    <xdr:to>
      <xdr:col>9</xdr:col>
      <xdr:colOff>168142</xdr:colOff>
      <xdr:row>1</xdr:row>
      <xdr:rowOff>59531</xdr:rowOff>
    </xdr:to>
    <xdr:grpSp>
      <xdr:nvGrpSpPr>
        <xdr:cNvPr id="10" name="Group 9">
          <a:hlinkClick xmlns:r="http://schemas.openxmlformats.org/officeDocument/2006/relationships" r:id="rId9"/>
          <a:extLst>
            <a:ext uri="{FF2B5EF4-FFF2-40B4-BE49-F238E27FC236}">
              <a16:creationId xmlns:a16="http://schemas.microsoft.com/office/drawing/2014/main" id="{E8ACA27D-DCF5-41B1-A22B-4D07E8D7FB11}"/>
            </a:ext>
          </a:extLst>
        </xdr:cNvPr>
        <xdr:cNvGrpSpPr/>
      </xdr:nvGrpSpPr>
      <xdr:grpSpPr>
        <a:xfrm>
          <a:off x="12092489" y="22384"/>
          <a:ext cx="1854994" cy="926306"/>
          <a:chOff x="10716260" y="251459"/>
          <a:chExt cx="1813560" cy="852171"/>
        </a:xfrm>
      </xdr:grpSpPr>
      <xdr:grpSp>
        <xdr:nvGrpSpPr>
          <xdr:cNvPr id="11" name="Agrupar 15">
            <a:extLst>
              <a:ext uri="{FF2B5EF4-FFF2-40B4-BE49-F238E27FC236}">
                <a16:creationId xmlns:a16="http://schemas.microsoft.com/office/drawing/2014/main" id="{BF003BAF-304F-E908-3CE2-5203DAA2499B}"/>
              </a:ext>
            </a:extLst>
          </xdr:cNvPr>
          <xdr:cNvGrpSpPr/>
        </xdr:nvGrpSpPr>
        <xdr:grpSpPr>
          <a:xfrm>
            <a:off x="10716260" y="251459"/>
            <a:ext cx="1813560" cy="852171"/>
            <a:chOff x="5210175" y="147637"/>
            <a:chExt cx="2365883" cy="1038225"/>
          </a:xfrm>
          <a:solidFill>
            <a:srgbClr val="002060"/>
          </a:solidFill>
        </xdr:grpSpPr>
        <xdr:sp macro="" textlink="">
          <xdr:nvSpPr>
            <xdr:cNvPr id="28" name="Retângulo: Cantos Arredondados 16">
              <a:extLst>
                <a:ext uri="{FF2B5EF4-FFF2-40B4-BE49-F238E27FC236}">
                  <a16:creationId xmlns:a16="http://schemas.microsoft.com/office/drawing/2014/main" id="{F0F846AD-27C5-8081-5DE7-B9904AD64078}"/>
                </a:ext>
              </a:extLst>
            </xdr:cNvPr>
            <xdr:cNvSpPr/>
          </xdr:nvSpPr>
          <xdr:spPr>
            <a:xfrm>
              <a:off x="5210175" y="147637"/>
              <a:ext cx="2365883" cy="1038225"/>
            </a:xfrm>
            <a:prstGeom prst="roundRect">
              <a:avLst>
                <a:gd name="adj" fmla="val 9328"/>
              </a:avLst>
            </a:prstGeom>
            <a:grpFill/>
            <a:ln>
              <a:noFill/>
            </a:ln>
            <a:effectLst>
              <a:outerShdw blurRad="50800" dist="38100" dir="5400000" algn="t"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900"/>
            </a:p>
          </xdr:txBody>
        </xdr:sp>
        <xdr:sp macro="" textlink="">
          <xdr:nvSpPr>
            <xdr:cNvPr id="29" name="Retângulo: Cantos Arredondados 17">
              <a:extLst>
                <a:ext uri="{FF2B5EF4-FFF2-40B4-BE49-F238E27FC236}">
                  <a16:creationId xmlns:a16="http://schemas.microsoft.com/office/drawing/2014/main" id="{43AE02EF-634A-3DAB-7CBA-458DDF69521B}"/>
                </a:ext>
              </a:extLst>
            </xdr:cNvPr>
            <xdr:cNvSpPr/>
          </xdr:nvSpPr>
          <xdr:spPr>
            <a:xfrm>
              <a:off x="5982901" y="443574"/>
              <a:ext cx="1583984" cy="485775"/>
            </a:xfrm>
            <a:prstGeom prst="roundRect">
              <a:avLst/>
            </a:prstGeom>
            <a:grpFill/>
            <a:ln>
              <a:no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500" b="1">
                  <a:solidFill>
                    <a:schemeClr val="bg1"/>
                  </a:solidFill>
                  <a:latin typeface="+mn-lt"/>
                </a:rPr>
                <a:t>RELATÓRIO</a:t>
              </a:r>
            </a:p>
          </xdr:txBody>
        </xdr:sp>
      </xdr:grpSp>
      <xdr:grpSp>
        <xdr:nvGrpSpPr>
          <xdr:cNvPr id="12" name="Graphic 2">
            <a:extLst>
              <a:ext uri="{FF2B5EF4-FFF2-40B4-BE49-F238E27FC236}">
                <a16:creationId xmlns:a16="http://schemas.microsoft.com/office/drawing/2014/main" id="{2D45E343-BFD0-F1CE-06AB-E5C97E70E835}"/>
              </a:ext>
            </a:extLst>
          </xdr:cNvPr>
          <xdr:cNvGrpSpPr/>
        </xdr:nvGrpSpPr>
        <xdr:grpSpPr>
          <a:xfrm>
            <a:off x="10902950" y="457201"/>
            <a:ext cx="419100" cy="452156"/>
            <a:chOff x="7845579" y="1500588"/>
            <a:chExt cx="604404" cy="843863"/>
          </a:xfrm>
        </xdr:grpSpPr>
        <xdr:sp macro="" textlink="">
          <xdr:nvSpPr>
            <xdr:cNvPr id="13" name="Freeform: Shape 12">
              <a:extLst>
                <a:ext uri="{FF2B5EF4-FFF2-40B4-BE49-F238E27FC236}">
                  <a16:creationId xmlns:a16="http://schemas.microsoft.com/office/drawing/2014/main" id="{828881A8-E178-DAC3-E965-86B53917EEC4}"/>
                </a:ext>
              </a:extLst>
            </xdr:cNvPr>
            <xdr:cNvSpPr/>
          </xdr:nvSpPr>
          <xdr:spPr>
            <a:xfrm>
              <a:off x="7845579" y="1646590"/>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solidFill>
              <a:srgbClr val="296ACC"/>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14" name="Freeform: Shape 13">
              <a:extLst>
                <a:ext uri="{FF2B5EF4-FFF2-40B4-BE49-F238E27FC236}">
                  <a16:creationId xmlns:a16="http://schemas.microsoft.com/office/drawing/2014/main" id="{AFD6FB5A-88C3-5378-8435-5B8F4E15A981}"/>
                </a:ext>
              </a:extLst>
            </xdr:cNvPr>
            <xdr:cNvSpPr/>
          </xdr:nvSpPr>
          <xdr:spPr>
            <a:xfrm>
              <a:off x="7901002" y="1701639"/>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15" name="Freeform: Shape 14">
              <a:extLst>
                <a:ext uri="{FF2B5EF4-FFF2-40B4-BE49-F238E27FC236}">
                  <a16:creationId xmlns:a16="http://schemas.microsoft.com/office/drawing/2014/main" id="{4B25AB0E-A1C9-6DA8-77F8-25AD39C7BB49}"/>
                </a:ext>
              </a:extLst>
            </xdr:cNvPr>
            <xdr:cNvSpPr/>
          </xdr:nvSpPr>
          <xdr:spPr>
            <a:xfrm>
              <a:off x="7893746" y="1694632"/>
              <a:ext cx="441761" cy="547729"/>
            </a:xfrm>
            <a:custGeom>
              <a:avLst/>
              <a:gdLst>
                <a:gd name="connsiteX0" fmla="*/ 441267 w 441761"/>
                <a:gd name="connsiteY0" fmla="*/ 547609 h 547729"/>
                <a:gd name="connsiteX1" fmla="*/ -495 w 441761"/>
                <a:gd name="connsiteY1" fmla="*/ 547609 h 547729"/>
                <a:gd name="connsiteX2" fmla="*/ -495 w 441761"/>
                <a:gd name="connsiteY2" fmla="*/ -121 h 547729"/>
                <a:gd name="connsiteX3" fmla="*/ 441267 w 441761"/>
                <a:gd name="connsiteY3" fmla="*/ -121 h 547729"/>
                <a:gd name="connsiteX4" fmla="*/ 13767 w 441761"/>
                <a:gd name="connsiteY4" fmla="*/ 533347 h 547729"/>
                <a:gd name="connsiteX5" fmla="*/ 426629 w 441761"/>
                <a:gd name="connsiteY5" fmla="*/ 533347 h 547729"/>
                <a:gd name="connsiteX6" fmla="*/ 426629 w 441761"/>
                <a:gd name="connsiteY6" fmla="*/ 14142 h 547729"/>
                <a:gd name="connsiteX7" fmla="*/ 13767 w 441761"/>
                <a:gd name="connsiteY7" fmla="*/ 14142 h 54772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441761" h="547729">
                  <a:moveTo>
                    <a:pt x="441267" y="547609"/>
                  </a:moveTo>
                  <a:lnTo>
                    <a:pt x="-495" y="547609"/>
                  </a:lnTo>
                  <a:lnTo>
                    <a:pt x="-495" y="-121"/>
                  </a:lnTo>
                  <a:lnTo>
                    <a:pt x="441267" y="-121"/>
                  </a:lnTo>
                  <a:close/>
                  <a:moveTo>
                    <a:pt x="13767" y="533347"/>
                  </a:moveTo>
                  <a:lnTo>
                    <a:pt x="426629" y="533347"/>
                  </a:lnTo>
                  <a:lnTo>
                    <a:pt x="426629" y="14142"/>
                  </a:lnTo>
                  <a:lnTo>
                    <a:pt x="13767" y="14142"/>
                  </a:lnTo>
                  <a:close/>
                </a:path>
              </a:pathLst>
            </a:custGeom>
            <a:solidFill>
              <a:srgbClr val="5896F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16" name="Freeform: Shape 15">
              <a:extLst>
                <a:ext uri="{FF2B5EF4-FFF2-40B4-BE49-F238E27FC236}">
                  <a16:creationId xmlns:a16="http://schemas.microsoft.com/office/drawing/2014/main" id="{31E1C5F7-E3B6-A04E-47A1-A16B02DA7E83}"/>
                </a:ext>
              </a:extLst>
            </xdr:cNvPr>
            <xdr:cNvSpPr/>
          </xdr:nvSpPr>
          <xdr:spPr>
            <a:xfrm>
              <a:off x="7954299" y="1500588"/>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solidFill>
              <a:srgbClr val="EA5D00"/>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17" name="Freeform: Shape 16">
              <a:extLst>
                <a:ext uri="{FF2B5EF4-FFF2-40B4-BE49-F238E27FC236}">
                  <a16:creationId xmlns:a16="http://schemas.microsoft.com/office/drawing/2014/main" id="{CDBF90FC-7FD9-85AC-DE0D-8007F8894C96}"/>
                </a:ext>
              </a:extLst>
            </xdr:cNvPr>
            <xdr:cNvSpPr/>
          </xdr:nvSpPr>
          <xdr:spPr>
            <a:xfrm>
              <a:off x="8108434" y="1570524"/>
              <a:ext cx="221068" cy="34655"/>
            </a:xfrm>
            <a:custGeom>
              <a:avLst/>
              <a:gdLst>
                <a:gd name="connsiteX0" fmla="*/ 0 w 221068"/>
                <a:gd name="connsiteY0" fmla="*/ 0 h 34655"/>
                <a:gd name="connsiteX1" fmla="*/ 221069 w 221068"/>
                <a:gd name="connsiteY1" fmla="*/ 0 h 34655"/>
                <a:gd name="connsiteX2" fmla="*/ 221069 w 221068"/>
                <a:gd name="connsiteY2" fmla="*/ 34655 h 34655"/>
                <a:gd name="connsiteX3" fmla="*/ 0 w 221068"/>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21068" h="34655">
                  <a:moveTo>
                    <a:pt x="0" y="0"/>
                  </a:moveTo>
                  <a:lnTo>
                    <a:pt x="221069" y="0"/>
                  </a:lnTo>
                  <a:lnTo>
                    <a:pt x="221069"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18" name="Freeform: Shape 17">
              <a:extLst>
                <a:ext uri="{FF2B5EF4-FFF2-40B4-BE49-F238E27FC236}">
                  <a16:creationId xmlns:a16="http://schemas.microsoft.com/office/drawing/2014/main" id="{15B1BEE3-13CB-BD54-DA40-F65B0132620A}"/>
                </a:ext>
              </a:extLst>
            </xdr:cNvPr>
            <xdr:cNvSpPr/>
          </xdr:nvSpPr>
          <xdr:spPr>
            <a:xfrm>
              <a:off x="8043002" y="1651970"/>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19" name="Freeform: Shape 18">
              <a:extLst>
                <a:ext uri="{FF2B5EF4-FFF2-40B4-BE49-F238E27FC236}">
                  <a16:creationId xmlns:a16="http://schemas.microsoft.com/office/drawing/2014/main" id="{03F957F1-0D07-67E5-7BE1-F6126D27A8DA}"/>
                </a:ext>
              </a:extLst>
            </xdr:cNvPr>
            <xdr:cNvSpPr/>
          </xdr:nvSpPr>
          <xdr:spPr>
            <a:xfrm>
              <a:off x="8043002" y="1733542"/>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0" name="Freeform: Shape 19">
              <a:extLst>
                <a:ext uri="{FF2B5EF4-FFF2-40B4-BE49-F238E27FC236}">
                  <a16:creationId xmlns:a16="http://schemas.microsoft.com/office/drawing/2014/main" id="{E71B2CAA-0CB4-46ED-E3BD-7513F12BE743}"/>
                </a:ext>
              </a:extLst>
            </xdr:cNvPr>
            <xdr:cNvSpPr/>
          </xdr:nvSpPr>
          <xdr:spPr>
            <a:xfrm>
              <a:off x="8043002" y="1815113"/>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1" name="Freeform: Shape 20">
              <a:extLst>
                <a:ext uri="{FF2B5EF4-FFF2-40B4-BE49-F238E27FC236}">
                  <a16:creationId xmlns:a16="http://schemas.microsoft.com/office/drawing/2014/main" id="{4AABD480-0195-B155-AF95-B31736736F73}"/>
                </a:ext>
              </a:extLst>
            </xdr:cNvPr>
            <xdr:cNvSpPr/>
          </xdr:nvSpPr>
          <xdr:spPr>
            <a:xfrm>
              <a:off x="8043002" y="1896559"/>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2" name="Freeform: Shape 21">
              <a:extLst>
                <a:ext uri="{FF2B5EF4-FFF2-40B4-BE49-F238E27FC236}">
                  <a16:creationId xmlns:a16="http://schemas.microsoft.com/office/drawing/2014/main" id="{EB8243D1-B4C4-173B-04A9-FE58DADCAC8E}"/>
                </a:ext>
              </a:extLst>
            </xdr:cNvPr>
            <xdr:cNvSpPr/>
          </xdr:nvSpPr>
          <xdr:spPr>
            <a:xfrm>
              <a:off x="8022609" y="1810859"/>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solidFill>
              <a:srgbClr val="5896F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3" name="Freeform: Shape 22">
              <a:extLst>
                <a:ext uri="{FF2B5EF4-FFF2-40B4-BE49-F238E27FC236}">
                  <a16:creationId xmlns:a16="http://schemas.microsoft.com/office/drawing/2014/main" id="{B4EE1476-D3D3-6D16-B176-6AF3EDC2683B}"/>
                </a:ext>
              </a:extLst>
            </xdr:cNvPr>
            <xdr:cNvSpPr/>
          </xdr:nvSpPr>
          <xdr:spPr>
            <a:xfrm>
              <a:off x="8162481" y="1898436"/>
              <a:ext cx="221068" cy="34655"/>
            </a:xfrm>
            <a:custGeom>
              <a:avLst/>
              <a:gdLst>
                <a:gd name="connsiteX0" fmla="*/ 0 w 221068"/>
                <a:gd name="connsiteY0" fmla="*/ 0 h 34655"/>
                <a:gd name="connsiteX1" fmla="*/ 221068 w 221068"/>
                <a:gd name="connsiteY1" fmla="*/ 0 h 34655"/>
                <a:gd name="connsiteX2" fmla="*/ 221068 w 221068"/>
                <a:gd name="connsiteY2" fmla="*/ 34655 h 34655"/>
                <a:gd name="connsiteX3" fmla="*/ 0 w 221068"/>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21068" h="34655">
                  <a:moveTo>
                    <a:pt x="0" y="0"/>
                  </a:moveTo>
                  <a:lnTo>
                    <a:pt x="221068" y="0"/>
                  </a:lnTo>
                  <a:lnTo>
                    <a:pt x="221068"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4" name="Freeform: Shape 23">
              <a:extLst>
                <a:ext uri="{FF2B5EF4-FFF2-40B4-BE49-F238E27FC236}">
                  <a16:creationId xmlns:a16="http://schemas.microsoft.com/office/drawing/2014/main" id="{1E5BC841-E4B3-97B0-BE21-A7AA6CD9368D}"/>
                </a:ext>
              </a:extLst>
            </xdr:cNvPr>
            <xdr:cNvSpPr/>
          </xdr:nvSpPr>
          <xdr:spPr>
            <a:xfrm>
              <a:off x="8097049" y="1980007"/>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5" name="Freeform: Shape 24">
              <a:extLst>
                <a:ext uri="{FF2B5EF4-FFF2-40B4-BE49-F238E27FC236}">
                  <a16:creationId xmlns:a16="http://schemas.microsoft.com/office/drawing/2014/main" id="{DB72B5FD-A850-B699-AC4F-DE8686D6DC04}"/>
                </a:ext>
              </a:extLst>
            </xdr:cNvPr>
            <xdr:cNvSpPr/>
          </xdr:nvSpPr>
          <xdr:spPr>
            <a:xfrm>
              <a:off x="8097049" y="2061579"/>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6" name="Freeform: Shape 25">
              <a:extLst>
                <a:ext uri="{FF2B5EF4-FFF2-40B4-BE49-F238E27FC236}">
                  <a16:creationId xmlns:a16="http://schemas.microsoft.com/office/drawing/2014/main" id="{7BC712DE-2465-63A9-DA9E-BDAF42E4EA50}"/>
                </a:ext>
              </a:extLst>
            </xdr:cNvPr>
            <xdr:cNvSpPr/>
          </xdr:nvSpPr>
          <xdr:spPr>
            <a:xfrm>
              <a:off x="8097049" y="2143025"/>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7" name="Freeform: Shape 26">
              <a:extLst>
                <a:ext uri="{FF2B5EF4-FFF2-40B4-BE49-F238E27FC236}">
                  <a16:creationId xmlns:a16="http://schemas.microsoft.com/office/drawing/2014/main" id="{4E0E307D-1715-CC14-2276-3E976ED55A69}"/>
                </a:ext>
              </a:extLst>
            </xdr:cNvPr>
            <xdr:cNvSpPr/>
          </xdr:nvSpPr>
          <xdr:spPr>
            <a:xfrm>
              <a:off x="8097049" y="2224597"/>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grpSp>
    </xdr:grpSp>
    <xdr:clientData/>
  </xdr:twoCellAnchor>
</xdr:wsDr>
</file>

<file path=xl/drawings/drawing6.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10</xdr:col>
      <xdr:colOff>271348</xdr:colOff>
      <xdr:row>1</xdr:row>
      <xdr:rowOff>59193</xdr:rowOff>
    </xdr:to>
    <xdr:sp macro="" textlink="">
      <xdr:nvSpPr>
        <xdr:cNvPr id="2" name="Retângulo 1">
          <a:extLst>
            <a:ext uri="{FF2B5EF4-FFF2-40B4-BE49-F238E27FC236}">
              <a16:creationId xmlns:a16="http://schemas.microsoft.com/office/drawing/2014/main" id="{00000000-0008-0000-0600-000002000000}"/>
            </a:ext>
          </a:extLst>
        </xdr:cNvPr>
        <xdr:cNvSpPr/>
      </xdr:nvSpPr>
      <xdr:spPr>
        <a:xfrm>
          <a:off x="0" y="0"/>
          <a:ext cx="19395616" cy="869315"/>
        </a:xfrm>
        <a:prstGeom prst="rect">
          <a:avLst/>
        </a:prstGeom>
        <a:gradFill>
          <a:gsLst>
            <a:gs pos="0">
              <a:srgbClr val="002060"/>
            </a:gs>
            <a:gs pos="100000">
              <a:srgbClr val="3363F4">
                <a:alpha val="80000"/>
              </a:srgbClr>
            </a:gs>
          </a:gsLst>
          <a:lin ang="2700000" scaled="0"/>
        </a:gra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editAs="absolute">
    <xdr:from>
      <xdr:col>0</xdr:col>
      <xdr:colOff>137131</xdr:colOff>
      <xdr:row>1</xdr:row>
      <xdr:rowOff>131446</xdr:rowOff>
    </xdr:from>
    <xdr:to>
      <xdr:col>3</xdr:col>
      <xdr:colOff>1618917</xdr:colOff>
      <xdr:row>3</xdr:row>
      <xdr:rowOff>174028</xdr:rowOff>
    </xdr:to>
    <xdr:sp macro="" textlink="">
      <xdr:nvSpPr>
        <xdr:cNvPr id="3" name="CaixaDeTexto 2">
          <a:extLst>
            <a:ext uri="{FF2B5EF4-FFF2-40B4-BE49-F238E27FC236}">
              <a16:creationId xmlns:a16="http://schemas.microsoft.com/office/drawing/2014/main" id="{00000000-0008-0000-0600-000003000000}"/>
            </a:ext>
          </a:extLst>
        </xdr:cNvPr>
        <xdr:cNvSpPr txBox="1"/>
      </xdr:nvSpPr>
      <xdr:spPr>
        <a:xfrm>
          <a:off x="146656" y="951618"/>
          <a:ext cx="5501226" cy="43100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pt-BR" sz="2200" b="1" u="sng">
              <a:solidFill>
                <a:srgbClr val="002060"/>
              </a:solidFill>
            </a:rPr>
            <a:t>RELATÓRIO DE TODOS OS CONTROLES</a:t>
          </a:r>
        </a:p>
      </xdr:txBody>
    </xdr:sp>
    <xdr:clientData/>
  </xdr:twoCellAnchor>
  <xdr:twoCellAnchor>
    <xdr:from>
      <xdr:col>0</xdr:col>
      <xdr:colOff>175260</xdr:colOff>
      <xdr:row>0</xdr:row>
      <xdr:rowOff>91440</xdr:rowOff>
    </xdr:from>
    <xdr:to>
      <xdr:col>1</xdr:col>
      <xdr:colOff>882660</xdr:colOff>
      <xdr:row>0</xdr:row>
      <xdr:rowOff>775440</xdr:rowOff>
    </xdr:to>
    <xdr:sp macro="" textlink="">
      <xdr:nvSpPr>
        <xdr:cNvPr id="4" name="Retângulo: Cantos Arredondados 3">
          <a:extLst>
            <a:ext uri="{FF2B5EF4-FFF2-40B4-BE49-F238E27FC236}">
              <a16:creationId xmlns:a16="http://schemas.microsoft.com/office/drawing/2014/main" id="{00000000-0008-0000-0600-000004000000}"/>
            </a:ext>
          </a:extLst>
        </xdr:cNvPr>
        <xdr:cNvSpPr/>
      </xdr:nvSpPr>
      <xdr:spPr>
        <a:xfrm>
          <a:off x="171450" y="95250"/>
          <a:ext cx="951240" cy="684000"/>
        </a:xfrm>
        <a:prstGeom prst="roundRect">
          <a:avLst/>
        </a:prstGeom>
        <a:solidFill>
          <a:schemeClr val="bg1"/>
        </a:solidFill>
        <a:ln>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0</xdr:col>
      <xdr:colOff>0</xdr:colOff>
      <xdr:row>4</xdr:row>
      <xdr:rowOff>7620</xdr:rowOff>
    </xdr:from>
    <xdr:to>
      <xdr:col>26</xdr:col>
      <xdr:colOff>0</xdr:colOff>
      <xdr:row>4</xdr:row>
      <xdr:rowOff>7620</xdr:rowOff>
    </xdr:to>
    <xdr:cxnSp macro="">
      <xdr:nvCxnSpPr>
        <xdr:cNvPr id="5" name="Conector reto 5">
          <a:extLst>
            <a:ext uri="{FF2B5EF4-FFF2-40B4-BE49-F238E27FC236}">
              <a16:creationId xmlns:a16="http://schemas.microsoft.com/office/drawing/2014/main" id="{00000000-0008-0000-0600-000005000000}"/>
            </a:ext>
          </a:extLst>
        </xdr:cNvPr>
        <xdr:cNvCxnSpPr/>
      </xdr:nvCxnSpPr>
      <xdr:spPr>
        <a:xfrm>
          <a:off x="0" y="1409700"/>
          <a:ext cx="28946475" cy="0"/>
        </a:xfrm>
        <a:prstGeom prst="line">
          <a:avLst/>
        </a:prstGeom>
        <a:ln w="28575">
          <a:solidFill>
            <a:schemeClr val="accent5">
              <a:lumMod val="75000"/>
            </a:schemeClr>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absolute">
    <xdr:from>
      <xdr:col>1</xdr:col>
      <xdr:colOff>0</xdr:colOff>
      <xdr:row>0</xdr:row>
      <xdr:rowOff>97155</xdr:rowOff>
    </xdr:from>
    <xdr:to>
      <xdr:col>1</xdr:col>
      <xdr:colOff>624840</xdr:colOff>
      <xdr:row>0</xdr:row>
      <xdr:rowOff>363855</xdr:rowOff>
    </xdr:to>
    <xdr:pic>
      <xdr:nvPicPr>
        <xdr:cNvPr id="6" name="Imagem 39">
          <a:extLst>
            <a:ext uri="{FF2B5EF4-FFF2-40B4-BE49-F238E27FC236}">
              <a16:creationId xmlns:a16="http://schemas.microsoft.com/office/drawing/2014/main" id="{00000000-0008-0000-0600-000006000000}"/>
            </a:ext>
          </a:extLst>
        </xdr:cNvPr>
        <xdr:cNvPicPr>
          <a:picLocks noChangeAspect="1" noChangeArrowheads="1"/>
        </xdr:cNvPicPr>
      </xdr:nvPicPr>
      <xdr:blipFill rotWithShape="1">
        <a:blip xmlns:r="http://schemas.openxmlformats.org/officeDocument/2006/relationships" r:embed="rId1"/>
        <a:srcRect l="7500" t="3604" r="10000" b="8109"/>
        <a:stretch>
          <a:fillRect/>
        </a:stretch>
      </xdr:blipFill>
      <xdr:spPr bwMode="auto">
        <a:xfrm>
          <a:off x="238125" y="104775"/>
          <a:ext cx="621030" cy="255270"/>
        </a:xfrm>
        <a:prstGeom prst="rect">
          <a:avLst/>
        </a:prstGeom>
        <a:solidFill>
          <a:srgbClr xmlns:mc="http://schemas.openxmlformats.org/markup-compatibility/2006" xmlns:a14="http://schemas.microsoft.com/office/drawing/2010/main" val="FFFFFF" mc:Ignorable="a14" a14:legacySpreadsheetColorIndex="9"/>
        </a:solidFill>
        <a:ln w="9525">
          <a:noFill/>
          <a:miter lim="800000"/>
          <a:headEnd/>
          <a:tailEnd/>
        </a:ln>
      </xdr:spPr>
    </xdr:pic>
    <xdr:clientData/>
  </xdr:twoCellAnchor>
  <xdr:twoCellAnchor editAs="absolute">
    <xdr:from>
      <xdr:col>0</xdr:col>
      <xdr:colOff>168275</xdr:colOff>
      <xdr:row>0</xdr:row>
      <xdr:rowOff>95250</xdr:rowOff>
    </xdr:from>
    <xdr:to>
      <xdr:col>1</xdr:col>
      <xdr:colOff>892185</xdr:colOff>
      <xdr:row>0</xdr:row>
      <xdr:rowOff>779250</xdr:rowOff>
    </xdr:to>
    <xdr:sp macro="" textlink="">
      <xdr:nvSpPr>
        <xdr:cNvPr id="7" name="Retângulo: Cantos Arredondados 3">
          <a:extLst>
            <a:ext uri="{FF2B5EF4-FFF2-40B4-BE49-F238E27FC236}">
              <a16:creationId xmlns:a16="http://schemas.microsoft.com/office/drawing/2014/main" id="{00000000-0008-0000-0600-000007000000}"/>
            </a:ext>
          </a:extLst>
        </xdr:cNvPr>
        <xdr:cNvSpPr/>
      </xdr:nvSpPr>
      <xdr:spPr>
        <a:xfrm>
          <a:off x="160655" y="91440"/>
          <a:ext cx="962035" cy="691620"/>
        </a:xfrm>
        <a:prstGeom prst="roundRect">
          <a:avLst/>
        </a:prstGeom>
        <a:solidFill>
          <a:schemeClr val="bg1"/>
        </a:solidFill>
        <a:ln>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editAs="absolute">
    <xdr:from>
      <xdr:col>1</xdr:col>
      <xdr:colOff>1028700</xdr:colOff>
      <xdr:row>0</xdr:row>
      <xdr:rowOff>282928</xdr:rowOff>
    </xdr:from>
    <xdr:to>
      <xdr:col>4</xdr:col>
      <xdr:colOff>493054</xdr:colOff>
      <xdr:row>0</xdr:row>
      <xdr:rowOff>688360</xdr:rowOff>
    </xdr:to>
    <xdr:sp macro="" textlink="FORM1!C6">
      <xdr:nvSpPr>
        <xdr:cNvPr id="8" name="CaixaDeTexto 4">
          <a:extLst>
            <a:ext uri="{FF2B5EF4-FFF2-40B4-BE49-F238E27FC236}">
              <a16:creationId xmlns:a16="http://schemas.microsoft.com/office/drawing/2014/main" id="{00000000-0008-0000-0600-000008000000}"/>
            </a:ext>
          </a:extLst>
        </xdr:cNvPr>
        <xdr:cNvSpPr txBox="1"/>
      </xdr:nvSpPr>
      <xdr:spPr>
        <a:xfrm>
          <a:off x="1266825" y="286738"/>
          <a:ext cx="5569162" cy="40162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fld id="{DE2316E7-C648-4D5E-9EC3-955B5DF1C58D}" type="TxLink">
            <a:rPr lang="en-US" sz="2000" b="1" i="0" u="none" strike="noStrike">
              <a:solidFill>
                <a:schemeClr val="bg1"/>
              </a:solidFill>
              <a:latin typeface="Calibri"/>
              <a:ea typeface="+mn-ea"/>
              <a:cs typeface="Calibri"/>
            </a:rPr>
            <a:pPr/>
            <a:t> </a:t>
          </a:fld>
          <a:endParaRPr lang="pt-BR" sz="2000" b="1" i="0" u="none" strike="noStrike">
            <a:solidFill>
              <a:schemeClr val="bg1"/>
            </a:solidFill>
            <a:latin typeface="Calibri"/>
            <a:ea typeface="+mn-ea"/>
            <a:cs typeface="Calibri"/>
          </a:endParaRPr>
        </a:p>
      </xdr:txBody>
    </xdr:sp>
    <xdr:clientData/>
  </xdr:twoCellAnchor>
  <xdr:twoCellAnchor editAs="oneCell">
    <xdr:from>
      <xdr:col>0</xdr:col>
      <xdr:colOff>219075</xdr:colOff>
      <xdr:row>0</xdr:row>
      <xdr:rowOff>307974</xdr:rowOff>
    </xdr:from>
    <xdr:to>
      <xdr:col>1</xdr:col>
      <xdr:colOff>859573</xdr:colOff>
      <xdr:row>0</xdr:row>
      <xdr:rowOff>629919</xdr:rowOff>
    </xdr:to>
    <xdr:pic>
      <xdr:nvPicPr>
        <xdr:cNvPr id="9" name="Picture 8">
          <a:extLst>
            <a:ext uri="{FF2B5EF4-FFF2-40B4-BE49-F238E27FC236}">
              <a16:creationId xmlns:a16="http://schemas.microsoft.com/office/drawing/2014/main" id="{00000000-0008-0000-0600-000009000000}"/>
            </a:ext>
          </a:extLst>
        </xdr:cNvPr>
        <xdr:cNvPicPr>
          <a:picLocks noChangeAspect="1"/>
        </xdr:cNvPicPr>
      </xdr:nvPicPr>
      <xdr:blipFill>
        <a:blip xmlns:r="http://schemas.openxmlformats.org/officeDocument/2006/relationships" r:embed="rId2"/>
        <a:stretch>
          <a:fillRect/>
        </a:stretch>
      </xdr:blipFill>
      <xdr:spPr>
        <a:xfrm>
          <a:off x="217170" y="307974"/>
          <a:ext cx="880528" cy="310515"/>
        </a:xfrm>
        <a:prstGeom prst="rect">
          <a:avLst/>
        </a:prstGeom>
      </xdr:spPr>
    </xdr:pic>
    <xdr:clientData/>
  </xdr:twoCellAnchor>
  <xdr:twoCellAnchor>
    <xdr:from>
      <xdr:col>1</xdr:col>
      <xdr:colOff>947221</xdr:colOff>
      <xdr:row>0</xdr:row>
      <xdr:rowOff>237388</xdr:rowOff>
    </xdr:from>
    <xdr:to>
      <xdr:col>2</xdr:col>
      <xdr:colOff>404783</xdr:colOff>
      <xdr:row>0</xdr:row>
      <xdr:rowOff>656911</xdr:rowOff>
    </xdr:to>
    <xdr:sp macro="" textlink="FORM1!E5">
      <xdr:nvSpPr>
        <xdr:cNvPr id="117" name="CaixaDeTexto 20">
          <a:extLst>
            <a:ext uri="{FF2B5EF4-FFF2-40B4-BE49-F238E27FC236}">
              <a16:creationId xmlns:a16="http://schemas.microsoft.com/office/drawing/2014/main" id="{00000000-0008-0000-0600-000075000000}"/>
            </a:ext>
          </a:extLst>
        </xdr:cNvPr>
        <xdr:cNvSpPr txBox="1"/>
      </xdr:nvSpPr>
      <xdr:spPr>
        <a:xfrm>
          <a:off x="1181895" y="237388"/>
          <a:ext cx="1597236" cy="41952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fld id="{3F8FCD67-56D5-4EE8-BA08-ACCE55BD6CA3}" type="TxLink">
            <a:rPr lang="en-US" sz="2000" b="1" i="0" u="none" strike="noStrike">
              <a:solidFill>
                <a:srgbClr val="FFFFFF"/>
              </a:solidFill>
              <a:latin typeface="Calibri"/>
              <a:ea typeface="Calibri"/>
              <a:cs typeface="Calibri"/>
            </a:rPr>
            <a:pPr algn="ctr"/>
            <a:t>MENU: </a:t>
          </a:fld>
          <a:endParaRPr lang="en-US" sz="2000" b="1">
            <a:solidFill>
              <a:schemeClr val="bg1"/>
            </a:solidFill>
          </a:endParaRPr>
        </a:p>
      </xdr:txBody>
    </xdr:sp>
    <xdr:clientData/>
  </xdr:twoCellAnchor>
  <xdr:twoCellAnchor>
    <xdr:from>
      <xdr:col>4</xdr:col>
      <xdr:colOff>1991418</xdr:colOff>
      <xdr:row>0</xdr:row>
      <xdr:rowOff>248705</xdr:rowOff>
    </xdr:from>
    <xdr:to>
      <xdr:col>4</xdr:col>
      <xdr:colOff>2643163</xdr:colOff>
      <xdr:row>0</xdr:row>
      <xdr:rowOff>654137</xdr:rowOff>
    </xdr:to>
    <xdr:sp macro="" textlink="FORM1!F18">
      <xdr:nvSpPr>
        <xdr:cNvPr id="118" name="CaixaDeTexto 20">
          <a:extLst>
            <a:ext uri="{FF2B5EF4-FFF2-40B4-BE49-F238E27FC236}">
              <a16:creationId xmlns:a16="http://schemas.microsoft.com/office/drawing/2014/main" id="{00000000-0008-0000-0600-000076000000}"/>
            </a:ext>
          </a:extLst>
        </xdr:cNvPr>
        <xdr:cNvSpPr txBox="1"/>
      </xdr:nvSpPr>
      <xdr:spPr>
        <a:xfrm>
          <a:off x="8803698" y="244895"/>
          <a:ext cx="653650" cy="41114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fld id="{6FD476D0-0E50-45E3-B41E-7FEE28FA5F18}" type="TxLink">
            <a:rPr lang="en-US" sz="2000" b="1" i="0" u="none" strike="noStrike">
              <a:solidFill>
                <a:schemeClr val="bg1"/>
              </a:solidFill>
              <a:latin typeface="Calibri"/>
              <a:cs typeface="Calibri"/>
            </a:rPr>
            <a:pPr/>
            <a:t> </a:t>
          </a:fld>
          <a:endParaRPr lang="en-US" sz="6000" b="1" i="0" u="none" strike="noStrike">
            <a:solidFill>
              <a:schemeClr val="bg1"/>
            </a:solidFill>
            <a:latin typeface="Calibri"/>
            <a:cs typeface="Calibri"/>
          </a:endParaRPr>
        </a:p>
      </xdr:txBody>
    </xdr:sp>
    <xdr:clientData/>
  </xdr:twoCellAnchor>
  <xdr:twoCellAnchor>
    <xdr:from>
      <xdr:col>0</xdr:col>
      <xdr:colOff>0</xdr:colOff>
      <xdr:row>4</xdr:row>
      <xdr:rowOff>7620</xdr:rowOff>
    </xdr:from>
    <xdr:to>
      <xdr:col>23</xdr:col>
      <xdr:colOff>0</xdr:colOff>
      <xdr:row>4</xdr:row>
      <xdr:rowOff>7620</xdr:rowOff>
    </xdr:to>
    <xdr:cxnSp macro="">
      <xdr:nvCxnSpPr>
        <xdr:cNvPr id="119" name="Conector reto 5">
          <a:extLst>
            <a:ext uri="{FF2B5EF4-FFF2-40B4-BE49-F238E27FC236}">
              <a16:creationId xmlns:a16="http://schemas.microsoft.com/office/drawing/2014/main" id="{00000000-0008-0000-0600-000077000000}"/>
            </a:ext>
          </a:extLst>
        </xdr:cNvPr>
        <xdr:cNvCxnSpPr/>
      </xdr:nvCxnSpPr>
      <xdr:spPr>
        <a:xfrm>
          <a:off x="0" y="1409700"/>
          <a:ext cx="27489150" cy="0"/>
        </a:xfrm>
        <a:prstGeom prst="line">
          <a:avLst/>
        </a:prstGeom>
        <a:ln w="28575">
          <a:solidFill>
            <a:schemeClr val="accent5">
              <a:lumMod val="75000"/>
            </a:schemeClr>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377969</xdr:colOff>
      <xdr:row>0</xdr:row>
      <xdr:rowOff>21893</xdr:rowOff>
    </xdr:from>
    <xdr:to>
      <xdr:col>3</xdr:col>
      <xdr:colOff>354329</xdr:colOff>
      <xdr:row>1</xdr:row>
      <xdr:rowOff>129953</xdr:rowOff>
    </xdr:to>
    <xdr:grpSp>
      <xdr:nvGrpSpPr>
        <xdr:cNvPr id="120" name="Group 10">
          <a:hlinkClick xmlns:r="http://schemas.openxmlformats.org/officeDocument/2006/relationships" r:id="rId3"/>
          <a:extLst>
            <a:ext uri="{FF2B5EF4-FFF2-40B4-BE49-F238E27FC236}">
              <a16:creationId xmlns:a16="http://schemas.microsoft.com/office/drawing/2014/main" id="{45E4173E-162D-40C2-8564-5CF5CE383524}"/>
            </a:ext>
          </a:extLst>
        </xdr:cNvPr>
        <xdr:cNvGrpSpPr/>
      </xdr:nvGrpSpPr>
      <xdr:grpSpPr>
        <a:xfrm>
          <a:off x="2517643" y="18083"/>
          <a:ext cx="1869461" cy="930137"/>
          <a:chOff x="6906260" y="251459"/>
          <a:chExt cx="1813560" cy="852171"/>
        </a:xfrm>
      </xdr:grpSpPr>
      <xdr:grpSp>
        <xdr:nvGrpSpPr>
          <xdr:cNvPr id="121" name="Agrupar 6">
            <a:hlinkClick xmlns:r="http://schemas.openxmlformats.org/officeDocument/2006/relationships" r:id="rId4"/>
            <a:extLst>
              <a:ext uri="{FF2B5EF4-FFF2-40B4-BE49-F238E27FC236}">
                <a16:creationId xmlns:a16="http://schemas.microsoft.com/office/drawing/2014/main" id="{D31F5F48-BA72-1799-FCE0-1F5974326290}"/>
              </a:ext>
            </a:extLst>
          </xdr:cNvPr>
          <xdr:cNvGrpSpPr/>
        </xdr:nvGrpSpPr>
        <xdr:grpSpPr>
          <a:xfrm>
            <a:off x="6906260" y="251459"/>
            <a:ext cx="1813560" cy="852171"/>
            <a:chOff x="5210175" y="147637"/>
            <a:chExt cx="2365883" cy="1038225"/>
          </a:xfrm>
          <a:solidFill>
            <a:srgbClr val="002060"/>
          </a:solidFill>
        </xdr:grpSpPr>
        <xdr:sp macro="" textlink="">
          <xdr:nvSpPr>
            <xdr:cNvPr id="181" name="Retângulo: Cantos Arredondados 7">
              <a:hlinkClick xmlns:r="http://schemas.openxmlformats.org/officeDocument/2006/relationships" r:id="rId3"/>
              <a:extLst>
                <a:ext uri="{FF2B5EF4-FFF2-40B4-BE49-F238E27FC236}">
                  <a16:creationId xmlns:a16="http://schemas.microsoft.com/office/drawing/2014/main" id="{0D393A17-84FE-EB9A-2D2D-528574AF0258}"/>
                </a:ext>
              </a:extLst>
            </xdr:cNvPr>
            <xdr:cNvSpPr/>
          </xdr:nvSpPr>
          <xdr:spPr>
            <a:xfrm>
              <a:off x="5210175" y="147637"/>
              <a:ext cx="2365883" cy="1038225"/>
            </a:xfrm>
            <a:prstGeom prst="roundRect">
              <a:avLst>
                <a:gd name="adj" fmla="val 9328"/>
              </a:avLst>
            </a:prstGeom>
            <a:grpFill/>
            <a:ln>
              <a:noFill/>
            </a:ln>
            <a:effectLst>
              <a:outerShdw blurRad="50800" dist="38100" dir="5400000" algn="t"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sp macro="" textlink="">
          <xdr:nvSpPr>
            <xdr:cNvPr id="182" name="Retângulo: Cantos Arredondados 8">
              <a:hlinkClick xmlns:r="http://schemas.openxmlformats.org/officeDocument/2006/relationships" r:id="rId3"/>
              <a:extLst>
                <a:ext uri="{FF2B5EF4-FFF2-40B4-BE49-F238E27FC236}">
                  <a16:creationId xmlns:a16="http://schemas.microsoft.com/office/drawing/2014/main" id="{B8C2B354-BA77-A424-BE36-4DFDD05A6C0F}"/>
                </a:ext>
              </a:extLst>
            </xdr:cNvPr>
            <xdr:cNvSpPr/>
          </xdr:nvSpPr>
          <xdr:spPr>
            <a:xfrm>
              <a:off x="5857875" y="419100"/>
              <a:ext cx="1677567" cy="485776"/>
            </a:xfrm>
            <a:prstGeom prst="roundRect">
              <a:avLst/>
            </a:prstGeom>
            <a:grpFill/>
            <a:ln>
              <a:no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400" b="1">
                  <a:solidFill>
                    <a:schemeClr val="bg1"/>
                  </a:solidFill>
                  <a:latin typeface="+mn-lt"/>
                </a:rPr>
                <a:t>CADASTROS</a:t>
              </a:r>
            </a:p>
          </xdr:txBody>
        </xdr:sp>
      </xdr:grpSp>
      <xdr:grpSp>
        <xdr:nvGrpSpPr>
          <xdr:cNvPr id="122" name="Group 12">
            <a:extLst>
              <a:ext uri="{FF2B5EF4-FFF2-40B4-BE49-F238E27FC236}">
                <a16:creationId xmlns:a16="http://schemas.microsoft.com/office/drawing/2014/main" id="{BD9A6B93-730E-38F7-2745-ACDA95063710}"/>
              </a:ext>
            </a:extLst>
          </xdr:cNvPr>
          <xdr:cNvGrpSpPr/>
        </xdr:nvGrpSpPr>
        <xdr:grpSpPr>
          <a:xfrm>
            <a:off x="6985001" y="508000"/>
            <a:ext cx="615950" cy="594035"/>
            <a:chOff x="10426051" y="2130696"/>
            <a:chExt cx="1130901" cy="1090665"/>
          </a:xfrm>
        </xdr:grpSpPr>
        <xdr:sp macro="" textlink="">
          <xdr:nvSpPr>
            <xdr:cNvPr id="123" name="Freeform: Shape 13">
              <a:extLst>
                <a:ext uri="{FF2B5EF4-FFF2-40B4-BE49-F238E27FC236}">
                  <a16:creationId xmlns:a16="http://schemas.microsoft.com/office/drawing/2014/main" id="{63889884-98C1-7054-F18D-74C1D543F98F}"/>
                </a:ext>
              </a:extLst>
            </xdr:cNvPr>
            <xdr:cNvSpPr/>
          </xdr:nvSpPr>
          <xdr:spPr>
            <a:xfrm>
              <a:off x="10681672" y="2130696"/>
              <a:ext cx="692937" cy="764174"/>
            </a:xfrm>
            <a:custGeom>
              <a:avLst/>
              <a:gdLst>
                <a:gd name="connsiteX0" fmla="*/ 692938 w 692937"/>
                <a:gd name="connsiteY0" fmla="*/ 764175 h 764174"/>
                <a:gd name="connsiteX1" fmla="*/ 17351 w 692937"/>
                <a:gd name="connsiteY1" fmla="*/ 764175 h 764174"/>
                <a:gd name="connsiteX2" fmla="*/ 0 w 692937"/>
                <a:gd name="connsiteY2" fmla="*/ 746946 h 764174"/>
                <a:gd name="connsiteX3" fmla="*/ 17351 w 692937"/>
                <a:gd name="connsiteY3" fmla="*/ 17351 h 764174"/>
                <a:gd name="connsiteX4" fmla="*/ 675587 w 692937"/>
                <a:gd name="connsiteY4" fmla="*/ 0 h 764174"/>
                <a:gd name="connsiteX5" fmla="*/ 692938 w 692937"/>
                <a:gd name="connsiteY5" fmla="*/ 17351 h 764174"/>
                <a:gd name="connsiteX6" fmla="*/ 692938 w 692937"/>
                <a:gd name="connsiteY6" fmla="*/ 764175 h 76417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Lst>
              <a:rect l="l" t="t" r="r" b="b"/>
              <a:pathLst>
                <a:path w="692937" h="764174">
                  <a:moveTo>
                    <a:pt x="692938" y="764175"/>
                  </a:moveTo>
                  <a:lnTo>
                    <a:pt x="17351" y="764175"/>
                  </a:lnTo>
                  <a:lnTo>
                    <a:pt x="0" y="746946"/>
                  </a:lnTo>
                  <a:lnTo>
                    <a:pt x="17351" y="17351"/>
                  </a:lnTo>
                  <a:lnTo>
                    <a:pt x="675587" y="0"/>
                  </a:lnTo>
                  <a:lnTo>
                    <a:pt x="692938" y="17351"/>
                  </a:lnTo>
                  <a:lnTo>
                    <a:pt x="692938" y="764175"/>
                  </a:lnTo>
                  <a:close/>
                </a:path>
              </a:pathLst>
            </a:custGeom>
            <a:solidFill>
              <a:srgbClr val="684C4C">
                <a:alpha val="47000"/>
              </a:srgbClr>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24" name="Freeform: Shape 14">
              <a:extLst>
                <a:ext uri="{FF2B5EF4-FFF2-40B4-BE49-F238E27FC236}">
                  <a16:creationId xmlns:a16="http://schemas.microsoft.com/office/drawing/2014/main" id="{F05D6417-97EA-C70F-9721-ECA7227D11B9}"/>
                </a:ext>
              </a:extLst>
            </xdr:cNvPr>
            <xdr:cNvSpPr/>
          </xdr:nvSpPr>
          <xdr:spPr>
            <a:xfrm>
              <a:off x="10681672" y="2130696"/>
              <a:ext cx="675587" cy="746823"/>
            </a:xfrm>
            <a:custGeom>
              <a:avLst/>
              <a:gdLst>
                <a:gd name="connsiteX0" fmla="*/ 0 w 675587"/>
                <a:gd name="connsiteY0" fmla="*/ 0 h 746823"/>
                <a:gd name="connsiteX1" fmla="*/ 675587 w 675587"/>
                <a:gd name="connsiteY1" fmla="*/ 0 h 746823"/>
                <a:gd name="connsiteX2" fmla="*/ 675587 w 675587"/>
                <a:gd name="connsiteY2" fmla="*/ 746824 h 746823"/>
                <a:gd name="connsiteX3" fmla="*/ 0 w 675587"/>
                <a:gd name="connsiteY3" fmla="*/ 746824 h 746823"/>
              </a:gdLst>
              <a:ahLst/>
              <a:cxnLst>
                <a:cxn ang="0">
                  <a:pos x="connsiteX0" y="connsiteY0"/>
                </a:cxn>
                <a:cxn ang="0">
                  <a:pos x="connsiteX1" y="connsiteY1"/>
                </a:cxn>
                <a:cxn ang="0">
                  <a:pos x="connsiteX2" y="connsiteY2"/>
                </a:cxn>
                <a:cxn ang="0">
                  <a:pos x="connsiteX3" y="connsiteY3"/>
                </a:cxn>
              </a:cxnLst>
              <a:rect l="l" t="t" r="r" b="b"/>
              <a:pathLst>
                <a:path w="675587" h="746823">
                  <a:moveTo>
                    <a:pt x="0" y="0"/>
                  </a:moveTo>
                  <a:lnTo>
                    <a:pt x="675587" y="0"/>
                  </a:lnTo>
                  <a:lnTo>
                    <a:pt x="675587" y="746824"/>
                  </a:lnTo>
                  <a:lnTo>
                    <a:pt x="0" y="746824"/>
                  </a:lnTo>
                  <a:close/>
                </a:path>
              </a:pathLst>
            </a:custGeom>
            <a:solidFill>
              <a:srgbClr val="FFFFFF"/>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25" name="Freeform: Shape 15">
              <a:extLst>
                <a:ext uri="{FF2B5EF4-FFF2-40B4-BE49-F238E27FC236}">
                  <a16:creationId xmlns:a16="http://schemas.microsoft.com/office/drawing/2014/main" id="{B870C71B-7221-408E-987C-97CE04A973EA}"/>
                </a:ext>
              </a:extLst>
            </xdr:cNvPr>
            <xdr:cNvSpPr/>
          </xdr:nvSpPr>
          <xdr:spPr>
            <a:xfrm>
              <a:off x="11050318" y="2558360"/>
              <a:ext cx="33357" cy="13318"/>
            </a:xfrm>
            <a:custGeom>
              <a:avLst/>
              <a:gdLst>
                <a:gd name="connsiteX0" fmla="*/ 0 w 33357"/>
                <a:gd name="connsiteY0" fmla="*/ 0 h 13318"/>
                <a:gd name="connsiteX1" fmla="*/ 33358 w 33357"/>
                <a:gd name="connsiteY1" fmla="*/ 0 h 13318"/>
                <a:gd name="connsiteX2" fmla="*/ 33358 w 33357"/>
                <a:gd name="connsiteY2" fmla="*/ 13319 h 13318"/>
                <a:gd name="connsiteX3" fmla="*/ 0 w 33357"/>
                <a:gd name="connsiteY3" fmla="*/ 13319 h 13318"/>
              </a:gdLst>
              <a:ahLst/>
              <a:cxnLst>
                <a:cxn ang="0">
                  <a:pos x="connsiteX0" y="connsiteY0"/>
                </a:cxn>
                <a:cxn ang="0">
                  <a:pos x="connsiteX1" y="connsiteY1"/>
                </a:cxn>
                <a:cxn ang="0">
                  <a:pos x="connsiteX2" y="connsiteY2"/>
                </a:cxn>
                <a:cxn ang="0">
                  <a:pos x="connsiteX3" y="connsiteY3"/>
                </a:cxn>
              </a:cxnLst>
              <a:rect l="l" t="t" r="r" b="b"/>
              <a:pathLst>
                <a:path w="33357" h="13318">
                  <a:moveTo>
                    <a:pt x="0" y="0"/>
                  </a:moveTo>
                  <a:lnTo>
                    <a:pt x="33358" y="0"/>
                  </a:lnTo>
                  <a:lnTo>
                    <a:pt x="33358"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26" name="Freeform: Shape 16">
              <a:extLst>
                <a:ext uri="{FF2B5EF4-FFF2-40B4-BE49-F238E27FC236}">
                  <a16:creationId xmlns:a16="http://schemas.microsoft.com/office/drawing/2014/main" id="{9F182CFC-8627-9CD1-089B-3AFD587C4D00}"/>
                </a:ext>
              </a:extLst>
            </xdr:cNvPr>
            <xdr:cNvSpPr/>
          </xdr:nvSpPr>
          <xdr:spPr>
            <a:xfrm>
              <a:off x="10855426" y="2558360"/>
              <a:ext cx="24926" cy="13318"/>
            </a:xfrm>
            <a:custGeom>
              <a:avLst/>
              <a:gdLst>
                <a:gd name="connsiteX0" fmla="*/ 0 w 24926"/>
                <a:gd name="connsiteY0" fmla="*/ 0 h 13318"/>
                <a:gd name="connsiteX1" fmla="*/ 24927 w 24926"/>
                <a:gd name="connsiteY1" fmla="*/ 0 h 13318"/>
                <a:gd name="connsiteX2" fmla="*/ 24927 w 24926"/>
                <a:gd name="connsiteY2" fmla="*/ 13319 h 13318"/>
                <a:gd name="connsiteX3" fmla="*/ 0 w 24926"/>
                <a:gd name="connsiteY3" fmla="*/ 13319 h 13318"/>
              </a:gdLst>
              <a:ahLst/>
              <a:cxnLst>
                <a:cxn ang="0">
                  <a:pos x="connsiteX0" y="connsiteY0"/>
                </a:cxn>
                <a:cxn ang="0">
                  <a:pos x="connsiteX1" y="connsiteY1"/>
                </a:cxn>
                <a:cxn ang="0">
                  <a:pos x="connsiteX2" y="connsiteY2"/>
                </a:cxn>
                <a:cxn ang="0">
                  <a:pos x="connsiteX3" y="connsiteY3"/>
                </a:cxn>
              </a:cxnLst>
              <a:rect l="l" t="t" r="r" b="b"/>
              <a:pathLst>
                <a:path w="24926" h="13318">
                  <a:moveTo>
                    <a:pt x="0" y="0"/>
                  </a:moveTo>
                  <a:lnTo>
                    <a:pt x="24927" y="0"/>
                  </a:lnTo>
                  <a:lnTo>
                    <a:pt x="24927"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27" name="Freeform: Shape 17">
              <a:extLst>
                <a:ext uri="{FF2B5EF4-FFF2-40B4-BE49-F238E27FC236}">
                  <a16:creationId xmlns:a16="http://schemas.microsoft.com/office/drawing/2014/main" id="{36CD37EC-3F23-A200-B4E8-1E95952D0494}"/>
                </a:ext>
              </a:extLst>
            </xdr:cNvPr>
            <xdr:cNvSpPr/>
          </xdr:nvSpPr>
          <xdr:spPr>
            <a:xfrm>
              <a:off x="10786633" y="2558360"/>
              <a:ext cx="55351" cy="13318"/>
            </a:xfrm>
            <a:custGeom>
              <a:avLst/>
              <a:gdLst>
                <a:gd name="connsiteX0" fmla="*/ 0 w 55351"/>
                <a:gd name="connsiteY0" fmla="*/ 0 h 13318"/>
                <a:gd name="connsiteX1" fmla="*/ 55352 w 55351"/>
                <a:gd name="connsiteY1" fmla="*/ 0 h 13318"/>
                <a:gd name="connsiteX2" fmla="*/ 55352 w 55351"/>
                <a:gd name="connsiteY2" fmla="*/ 13319 h 13318"/>
                <a:gd name="connsiteX3" fmla="*/ 0 w 55351"/>
                <a:gd name="connsiteY3" fmla="*/ 13319 h 13318"/>
              </a:gdLst>
              <a:ahLst/>
              <a:cxnLst>
                <a:cxn ang="0">
                  <a:pos x="connsiteX0" y="connsiteY0"/>
                </a:cxn>
                <a:cxn ang="0">
                  <a:pos x="connsiteX1" y="connsiteY1"/>
                </a:cxn>
                <a:cxn ang="0">
                  <a:pos x="connsiteX2" y="connsiteY2"/>
                </a:cxn>
                <a:cxn ang="0">
                  <a:pos x="connsiteX3" y="connsiteY3"/>
                </a:cxn>
              </a:cxnLst>
              <a:rect l="l" t="t" r="r" b="b"/>
              <a:pathLst>
                <a:path w="55351" h="13318">
                  <a:moveTo>
                    <a:pt x="0" y="0"/>
                  </a:moveTo>
                  <a:lnTo>
                    <a:pt x="55352" y="0"/>
                  </a:lnTo>
                  <a:lnTo>
                    <a:pt x="55352"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28" name="Freeform: Shape 18">
              <a:extLst>
                <a:ext uri="{FF2B5EF4-FFF2-40B4-BE49-F238E27FC236}">
                  <a16:creationId xmlns:a16="http://schemas.microsoft.com/office/drawing/2014/main" id="{40AA3969-68D1-D458-9763-320D2215F89E}"/>
                </a:ext>
              </a:extLst>
            </xdr:cNvPr>
            <xdr:cNvSpPr/>
          </xdr:nvSpPr>
          <xdr:spPr>
            <a:xfrm>
              <a:off x="10855426" y="2627886"/>
              <a:ext cx="24926" cy="13318"/>
            </a:xfrm>
            <a:custGeom>
              <a:avLst/>
              <a:gdLst>
                <a:gd name="connsiteX0" fmla="*/ 0 w 24926"/>
                <a:gd name="connsiteY0" fmla="*/ 0 h 13318"/>
                <a:gd name="connsiteX1" fmla="*/ 24927 w 24926"/>
                <a:gd name="connsiteY1" fmla="*/ 0 h 13318"/>
                <a:gd name="connsiteX2" fmla="*/ 24927 w 24926"/>
                <a:gd name="connsiteY2" fmla="*/ 13319 h 13318"/>
                <a:gd name="connsiteX3" fmla="*/ 0 w 24926"/>
                <a:gd name="connsiteY3" fmla="*/ 13319 h 13318"/>
              </a:gdLst>
              <a:ahLst/>
              <a:cxnLst>
                <a:cxn ang="0">
                  <a:pos x="connsiteX0" y="connsiteY0"/>
                </a:cxn>
                <a:cxn ang="0">
                  <a:pos x="connsiteX1" y="connsiteY1"/>
                </a:cxn>
                <a:cxn ang="0">
                  <a:pos x="connsiteX2" y="connsiteY2"/>
                </a:cxn>
                <a:cxn ang="0">
                  <a:pos x="connsiteX3" y="connsiteY3"/>
                </a:cxn>
              </a:cxnLst>
              <a:rect l="l" t="t" r="r" b="b"/>
              <a:pathLst>
                <a:path w="24926" h="13318">
                  <a:moveTo>
                    <a:pt x="0" y="0"/>
                  </a:moveTo>
                  <a:lnTo>
                    <a:pt x="24927" y="0"/>
                  </a:lnTo>
                  <a:lnTo>
                    <a:pt x="24927"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29" name="Freeform: Shape 19">
              <a:extLst>
                <a:ext uri="{FF2B5EF4-FFF2-40B4-BE49-F238E27FC236}">
                  <a16:creationId xmlns:a16="http://schemas.microsoft.com/office/drawing/2014/main" id="{F5D7176D-D3D0-BB21-198F-0508D5238D53}"/>
                </a:ext>
              </a:extLst>
            </xdr:cNvPr>
            <xdr:cNvSpPr/>
          </xdr:nvSpPr>
          <xdr:spPr>
            <a:xfrm>
              <a:off x="10786633" y="2593185"/>
              <a:ext cx="81133" cy="13318"/>
            </a:xfrm>
            <a:custGeom>
              <a:avLst/>
              <a:gdLst>
                <a:gd name="connsiteX0" fmla="*/ 0 w 81133"/>
                <a:gd name="connsiteY0" fmla="*/ 0 h 13318"/>
                <a:gd name="connsiteX1" fmla="*/ 81134 w 81133"/>
                <a:gd name="connsiteY1" fmla="*/ 0 h 13318"/>
                <a:gd name="connsiteX2" fmla="*/ 81134 w 81133"/>
                <a:gd name="connsiteY2" fmla="*/ 13319 h 13318"/>
                <a:gd name="connsiteX3" fmla="*/ 0 w 81133"/>
                <a:gd name="connsiteY3" fmla="*/ 13319 h 13318"/>
              </a:gdLst>
              <a:ahLst/>
              <a:cxnLst>
                <a:cxn ang="0">
                  <a:pos x="connsiteX0" y="connsiteY0"/>
                </a:cxn>
                <a:cxn ang="0">
                  <a:pos x="connsiteX1" y="connsiteY1"/>
                </a:cxn>
                <a:cxn ang="0">
                  <a:pos x="connsiteX2" y="connsiteY2"/>
                </a:cxn>
                <a:cxn ang="0">
                  <a:pos x="connsiteX3" y="connsiteY3"/>
                </a:cxn>
              </a:cxnLst>
              <a:rect l="l" t="t" r="r" b="b"/>
              <a:pathLst>
                <a:path w="81133" h="13318">
                  <a:moveTo>
                    <a:pt x="0" y="0"/>
                  </a:moveTo>
                  <a:lnTo>
                    <a:pt x="81134" y="0"/>
                  </a:lnTo>
                  <a:lnTo>
                    <a:pt x="81134"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30" name="Freeform: Shape 20">
              <a:extLst>
                <a:ext uri="{FF2B5EF4-FFF2-40B4-BE49-F238E27FC236}">
                  <a16:creationId xmlns:a16="http://schemas.microsoft.com/office/drawing/2014/main" id="{9F1A0BE0-0170-99DD-185B-17BD54F492D0}"/>
                </a:ext>
              </a:extLst>
            </xdr:cNvPr>
            <xdr:cNvSpPr/>
          </xdr:nvSpPr>
          <xdr:spPr>
            <a:xfrm>
              <a:off x="10786633" y="2627886"/>
              <a:ext cx="54496" cy="13318"/>
            </a:xfrm>
            <a:custGeom>
              <a:avLst/>
              <a:gdLst>
                <a:gd name="connsiteX0" fmla="*/ 0 w 54496"/>
                <a:gd name="connsiteY0" fmla="*/ 0 h 13318"/>
                <a:gd name="connsiteX1" fmla="*/ 54497 w 54496"/>
                <a:gd name="connsiteY1" fmla="*/ 0 h 13318"/>
                <a:gd name="connsiteX2" fmla="*/ 54497 w 54496"/>
                <a:gd name="connsiteY2" fmla="*/ 13319 h 13318"/>
                <a:gd name="connsiteX3" fmla="*/ 0 w 54496"/>
                <a:gd name="connsiteY3" fmla="*/ 13319 h 13318"/>
              </a:gdLst>
              <a:ahLst/>
              <a:cxnLst>
                <a:cxn ang="0">
                  <a:pos x="connsiteX0" y="connsiteY0"/>
                </a:cxn>
                <a:cxn ang="0">
                  <a:pos x="connsiteX1" y="connsiteY1"/>
                </a:cxn>
                <a:cxn ang="0">
                  <a:pos x="connsiteX2" y="connsiteY2"/>
                </a:cxn>
                <a:cxn ang="0">
                  <a:pos x="connsiteX3" y="connsiteY3"/>
                </a:cxn>
              </a:cxnLst>
              <a:rect l="l" t="t" r="r" b="b"/>
              <a:pathLst>
                <a:path w="54496" h="13318">
                  <a:moveTo>
                    <a:pt x="0" y="0"/>
                  </a:moveTo>
                  <a:lnTo>
                    <a:pt x="54497" y="0"/>
                  </a:lnTo>
                  <a:lnTo>
                    <a:pt x="54497"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31" name="Freeform: Shape 21">
              <a:extLst>
                <a:ext uri="{FF2B5EF4-FFF2-40B4-BE49-F238E27FC236}">
                  <a16:creationId xmlns:a16="http://schemas.microsoft.com/office/drawing/2014/main" id="{A6D3CB37-0E44-1E38-07BE-1C034590F8F8}"/>
                </a:ext>
              </a:extLst>
            </xdr:cNvPr>
            <xdr:cNvSpPr/>
          </xdr:nvSpPr>
          <xdr:spPr>
            <a:xfrm>
              <a:off x="10752420" y="2398048"/>
              <a:ext cx="102028" cy="10874"/>
            </a:xfrm>
            <a:custGeom>
              <a:avLst/>
              <a:gdLst>
                <a:gd name="connsiteX0" fmla="*/ 0 w 102028"/>
                <a:gd name="connsiteY0" fmla="*/ 0 h 10874"/>
                <a:gd name="connsiteX1" fmla="*/ 102028 w 102028"/>
                <a:gd name="connsiteY1" fmla="*/ 0 h 10874"/>
                <a:gd name="connsiteX2" fmla="*/ 102028 w 102028"/>
                <a:gd name="connsiteY2" fmla="*/ 10875 h 10874"/>
                <a:gd name="connsiteX3" fmla="*/ 0 w 102028"/>
                <a:gd name="connsiteY3" fmla="*/ 10875 h 10874"/>
              </a:gdLst>
              <a:ahLst/>
              <a:cxnLst>
                <a:cxn ang="0">
                  <a:pos x="connsiteX0" y="connsiteY0"/>
                </a:cxn>
                <a:cxn ang="0">
                  <a:pos x="connsiteX1" y="connsiteY1"/>
                </a:cxn>
                <a:cxn ang="0">
                  <a:pos x="connsiteX2" y="connsiteY2"/>
                </a:cxn>
                <a:cxn ang="0">
                  <a:pos x="connsiteX3" y="connsiteY3"/>
                </a:cxn>
              </a:cxnLst>
              <a:rect l="l" t="t" r="r" b="b"/>
              <a:pathLst>
                <a:path w="102028" h="10874">
                  <a:moveTo>
                    <a:pt x="0" y="0"/>
                  </a:moveTo>
                  <a:lnTo>
                    <a:pt x="102028" y="0"/>
                  </a:lnTo>
                  <a:lnTo>
                    <a:pt x="102028" y="10875"/>
                  </a:lnTo>
                  <a:lnTo>
                    <a:pt x="0" y="10875"/>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32" name="Freeform: Shape 22">
              <a:extLst>
                <a:ext uri="{FF2B5EF4-FFF2-40B4-BE49-F238E27FC236}">
                  <a16:creationId xmlns:a16="http://schemas.microsoft.com/office/drawing/2014/main" id="{5A661091-B240-9F4A-732C-8BBD5D324DC9}"/>
                </a:ext>
              </a:extLst>
            </xdr:cNvPr>
            <xdr:cNvSpPr/>
          </xdr:nvSpPr>
          <xdr:spPr>
            <a:xfrm>
              <a:off x="10891227" y="2366889"/>
              <a:ext cx="51564" cy="10874"/>
            </a:xfrm>
            <a:custGeom>
              <a:avLst/>
              <a:gdLst>
                <a:gd name="connsiteX0" fmla="*/ 0 w 51564"/>
                <a:gd name="connsiteY0" fmla="*/ 0 h 10874"/>
                <a:gd name="connsiteX1" fmla="*/ 51564 w 51564"/>
                <a:gd name="connsiteY1" fmla="*/ 0 h 10874"/>
                <a:gd name="connsiteX2" fmla="*/ 51564 w 51564"/>
                <a:gd name="connsiteY2" fmla="*/ 10875 h 10874"/>
                <a:gd name="connsiteX3" fmla="*/ 0 w 51564"/>
                <a:gd name="connsiteY3" fmla="*/ 10875 h 10874"/>
              </a:gdLst>
              <a:ahLst/>
              <a:cxnLst>
                <a:cxn ang="0">
                  <a:pos x="connsiteX0" y="connsiteY0"/>
                </a:cxn>
                <a:cxn ang="0">
                  <a:pos x="connsiteX1" y="connsiteY1"/>
                </a:cxn>
                <a:cxn ang="0">
                  <a:pos x="connsiteX2" y="connsiteY2"/>
                </a:cxn>
                <a:cxn ang="0">
                  <a:pos x="connsiteX3" y="connsiteY3"/>
                </a:cxn>
              </a:cxnLst>
              <a:rect l="l" t="t" r="r" b="b"/>
              <a:pathLst>
                <a:path w="51564" h="10874">
                  <a:moveTo>
                    <a:pt x="0" y="0"/>
                  </a:moveTo>
                  <a:lnTo>
                    <a:pt x="51564" y="0"/>
                  </a:lnTo>
                  <a:lnTo>
                    <a:pt x="51564" y="10875"/>
                  </a:lnTo>
                  <a:lnTo>
                    <a:pt x="0" y="10875"/>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33" name="Freeform: Shape 23">
              <a:extLst>
                <a:ext uri="{FF2B5EF4-FFF2-40B4-BE49-F238E27FC236}">
                  <a16:creationId xmlns:a16="http://schemas.microsoft.com/office/drawing/2014/main" id="{1CFE3F11-1850-9420-6EED-1FB2711793A8}"/>
                </a:ext>
              </a:extLst>
            </xdr:cNvPr>
            <xdr:cNvSpPr/>
          </xdr:nvSpPr>
          <xdr:spPr>
            <a:xfrm>
              <a:off x="10939370" y="2398048"/>
              <a:ext cx="197214" cy="10874"/>
            </a:xfrm>
            <a:custGeom>
              <a:avLst/>
              <a:gdLst>
                <a:gd name="connsiteX0" fmla="*/ 0 w 197214"/>
                <a:gd name="connsiteY0" fmla="*/ 0 h 10874"/>
                <a:gd name="connsiteX1" fmla="*/ 197214 w 197214"/>
                <a:gd name="connsiteY1" fmla="*/ 0 h 10874"/>
                <a:gd name="connsiteX2" fmla="*/ 197214 w 197214"/>
                <a:gd name="connsiteY2" fmla="*/ 10875 h 10874"/>
                <a:gd name="connsiteX3" fmla="*/ 0 w 197214"/>
                <a:gd name="connsiteY3" fmla="*/ 10875 h 10874"/>
              </a:gdLst>
              <a:ahLst/>
              <a:cxnLst>
                <a:cxn ang="0">
                  <a:pos x="connsiteX0" y="connsiteY0"/>
                </a:cxn>
                <a:cxn ang="0">
                  <a:pos x="connsiteX1" y="connsiteY1"/>
                </a:cxn>
                <a:cxn ang="0">
                  <a:pos x="connsiteX2" y="connsiteY2"/>
                </a:cxn>
                <a:cxn ang="0">
                  <a:pos x="connsiteX3" y="connsiteY3"/>
                </a:cxn>
              </a:cxnLst>
              <a:rect l="l" t="t" r="r" b="b"/>
              <a:pathLst>
                <a:path w="197214" h="10874">
                  <a:moveTo>
                    <a:pt x="0" y="0"/>
                  </a:moveTo>
                  <a:lnTo>
                    <a:pt x="197214" y="0"/>
                  </a:lnTo>
                  <a:lnTo>
                    <a:pt x="197214" y="10875"/>
                  </a:lnTo>
                  <a:lnTo>
                    <a:pt x="0" y="10875"/>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34" name="Freeform: Shape 24">
              <a:extLst>
                <a:ext uri="{FF2B5EF4-FFF2-40B4-BE49-F238E27FC236}">
                  <a16:creationId xmlns:a16="http://schemas.microsoft.com/office/drawing/2014/main" id="{BEC240D0-EADB-9C3A-8382-7ED9DC30E89B}"/>
                </a:ext>
              </a:extLst>
            </xdr:cNvPr>
            <xdr:cNvSpPr/>
          </xdr:nvSpPr>
          <xdr:spPr>
            <a:xfrm>
              <a:off x="11180817" y="2398048"/>
              <a:ext cx="78201" cy="10874"/>
            </a:xfrm>
            <a:custGeom>
              <a:avLst/>
              <a:gdLst>
                <a:gd name="connsiteX0" fmla="*/ 0 w 78201"/>
                <a:gd name="connsiteY0" fmla="*/ 0 h 10874"/>
                <a:gd name="connsiteX1" fmla="*/ 78201 w 78201"/>
                <a:gd name="connsiteY1" fmla="*/ 0 h 10874"/>
                <a:gd name="connsiteX2" fmla="*/ 78201 w 78201"/>
                <a:gd name="connsiteY2" fmla="*/ 10875 h 10874"/>
                <a:gd name="connsiteX3" fmla="*/ 0 w 78201"/>
                <a:gd name="connsiteY3" fmla="*/ 10875 h 10874"/>
              </a:gdLst>
              <a:ahLst/>
              <a:cxnLst>
                <a:cxn ang="0">
                  <a:pos x="connsiteX0" y="connsiteY0"/>
                </a:cxn>
                <a:cxn ang="0">
                  <a:pos x="connsiteX1" y="connsiteY1"/>
                </a:cxn>
                <a:cxn ang="0">
                  <a:pos x="connsiteX2" y="connsiteY2"/>
                </a:cxn>
                <a:cxn ang="0">
                  <a:pos x="connsiteX3" y="connsiteY3"/>
                </a:cxn>
              </a:cxnLst>
              <a:rect l="l" t="t" r="r" b="b"/>
              <a:pathLst>
                <a:path w="78201" h="10874">
                  <a:moveTo>
                    <a:pt x="0" y="0"/>
                  </a:moveTo>
                  <a:lnTo>
                    <a:pt x="78201" y="0"/>
                  </a:lnTo>
                  <a:lnTo>
                    <a:pt x="78201" y="10875"/>
                  </a:lnTo>
                  <a:lnTo>
                    <a:pt x="0" y="10875"/>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35" name="Freeform: Shape 25">
              <a:extLst>
                <a:ext uri="{FF2B5EF4-FFF2-40B4-BE49-F238E27FC236}">
                  <a16:creationId xmlns:a16="http://schemas.microsoft.com/office/drawing/2014/main" id="{8254B4B8-2F14-894E-F7AF-797EAA2F157F}"/>
                </a:ext>
              </a:extLst>
            </xdr:cNvPr>
            <xdr:cNvSpPr/>
          </xdr:nvSpPr>
          <xdr:spPr>
            <a:xfrm>
              <a:off x="10972239" y="2366889"/>
              <a:ext cx="282258" cy="10874"/>
            </a:xfrm>
            <a:custGeom>
              <a:avLst/>
              <a:gdLst>
                <a:gd name="connsiteX0" fmla="*/ 0 w 282258"/>
                <a:gd name="connsiteY0" fmla="*/ 0 h 10874"/>
                <a:gd name="connsiteX1" fmla="*/ 282258 w 282258"/>
                <a:gd name="connsiteY1" fmla="*/ 0 h 10874"/>
                <a:gd name="connsiteX2" fmla="*/ 282258 w 282258"/>
                <a:gd name="connsiteY2" fmla="*/ 10875 h 10874"/>
                <a:gd name="connsiteX3" fmla="*/ 0 w 282258"/>
                <a:gd name="connsiteY3" fmla="*/ 10875 h 10874"/>
              </a:gdLst>
              <a:ahLst/>
              <a:cxnLst>
                <a:cxn ang="0">
                  <a:pos x="connsiteX0" y="connsiteY0"/>
                </a:cxn>
                <a:cxn ang="0">
                  <a:pos x="connsiteX1" y="connsiteY1"/>
                </a:cxn>
                <a:cxn ang="0">
                  <a:pos x="connsiteX2" y="connsiteY2"/>
                </a:cxn>
                <a:cxn ang="0">
                  <a:pos x="connsiteX3" y="connsiteY3"/>
                </a:cxn>
              </a:cxnLst>
              <a:rect l="l" t="t" r="r" b="b"/>
              <a:pathLst>
                <a:path w="282258" h="10874">
                  <a:moveTo>
                    <a:pt x="0" y="0"/>
                  </a:moveTo>
                  <a:lnTo>
                    <a:pt x="282258" y="0"/>
                  </a:lnTo>
                  <a:lnTo>
                    <a:pt x="282258" y="10875"/>
                  </a:lnTo>
                  <a:lnTo>
                    <a:pt x="0" y="10875"/>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36" name="Freeform: Shape 26">
              <a:extLst>
                <a:ext uri="{FF2B5EF4-FFF2-40B4-BE49-F238E27FC236}">
                  <a16:creationId xmlns:a16="http://schemas.microsoft.com/office/drawing/2014/main" id="{C46AAD7D-B1B7-CFDD-93B5-C5E7A52892C1}"/>
                </a:ext>
              </a:extLst>
            </xdr:cNvPr>
            <xdr:cNvSpPr/>
          </xdr:nvSpPr>
          <xdr:spPr>
            <a:xfrm>
              <a:off x="10739345" y="2321312"/>
              <a:ext cx="282258" cy="10874"/>
            </a:xfrm>
            <a:custGeom>
              <a:avLst/>
              <a:gdLst>
                <a:gd name="connsiteX0" fmla="*/ 0 w 282258"/>
                <a:gd name="connsiteY0" fmla="*/ 0 h 10874"/>
                <a:gd name="connsiteX1" fmla="*/ 282258 w 282258"/>
                <a:gd name="connsiteY1" fmla="*/ 0 h 10874"/>
                <a:gd name="connsiteX2" fmla="*/ 282258 w 282258"/>
                <a:gd name="connsiteY2" fmla="*/ 10875 h 10874"/>
                <a:gd name="connsiteX3" fmla="*/ 0 w 282258"/>
                <a:gd name="connsiteY3" fmla="*/ 10875 h 10874"/>
              </a:gdLst>
              <a:ahLst/>
              <a:cxnLst>
                <a:cxn ang="0">
                  <a:pos x="connsiteX0" y="connsiteY0"/>
                </a:cxn>
                <a:cxn ang="0">
                  <a:pos x="connsiteX1" y="connsiteY1"/>
                </a:cxn>
                <a:cxn ang="0">
                  <a:pos x="connsiteX2" y="connsiteY2"/>
                </a:cxn>
                <a:cxn ang="0">
                  <a:pos x="connsiteX3" y="connsiteY3"/>
                </a:cxn>
              </a:cxnLst>
              <a:rect l="l" t="t" r="r" b="b"/>
              <a:pathLst>
                <a:path w="282258" h="10874">
                  <a:moveTo>
                    <a:pt x="0" y="0"/>
                  </a:moveTo>
                  <a:lnTo>
                    <a:pt x="282258" y="0"/>
                  </a:lnTo>
                  <a:lnTo>
                    <a:pt x="282258" y="10875"/>
                  </a:lnTo>
                  <a:lnTo>
                    <a:pt x="0" y="10875"/>
                  </a:lnTo>
                  <a:close/>
                </a:path>
              </a:pathLst>
            </a:custGeom>
            <a:solidFill>
              <a:srgbClr val="F04C4D"/>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37" name="Freeform: Shape 27">
              <a:extLst>
                <a:ext uri="{FF2B5EF4-FFF2-40B4-BE49-F238E27FC236}">
                  <a16:creationId xmlns:a16="http://schemas.microsoft.com/office/drawing/2014/main" id="{B08DA5C4-E834-AE7B-D8F4-E9528F8FEFBA}"/>
                </a:ext>
              </a:extLst>
            </xdr:cNvPr>
            <xdr:cNvSpPr/>
          </xdr:nvSpPr>
          <xdr:spPr>
            <a:xfrm>
              <a:off x="10743866" y="2366889"/>
              <a:ext cx="125244" cy="10874"/>
            </a:xfrm>
            <a:custGeom>
              <a:avLst/>
              <a:gdLst>
                <a:gd name="connsiteX0" fmla="*/ 0 w 125244"/>
                <a:gd name="connsiteY0" fmla="*/ 0 h 10874"/>
                <a:gd name="connsiteX1" fmla="*/ 125245 w 125244"/>
                <a:gd name="connsiteY1" fmla="*/ 0 h 10874"/>
                <a:gd name="connsiteX2" fmla="*/ 125245 w 125244"/>
                <a:gd name="connsiteY2" fmla="*/ 10875 h 10874"/>
                <a:gd name="connsiteX3" fmla="*/ 0 w 125244"/>
                <a:gd name="connsiteY3" fmla="*/ 10875 h 10874"/>
              </a:gdLst>
              <a:ahLst/>
              <a:cxnLst>
                <a:cxn ang="0">
                  <a:pos x="connsiteX0" y="connsiteY0"/>
                </a:cxn>
                <a:cxn ang="0">
                  <a:pos x="connsiteX1" y="connsiteY1"/>
                </a:cxn>
                <a:cxn ang="0">
                  <a:pos x="connsiteX2" y="connsiteY2"/>
                </a:cxn>
                <a:cxn ang="0">
                  <a:pos x="connsiteX3" y="connsiteY3"/>
                </a:cxn>
              </a:cxnLst>
              <a:rect l="l" t="t" r="r" b="b"/>
              <a:pathLst>
                <a:path w="125244" h="10874">
                  <a:moveTo>
                    <a:pt x="0" y="0"/>
                  </a:moveTo>
                  <a:lnTo>
                    <a:pt x="125245" y="0"/>
                  </a:lnTo>
                  <a:lnTo>
                    <a:pt x="125245" y="10875"/>
                  </a:lnTo>
                  <a:lnTo>
                    <a:pt x="0" y="10875"/>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38" name="Freeform: Shape 28">
              <a:extLst>
                <a:ext uri="{FF2B5EF4-FFF2-40B4-BE49-F238E27FC236}">
                  <a16:creationId xmlns:a16="http://schemas.microsoft.com/office/drawing/2014/main" id="{31F5861E-0314-E98D-12E7-9FA5F59678B3}"/>
                </a:ext>
              </a:extLst>
            </xdr:cNvPr>
            <xdr:cNvSpPr/>
          </xdr:nvSpPr>
          <xdr:spPr>
            <a:xfrm>
              <a:off x="11111413" y="2273292"/>
              <a:ext cx="43255" cy="10874"/>
            </a:xfrm>
            <a:custGeom>
              <a:avLst/>
              <a:gdLst>
                <a:gd name="connsiteX0" fmla="*/ 0 w 43255"/>
                <a:gd name="connsiteY0" fmla="*/ 0 h 10874"/>
                <a:gd name="connsiteX1" fmla="*/ 43255 w 43255"/>
                <a:gd name="connsiteY1" fmla="*/ 0 h 10874"/>
                <a:gd name="connsiteX2" fmla="*/ 43255 w 43255"/>
                <a:gd name="connsiteY2" fmla="*/ 10875 h 10874"/>
                <a:gd name="connsiteX3" fmla="*/ 0 w 43255"/>
                <a:gd name="connsiteY3" fmla="*/ 10875 h 10874"/>
              </a:gdLst>
              <a:ahLst/>
              <a:cxnLst>
                <a:cxn ang="0">
                  <a:pos x="connsiteX0" y="connsiteY0"/>
                </a:cxn>
                <a:cxn ang="0">
                  <a:pos x="connsiteX1" y="connsiteY1"/>
                </a:cxn>
                <a:cxn ang="0">
                  <a:pos x="connsiteX2" y="connsiteY2"/>
                </a:cxn>
                <a:cxn ang="0">
                  <a:pos x="connsiteX3" y="connsiteY3"/>
                </a:cxn>
              </a:cxnLst>
              <a:rect l="l" t="t" r="r" b="b"/>
              <a:pathLst>
                <a:path w="43255" h="10874">
                  <a:moveTo>
                    <a:pt x="0" y="0"/>
                  </a:moveTo>
                  <a:lnTo>
                    <a:pt x="43255" y="0"/>
                  </a:lnTo>
                  <a:lnTo>
                    <a:pt x="43255"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39" name="Freeform: Shape 29">
              <a:extLst>
                <a:ext uri="{FF2B5EF4-FFF2-40B4-BE49-F238E27FC236}">
                  <a16:creationId xmlns:a16="http://schemas.microsoft.com/office/drawing/2014/main" id="{3DAAC2EE-9B86-4C0D-C905-13711AB87F48}"/>
                </a:ext>
              </a:extLst>
            </xdr:cNvPr>
            <xdr:cNvSpPr/>
          </xdr:nvSpPr>
          <xdr:spPr>
            <a:xfrm>
              <a:off x="11014883" y="2273292"/>
              <a:ext cx="84799" cy="10874"/>
            </a:xfrm>
            <a:custGeom>
              <a:avLst/>
              <a:gdLst>
                <a:gd name="connsiteX0" fmla="*/ 0 w 84799"/>
                <a:gd name="connsiteY0" fmla="*/ 0 h 10874"/>
                <a:gd name="connsiteX1" fmla="*/ 84800 w 84799"/>
                <a:gd name="connsiteY1" fmla="*/ 0 h 10874"/>
                <a:gd name="connsiteX2" fmla="*/ 84800 w 84799"/>
                <a:gd name="connsiteY2" fmla="*/ 10875 h 10874"/>
                <a:gd name="connsiteX3" fmla="*/ 0 w 84799"/>
                <a:gd name="connsiteY3" fmla="*/ 10875 h 10874"/>
              </a:gdLst>
              <a:ahLst/>
              <a:cxnLst>
                <a:cxn ang="0">
                  <a:pos x="connsiteX0" y="connsiteY0"/>
                </a:cxn>
                <a:cxn ang="0">
                  <a:pos x="connsiteX1" y="connsiteY1"/>
                </a:cxn>
                <a:cxn ang="0">
                  <a:pos x="connsiteX2" y="connsiteY2"/>
                </a:cxn>
                <a:cxn ang="0">
                  <a:pos x="connsiteX3" y="connsiteY3"/>
                </a:cxn>
              </a:cxnLst>
              <a:rect l="l" t="t" r="r" b="b"/>
              <a:pathLst>
                <a:path w="84799" h="10874">
                  <a:moveTo>
                    <a:pt x="0" y="0"/>
                  </a:moveTo>
                  <a:lnTo>
                    <a:pt x="84800" y="0"/>
                  </a:lnTo>
                  <a:lnTo>
                    <a:pt x="84800"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40" name="Freeform: Shape 30">
              <a:extLst>
                <a:ext uri="{FF2B5EF4-FFF2-40B4-BE49-F238E27FC236}">
                  <a16:creationId xmlns:a16="http://schemas.microsoft.com/office/drawing/2014/main" id="{8575279F-770F-5630-8CF8-6AB8E7C24200}"/>
                </a:ext>
              </a:extLst>
            </xdr:cNvPr>
            <xdr:cNvSpPr/>
          </xdr:nvSpPr>
          <xdr:spPr>
            <a:xfrm>
              <a:off x="10925685" y="2273292"/>
              <a:ext cx="70747" cy="10874"/>
            </a:xfrm>
            <a:custGeom>
              <a:avLst/>
              <a:gdLst>
                <a:gd name="connsiteX0" fmla="*/ 0 w 70747"/>
                <a:gd name="connsiteY0" fmla="*/ 0 h 10874"/>
                <a:gd name="connsiteX1" fmla="*/ 70748 w 70747"/>
                <a:gd name="connsiteY1" fmla="*/ 0 h 10874"/>
                <a:gd name="connsiteX2" fmla="*/ 70748 w 70747"/>
                <a:gd name="connsiteY2" fmla="*/ 10875 h 10874"/>
                <a:gd name="connsiteX3" fmla="*/ 0 w 70747"/>
                <a:gd name="connsiteY3" fmla="*/ 10875 h 10874"/>
              </a:gdLst>
              <a:ahLst/>
              <a:cxnLst>
                <a:cxn ang="0">
                  <a:pos x="connsiteX0" y="connsiteY0"/>
                </a:cxn>
                <a:cxn ang="0">
                  <a:pos x="connsiteX1" y="connsiteY1"/>
                </a:cxn>
                <a:cxn ang="0">
                  <a:pos x="connsiteX2" y="connsiteY2"/>
                </a:cxn>
                <a:cxn ang="0">
                  <a:pos x="connsiteX3" y="connsiteY3"/>
                </a:cxn>
              </a:cxnLst>
              <a:rect l="l" t="t" r="r" b="b"/>
              <a:pathLst>
                <a:path w="70747" h="10874">
                  <a:moveTo>
                    <a:pt x="0" y="0"/>
                  </a:moveTo>
                  <a:lnTo>
                    <a:pt x="70748" y="0"/>
                  </a:lnTo>
                  <a:lnTo>
                    <a:pt x="70748"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41" name="Freeform: Shape 31">
              <a:extLst>
                <a:ext uri="{FF2B5EF4-FFF2-40B4-BE49-F238E27FC236}">
                  <a16:creationId xmlns:a16="http://schemas.microsoft.com/office/drawing/2014/main" id="{7E5A12D8-5EFA-FB06-0D8B-97C83DF90500}"/>
                </a:ext>
              </a:extLst>
            </xdr:cNvPr>
            <xdr:cNvSpPr/>
          </xdr:nvSpPr>
          <xdr:spPr>
            <a:xfrm>
              <a:off x="10860802" y="2273292"/>
              <a:ext cx="55229" cy="10874"/>
            </a:xfrm>
            <a:custGeom>
              <a:avLst/>
              <a:gdLst>
                <a:gd name="connsiteX0" fmla="*/ 0 w 55229"/>
                <a:gd name="connsiteY0" fmla="*/ 0 h 10874"/>
                <a:gd name="connsiteX1" fmla="*/ 55230 w 55229"/>
                <a:gd name="connsiteY1" fmla="*/ 0 h 10874"/>
                <a:gd name="connsiteX2" fmla="*/ 55230 w 55229"/>
                <a:gd name="connsiteY2" fmla="*/ 10875 h 10874"/>
                <a:gd name="connsiteX3" fmla="*/ 0 w 55229"/>
                <a:gd name="connsiteY3" fmla="*/ 10875 h 10874"/>
              </a:gdLst>
              <a:ahLst/>
              <a:cxnLst>
                <a:cxn ang="0">
                  <a:pos x="connsiteX0" y="connsiteY0"/>
                </a:cxn>
                <a:cxn ang="0">
                  <a:pos x="connsiteX1" y="connsiteY1"/>
                </a:cxn>
                <a:cxn ang="0">
                  <a:pos x="connsiteX2" y="connsiteY2"/>
                </a:cxn>
                <a:cxn ang="0">
                  <a:pos x="connsiteX3" y="connsiteY3"/>
                </a:cxn>
              </a:cxnLst>
              <a:rect l="l" t="t" r="r" b="b"/>
              <a:pathLst>
                <a:path w="55229" h="10874">
                  <a:moveTo>
                    <a:pt x="0" y="0"/>
                  </a:moveTo>
                  <a:lnTo>
                    <a:pt x="55230" y="0"/>
                  </a:lnTo>
                  <a:lnTo>
                    <a:pt x="55230"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42" name="Freeform: Shape 32">
              <a:extLst>
                <a:ext uri="{FF2B5EF4-FFF2-40B4-BE49-F238E27FC236}">
                  <a16:creationId xmlns:a16="http://schemas.microsoft.com/office/drawing/2014/main" id="{AC743AAA-D2C3-B2B7-D853-30A722C6D6E6}"/>
                </a:ext>
              </a:extLst>
            </xdr:cNvPr>
            <xdr:cNvSpPr/>
          </xdr:nvSpPr>
          <xdr:spPr>
            <a:xfrm>
              <a:off x="10777591" y="2273292"/>
              <a:ext cx="75146" cy="10874"/>
            </a:xfrm>
            <a:custGeom>
              <a:avLst/>
              <a:gdLst>
                <a:gd name="connsiteX0" fmla="*/ 0 w 75146"/>
                <a:gd name="connsiteY0" fmla="*/ 0 h 10874"/>
                <a:gd name="connsiteX1" fmla="*/ 75147 w 75146"/>
                <a:gd name="connsiteY1" fmla="*/ 0 h 10874"/>
                <a:gd name="connsiteX2" fmla="*/ 75147 w 75146"/>
                <a:gd name="connsiteY2" fmla="*/ 10875 h 10874"/>
                <a:gd name="connsiteX3" fmla="*/ 0 w 75146"/>
                <a:gd name="connsiteY3" fmla="*/ 10875 h 10874"/>
              </a:gdLst>
              <a:ahLst/>
              <a:cxnLst>
                <a:cxn ang="0">
                  <a:pos x="connsiteX0" y="connsiteY0"/>
                </a:cxn>
                <a:cxn ang="0">
                  <a:pos x="connsiteX1" y="connsiteY1"/>
                </a:cxn>
                <a:cxn ang="0">
                  <a:pos x="connsiteX2" y="connsiteY2"/>
                </a:cxn>
                <a:cxn ang="0">
                  <a:pos x="connsiteX3" y="connsiteY3"/>
                </a:cxn>
              </a:cxnLst>
              <a:rect l="l" t="t" r="r" b="b"/>
              <a:pathLst>
                <a:path w="75146" h="10874">
                  <a:moveTo>
                    <a:pt x="0" y="0"/>
                  </a:moveTo>
                  <a:lnTo>
                    <a:pt x="75147" y="0"/>
                  </a:lnTo>
                  <a:lnTo>
                    <a:pt x="75147"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43" name="Freeform: Shape 33">
              <a:extLst>
                <a:ext uri="{FF2B5EF4-FFF2-40B4-BE49-F238E27FC236}">
                  <a16:creationId xmlns:a16="http://schemas.microsoft.com/office/drawing/2014/main" id="{23AA583B-A03A-30EA-5521-FF2DFCF73BFE}"/>
                </a:ext>
              </a:extLst>
            </xdr:cNvPr>
            <xdr:cNvSpPr/>
          </xdr:nvSpPr>
          <xdr:spPr>
            <a:xfrm>
              <a:off x="10742889" y="2273292"/>
              <a:ext cx="22116" cy="10874"/>
            </a:xfrm>
            <a:custGeom>
              <a:avLst/>
              <a:gdLst>
                <a:gd name="connsiteX0" fmla="*/ 0 w 22116"/>
                <a:gd name="connsiteY0" fmla="*/ 0 h 10874"/>
                <a:gd name="connsiteX1" fmla="*/ 22116 w 22116"/>
                <a:gd name="connsiteY1" fmla="*/ 0 h 10874"/>
                <a:gd name="connsiteX2" fmla="*/ 22116 w 22116"/>
                <a:gd name="connsiteY2" fmla="*/ 10875 h 10874"/>
                <a:gd name="connsiteX3" fmla="*/ 0 w 22116"/>
                <a:gd name="connsiteY3" fmla="*/ 10875 h 10874"/>
              </a:gdLst>
              <a:ahLst/>
              <a:cxnLst>
                <a:cxn ang="0">
                  <a:pos x="connsiteX0" y="connsiteY0"/>
                </a:cxn>
                <a:cxn ang="0">
                  <a:pos x="connsiteX1" y="connsiteY1"/>
                </a:cxn>
                <a:cxn ang="0">
                  <a:pos x="connsiteX2" y="connsiteY2"/>
                </a:cxn>
                <a:cxn ang="0">
                  <a:pos x="connsiteX3" y="connsiteY3"/>
                </a:cxn>
              </a:cxnLst>
              <a:rect l="l" t="t" r="r" b="b"/>
              <a:pathLst>
                <a:path w="22116" h="10874">
                  <a:moveTo>
                    <a:pt x="0" y="0"/>
                  </a:moveTo>
                  <a:lnTo>
                    <a:pt x="22116" y="0"/>
                  </a:lnTo>
                  <a:lnTo>
                    <a:pt x="22116"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44" name="Freeform: Shape 34">
              <a:extLst>
                <a:ext uri="{FF2B5EF4-FFF2-40B4-BE49-F238E27FC236}">
                  <a16:creationId xmlns:a16="http://schemas.microsoft.com/office/drawing/2014/main" id="{6E2C1E26-C907-E9AB-60EB-C98815BDE589}"/>
                </a:ext>
              </a:extLst>
            </xdr:cNvPr>
            <xdr:cNvSpPr/>
          </xdr:nvSpPr>
          <xdr:spPr>
            <a:xfrm>
              <a:off x="11025392" y="2245066"/>
              <a:ext cx="77590" cy="10874"/>
            </a:xfrm>
            <a:custGeom>
              <a:avLst/>
              <a:gdLst>
                <a:gd name="connsiteX0" fmla="*/ 0 w 77590"/>
                <a:gd name="connsiteY0" fmla="*/ 0 h 10874"/>
                <a:gd name="connsiteX1" fmla="*/ 77590 w 77590"/>
                <a:gd name="connsiteY1" fmla="*/ 0 h 10874"/>
                <a:gd name="connsiteX2" fmla="*/ 77590 w 77590"/>
                <a:gd name="connsiteY2" fmla="*/ 10875 h 10874"/>
                <a:gd name="connsiteX3" fmla="*/ 0 w 77590"/>
                <a:gd name="connsiteY3" fmla="*/ 10875 h 10874"/>
              </a:gdLst>
              <a:ahLst/>
              <a:cxnLst>
                <a:cxn ang="0">
                  <a:pos x="connsiteX0" y="connsiteY0"/>
                </a:cxn>
                <a:cxn ang="0">
                  <a:pos x="connsiteX1" y="connsiteY1"/>
                </a:cxn>
                <a:cxn ang="0">
                  <a:pos x="connsiteX2" y="connsiteY2"/>
                </a:cxn>
                <a:cxn ang="0">
                  <a:pos x="connsiteX3" y="connsiteY3"/>
                </a:cxn>
              </a:cxnLst>
              <a:rect l="l" t="t" r="r" b="b"/>
              <a:pathLst>
                <a:path w="77590" h="10874">
                  <a:moveTo>
                    <a:pt x="0" y="0"/>
                  </a:moveTo>
                  <a:lnTo>
                    <a:pt x="77590" y="0"/>
                  </a:lnTo>
                  <a:lnTo>
                    <a:pt x="77590"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45" name="Freeform: Shape 35">
              <a:extLst>
                <a:ext uri="{FF2B5EF4-FFF2-40B4-BE49-F238E27FC236}">
                  <a16:creationId xmlns:a16="http://schemas.microsoft.com/office/drawing/2014/main" id="{A8360FD0-B23C-5A55-5511-BD0D186A09E9}"/>
                </a:ext>
              </a:extLst>
            </xdr:cNvPr>
            <xdr:cNvSpPr/>
          </xdr:nvSpPr>
          <xdr:spPr>
            <a:xfrm>
              <a:off x="10941447" y="2245066"/>
              <a:ext cx="74413" cy="10874"/>
            </a:xfrm>
            <a:custGeom>
              <a:avLst/>
              <a:gdLst>
                <a:gd name="connsiteX0" fmla="*/ 0 w 74413"/>
                <a:gd name="connsiteY0" fmla="*/ 0 h 10874"/>
                <a:gd name="connsiteX1" fmla="*/ 74414 w 74413"/>
                <a:gd name="connsiteY1" fmla="*/ 0 h 10874"/>
                <a:gd name="connsiteX2" fmla="*/ 74414 w 74413"/>
                <a:gd name="connsiteY2" fmla="*/ 10875 h 10874"/>
                <a:gd name="connsiteX3" fmla="*/ 0 w 74413"/>
                <a:gd name="connsiteY3" fmla="*/ 10875 h 10874"/>
              </a:gdLst>
              <a:ahLst/>
              <a:cxnLst>
                <a:cxn ang="0">
                  <a:pos x="connsiteX0" y="connsiteY0"/>
                </a:cxn>
                <a:cxn ang="0">
                  <a:pos x="connsiteX1" y="connsiteY1"/>
                </a:cxn>
                <a:cxn ang="0">
                  <a:pos x="connsiteX2" y="connsiteY2"/>
                </a:cxn>
                <a:cxn ang="0">
                  <a:pos x="connsiteX3" y="connsiteY3"/>
                </a:cxn>
              </a:cxnLst>
              <a:rect l="l" t="t" r="r" b="b"/>
              <a:pathLst>
                <a:path w="74413" h="10874">
                  <a:moveTo>
                    <a:pt x="0" y="0"/>
                  </a:moveTo>
                  <a:lnTo>
                    <a:pt x="74414" y="0"/>
                  </a:lnTo>
                  <a:lnTo>
                    <a:pt x="74414"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46" name="Freeform: Shape 36">
              <a:extLst>
                <a:ext uri="{FF2B5EF4-FFF2-40B4-BE49-F238E27FC236}">
                  <a16:creationId xmlns:a16="http://schemas.microsoft.com/office/drawing/2014/main" id="{A8715F1E-47F7-16E8-1FC5-4FC482FD3EE2}"/>
                </a:ext>
              </a:extLst>
            </xdr:cNvPr>
            <xdr:cNvSpPr/>
          </xdr:nvSpPr>
          <xdr:spPr>
            <a:xfrm>
              <a:off x="10886828" y="2245066"/>
              <a:ext cx="42033" cy="10874"/>
            </a:xfrm>
            <a:custGeom>
              <a:avLst/>
              <a:gdLst>
                <a:gd name="connsiteX0" fmla="*/ 0 w 42033"/>
                <a:gd name="connsiteY0" fmla="*/ 0 h 10874"/>
                <a:gd name="connsiteX1" fmla="*/ 42033 w 42033"/>
                <a:gd name="connsiteY1" fmla="*/ 0 h 10874"/>
                <a:gd name="connsiteX2" fmla="*/ 42033 w 42033"/>
                <a:gd name="connsiteY2" fmla="*/ 10875 h 10874"/>
                <a:gd name="connsiteX3" fmla="*/ 0 w 42033"/>
                <a:gd name="connsiteY3" fmla="*/ 10875 h 10874"/>
              </a:gdLst>
              <a:ahLst/>
              <a:cxnLst>
                <a:cxn ang="0">
                  <a:pos x="connsiteX0" y="connsiteY0"/>
                </a:cxn>
                <a:cxn ang="0">
                  <a:pos x="connsiteX1" y="connsiteY1"/>
                </a:cxn>
                <a:cxn ang="0">
                  <a:pos x="connsiteX2" y="connsiteY2"/>
                </a:cxn>
                <a:cxn ang="0">
                  <a:pos x="connsiteX3" y="connsiteY3"/>
                </a:cxn>
              </a:cxnLst>
              <a:rect l="l" t="t" r="r" b="b"/>
              <a:pathLst>
                <a:path w="42033" h="10874">
                  <a:moveTo>
                    <a:pt x="0" y="0"/>
                  </a:moveTo>
                  <a:lnTo>
                    <a:pt x="42033" y="0"/>
                  </a:lnTo>
                  <a:lnTo>
                    <a:pt x="42033"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47" name="Freeform: Shape 37">
              <a:extLst>
                <a:ext uri="{FF2B5EF4-FFF2-40B4-BE49-F238E27FC236}">
                  <a16:creationId xmlns:a16="http://schemas.microsoft.com/office/drawing/2014/main" id="{D2E877E6-D14D-2F33-16EB-D70BA3EE3D1D}"/>
                </a:ext>
              </a:extLst>
            </xdr:cNvPr>
            <xdr:cNvSpPr/>
          </xdr:nvSpPr>
          <xdr:spPr>
            <a:xfrm>
              <a:off x="10802884" y="2245066"/>
              <a:ext cx="70014" cy="10874"/>
            </a:xfrm>
            <a:custGeom>
              <a:avLst/>
              <a:gdLst>
                <a:gd name="connsiteX0" fmla="*/ 0 w 70014"/>
                <a:gd name="connsiteY0" fmla="*/ 0 h 10874"/>
                <a:gd name="connsiteX1" fmla="*/ 70015 w 70014"/>
                <a:gd name="connsiteY1" fmla="*/ 0 h 10874"/>
                <a:gd name="connsiteX2" fmla="*/ 70015 w 70014"/>
                <a:gd name="connsiteY2" fmla="*/ 10875 h 10874"/>
                <a:gd name="connsiteX3" fmla="*/ 0 w 70014"/>
                <a:gd name="connsiteY3" fmla="*/ 10875 h 10874"/>
              </a:gdLst>
              <a:ahLst/>
              <a:cxnLst>
                <a:cxn ang="0">
                  <a:pos x="connsiteX0" y="connsiteY0"/>
                </a:cxn>
                <a:cxn ang="0">
                  <a:pos x="connsiteX1" y="connsiteY1"/>
                </a:cxn>
                <a:cxn ang="0">
                  <a:pos x="connsiteX2" y="connsiteY2"/>
                </a:cxn>
                <a:cxn ang="0">
                  <a:pos x="connsiteX3" y="connsiteY3"/>
                </a:cxn>
              </a:cxnLst>
              <a:rect l="l" t="t" r="r" b="b"/>
              <a:pathLst>
                <a:path w="70014" h="10874">
                  <a:moveTo>
                    <a:pt x="0" y="0"/>
                  </a:moveTo>
                  <a:lnTo>
                    <a:pt x="70015" y="0"/>
                  </a:lnTo>
                  <a:lnTo>
                    <a:pt x="70015"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48" name="Freeform: Shape 38">
              <a:extLst>
                <a:ext uri="{FF2B5EF4-FFF2-40B4-BE49-F238E27FC236}">
                  <a16:creationId xmlns:a16="http://schemas.microsoft.com/office/drawing/2014/main" id="{E25329E1-546A-1EFE-2F05-015F7AB5E87E}"/>
                </a:ext>
              </a:extLst>
            </xdr:cNvPr>
            <xdr:cNvSpPr/>
          </xdr:nvSpPr>
          <xdr:spPr>
            <a:xfrm>
              <a:off x="11112024" y="2202300"/>
              <a:ext cx="42644" cy="10874"/>
            </a:xfrm>
            <a:custGeom>
              <a:avLst/>
              <a:gdLst>
                <a:gd name="connsiteX0" fmla="*/ 0 w 42644"/>
                <a:gd name="connsiteY0" fmla="*/ 0 h 10874"/>
                <a:gd name="connsiteX1" fmla="*/ 42644 w 42644"/>
                <a:gd name="connsiteY1" fmla="*/ 0 h 10874"/>
                <a:gd name="connsiteX2" fmla="*/ 42644 w 42644"/>
                <a:gd name="connsiteY2" fmla="*/ 10875 h 10874"/>
                <a:gd name="connsiteX3" fmla="*/ 0 w 42644"/>
                <a:gd name="connsiteY3" fmla="*/ 10875 h 10874"/>
              </a:gdLst>
              <a:ahLst/>
              <a:cxnLst>
                <a:cxn ang="0">
                  <a:pos x="connsiteX0" y="connsiteY0"/>
                </a:cxn>
                <a:cxn ang="0">
                  <a:pos x="connsiteX1" y="connsiteY1"/>
                </a:cxn>
                <a:cxn ang="0">
                  <a:pos x="connsiteX2" y="connsiteY2"/>
                </a:cxn>
                <a:cxn ang="0">
                  <a:pos x="connsiteX3" y="connsiteY3"/>
                </a:cxn>
              </a:cxnLst>
              <a:rect l="l" t="t" r="r" b="b"/>
              <a:pathLst>
                <a:path w="42644" h="10874">
                  <a:moveTo>
                    <a:pt x="0" y="0"/>
                  </a:moveTo>
                  <a:lnTo>
                    <a:pt x="42644" y="0"/>
                  </a:lnTo>
                  <a:lnTo>
                    <a:pt x="42644"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49" name="Freeform: Shape 39">
              <a:extLst>
                <a:ext uri="{FF2B5EF4-FFF2-40B4-BE49-F238E27FC236}">
                  <a16:creationId xmlns:a16="http://schemas.microsoft.com/office/drawing/2014/main" id="{70C94DA6-6F88-7856-EA38-E5D3A7F82B6F}"/>
                </a:ext>
              </a:extLst>
            </xdr:cNvPr>
            <xdr:cNvSpPr/>
          </xdr:nvSpPr>
          <xdr:spPr>
            <a:xfrm>
              <a:off x="11035289" y="2202300"/>
              <a:ext cx="65127" cy="10874"/>
            </a:xfrm>
            <a:custGeom>
              <a:avLst/>
              <a:gdLst>
                <a:gd name="connsiteX0" fmla="*/ 0 w 65127"/>
                <a:gd name="connsiteY0" fmla="*/ 0 h 10874"/>
                <a:gd name="connsiteX1" fmla="*/ 65127 w 65127"/>
                <a:gd name="connsiteY1" fmla="*/ 0 h 10874"/>
                <a:gd name="connsiteX2" fmla="*/ 65127 w 65127"/>
                <a:gd name="connsiteY2" fmla="*/ 10875 h 10874"/>
                <a:gd name="connsiteX3" fmla="*/ 0 w 65127"/>
                <a:gd name="connsiteY3" fmla="*/ 10875 h 10874"/>
              </a:gdLst>
              <a:ahLst/>
              <a:cxnLst>
                <a:cxn ang="0">
                  <a:pos x="connsiteX0" y="connsiteY0"/>
                </a:cxn>
                <a:cxn ang="0">
                  <a:pos x="connsiteX1" y="connsiteY1"/>
                </a:cxn>
                <a:cxn ang="0">
                  <a:pos x="connsiteX2" y="connsiteY2"/>
                </a:cxn>
                <a:cxn ang="0">
                  <a:pos x="connsiteX3" y="connsiteY3"/>
                </a:cxn>
              </a:cxnLst>
              <a:rect l="l" t="t" r="r" b="b"/>
              <a:pathLst>
                <a:path w="65127" h="10874">
                  <a:moveTo>
                    <a:pt x="0" y="0"/>
                  </a:moveTo>
                  <a:lnTo>
                    <a:pt x="65127" y="0"/>
                  </a:lnTo>
                  <a:lnTo>
                    <a:pt x="65127"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50" name="Freeform: Shape 40">
              <a:extLst>
                <a:ext uri="{FF2B5EF4-FFF2-40B4-BE49-F238E27FC236}">
                  <a16:creationId xmlns:a16="http://schemas.microsoft.com/office/drawing/2014/main" id="{27A6B48C-8B4A-FB32-3D27-BF5B576CB027}"/>
                </a:ext>
              </a:extLst>
            </xdr:cNvPr>
            <xdr:cNvSpPr/>
          </xdr:nvSpPr>
          <xdr:spPr>
            <a:xfrm>
              <a:off x="10934116" y="2202300"/>
              <a:ext cx="81011" cy="10874"/>
            </a:xfrm>
            <a:custGeom>
              <a:avLst/>
              <a:gdLst>
                <a:gd name="connsiteX0" fmla="*/ 0 w 81011"/>
                <a:gd name="connsiteY0" fmla="*/ 0 h 10874"/>
                <a:gd name="connsiteX1" fmla="*/ 81012 w 81011"/>
                <a:gd name="connsiteY1" fmla="*/ 0 h 10874"/>
                <a:gd name="connsiteX2" fmla="*/ 81012 w 81011"/>
                <a:gd name="connsiteY2" fmla="*/ 10875 h 10874"/>
                <a:gd name="connsiteX3" fmla="*/ 0 w 81011"/>
                <a:gd name="connsiteY3" fmla="*/ 10875 h 10874"/>
              </a:gdLst>
              <a:ahLst/>
              <a:cxnLst>
                <a:cxn ang="0">
                  <a:pos x="connsiteX0" y="connsiteY0"/>
                </a:cxn>
                <a:cxn ang="0">
                  <a:pos x="connsiteX1" y="connsiteY1"/>
                </a:cxn>
                <a:cxn ang="0">
                  <a:pos x="connsiteX2" y="connsiteY2"/>
                </a:cxn>
                <a:cxn ang="0">
                  <a:pos x="connsiteX3" y="connsiteY3"/>
                </a:cxn>
              </a:cxnLst>
              <a:rect l="l" t="t" r="r" b="b"/>
              <a:pathLst>
                <a:path w="81011" h="10874">
                  <a:moveTo>
                    <a:pt x="0" y="0"/>
                  </a:moveTo>
                  <a:lnTo>
                    <a:pt x="81012" y="0"/>
                  </a:lnTo>
                  <a:lnTo>
                    <a:pt x="81012"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51" name="Freeform: Shape 41">
              <a:extLst>
                <a:ext uri="{FF2B5EF4-FFF2-40B4-BE49-F238E27FC236}">
                  <a16:creationId xmlns:a16="http://schemas.microsoft.com/office/drawing/2014/main" id="{2152AF33-AA98-2473-8870-3976F2C490A9}"/>
                </a:ext>
              </a:extLst>
            </xdr:cNvPr>
            <xdr:cNvSpPr/>
          </xdr:nvSpPr>
          <xdr:spPr>
            <a:xfrm>
              <a:off x="10805328" y="2202300"/>
              <a:ext cx="112903" cy="10874"/>
            </a:xfrm>
            <a:custGeom>
              <a:avLst/>
              <a:gdLst>
                <a:gd name="connsiteX0" fmla="*/ 0 w 112903"/>
                <a:gd name="connsiteY0" fmla="*/ 0 h 10874"/>
                <a:gd name="connsiteX1" fmla="*/ 112903 w 112903"/>
                <a:gd name="connsiteY1" fmla="*/ 0 h 10874"/>
                <a:gd name="connsiteX2" fmla="*/ 112903 w 112903"/>
                <a:gd name="connsiteY2" fmla="*/ 10875 h 10874"/>
                <a:gd name="connsiteX3" fmla="*/ 0 w 112903"/>
                <a:gd name="connsiteY3" fmla="*/ 10875 h 10874"/>
              </a:gdLst>
              <a:ahLst/>
              <a:cxnLst>
                <a:cxn ang="0">
                  <a:pos x="connsiteX0" y="connsiteY0"/>
                </a:cxn>
                <a:cxn ang="0">
                  <a:pos x="connsiteX1" y="connsiteY1"/>
                </a:cxn>
                <a:cxn ang="0">
                  <a:pos x="connsiteX2" y="connsiteY2"/>
                </a:cxn>
                <a:cxn ang="0">
                  <a:pos x="connsiteX3" y="connsiteY3"/>
                </a:cxn>
              </a:cxnLst>
              <a:rect l="l" t="t" r="r" b="b"/>
              <a:pathLst>
                <a:path w="112903" h="10874">
                  <a:moveTo>
                    <a:pt x="0" y="0"/>
                  </a:moveTo>
                  <a:lnTo>
                    <a:pt x="112903" y="0"/>
                  </a:lnTo>
                  <a:lnTo>
                    <a:pt x="112903"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52" name="Freeform: Shape 42">
              <a:extLst>
                <a:ext uri="{FF2B5EF4-FFF2-40B4-BE49-F238E27FC236}">
                  <a16:creationId xmlns:a16="http://schemas.microsoft.com/office/drawing/2014/main" id="{6F2CBE3F-A8F7-AB73-386B-8183E2078AB3}"/>
                </a:ext>
              </a:extLst>
            </xdr:cNvPr>
            <xdr:cNvSpPr/>
          </xdr:nvSpPr>
          <xdr:spPr>
            <a:xfrm>
              <a:off x="10742889" y="2202300"/>
              <a:ext cx="48020" cy="10874"/>
            </a:xfrm>
            <a:custGeom>
              <a:avLst/>
              <a:gdLst>
                <a:gd name="connsiteX0" fmla="*/ 0 w 48020"/>
                <a:gd name="connsiteY0" fmla="*/ 0 h 10874"/>
                <a:gd name="connsiteX1" fmla="*/ 48021 w 48020"/>
                <a:gd name="connsiteY1" fmla="*/ 0 h 10874"/>
                <a:gd name="connsiteX2" fmla="*/ 48021 w 48020"/>
                <a:gd name="connsiteY2" fmla="*/ 10875 h 10874"/>
                <a:gd name="connsiteX3" fmla="*/ 0 w 48020"/>
                <a:gd name="connsiteY3" fmla="*/ 10875 h 10874"/>
              </a:gdLst>
              <a:ahLst/>
              <a:cxnLst>
                <a:cxn ang="0">
                  <a:pos x="connsiteX0" y="connsiteY0"/>
                </a:cxn>
                <a:cxn ang="0">
                  <a:pos x="connsiteX1" y="connsiteY1"/>
                </a:cxn>
                <a:cxn ang="0">
                  <a:pos x="connsiteX2" y="connsiteY2"/>
                </a:cxn>
                <a:cxn ang="0">
                  <a:pos x="connsiteX3" y="connsiteY3"/>
                </a:cxn>
              </a:cxnLst>
              <a:rect l="l" t="t" r="r" b="b"/>
              <a:pathLst>
                <a:path w="48020" h="10874">
                  <a:moveTo>
                    <a:pt x="0" y="0"/>
                  </a:moveTo>
                  <a:lnTo>
                    <a:pt x="48021" y="0"/>
                  </a:lnTo>
                  <a:lnTo>
                    <a:pt x="48021"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53" name="Freeform: Shape 43">
              <a:extLst>
                <a:ext uri="{FF2B5EF4-FFF2-40B4-BE49-F238E27FC236}">
                  <a16:creationId xmlns:a16="http://schemas.microsoft.com/office/drawing/2014/main" id="{EA269B56-810E-4F36-C0D1-5DD4E5BCB11A}"/>
                </a:ext>
              </a:extLst>
            </xdr:cNvPr>
            <xdr:cNvSpPr/>
          </xdr:nvSpPr>
          <xdr:spPr>
            <a:xfrm>
              <a:off x="10814981" y="2479181"/>
              <a:ext cx="20161" cy="10874"/>
            </a:xfrm>
            <a:custGeom>
              <a:avLst/>
              <a:gdLst>
                <a:gd name="connsiteX0" fmla="*/ 0 w 20161"/>
                <a:gd name="connsiteY0" fmla="*/ 0 h 10874"/>
                <a:gd name="connsiteX1" fmla="*/ 20161 w 20161"/>
                <a:gd name="connsiteY1" fmla="*/ 0 h 10874"/>
                <a:gd name="connsiteX2" fmla="*/ 20161 w 20161"/>
                <a:gd name="connsiteY2" fmla="*/ 10875 h 10874"/>
                <a:gd name="connsiteX3" fmla="*/ 0 w 20161"/>
                <a:gd name="connsiteY3" fmla="*/ 10875 h 10874"/>
              </a:gdLst>
              <a:ahLst/>
              <a:cxnLst>
                <a:cxn ang="0">
                  <a:pos x="connsiteX0" y="connsiteY0"/>
                </a:cxn>
                <a:cxn ang="0">
                  <a:pos x="connsiteX1" y="connsiteY1"/>
                </a:cxn>
                <a:cxn ang="0">
                  <a:pos x="connsiteX2" y="connsiteY2"/>
                </a:cxn>
                <a:cxn ang="0">
                  <a:pos x="connsiteX3" y="connsiteY3"/>
                </a:cxn>
              </a:cxnLst>
              <a:rect l="l" t="t" r="r" b="b"/>
              <a:pathLst>
                <a:path w="20161" h="10874">
                  <a:moveTo>
                    <a:pt x="0" y="0"/>
                  </a:moveTo>
                  <a:lnTo>
                    <a:pt x="20161" y="0"/>
                  </a:lnTo>
                  <a:lnTo>
                    <a:pt x="20161" y="10875"/>
                  </a:lnTo>
                  <a:lnTo>
                    <a:pt x="0" y="10875"/>
                  </a:lnTo>
                  <a:close/>
                </a:path>
              </a:pathLst>
            </a:custGeom>
            <a:solidFill>
              <a:srgbClr val="838D93"/>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54" name="Freeform: Shape 44">
              <a:extLst>
                <a:ext uri="{FF2B5EF4-FFF2-40B4-BE49-F238E27FC236}">
                  <a16:creationId xmlns:a16="http://schemas.microsoft.com/office/drawing/2014/main" id="{D1E28457-CD9D-ABF1-81E1-71EA50FBA11E}"/>
                </a:ext>
              </a:extLst>
            </xdr:cNvPr>
            <xdr:cNvSpPr/>
          </xdr:nvSpPr>
          <xdr:spPr>
            <a:xfrm>
              <a:off x="10832698" y="2432138"/>
              <a:ext cx="70381" cy="13318"/>
            </a:xfrm>
            <a:custGeom>
              <a:avLst/>
              <a:gdLst>
                <a:gd name="connsiteX0" fmla="*/ 0 w 70381"/>
                <a:gd name="connsiteY0" fmla="*/ 0 h 13318"/>
                <a:gd name="connsiteX1" fmla="*/ 70381 w 70381"/>
                <a:gd name="connsiteY1" fmla="*/ 0 h 13318"/>
                <a:gd name="connsiteX2" fmla="*/ 70381 w 70381"/>
                <a:gd name="connsiteY2" fmla="*/ 13319 h 13318"/>
                <a:gd name="connsiteX3" fmla="*/ 0 w 70381"/>
                <a:gd name="connsiteY3" fmla="*/ 13319 h 13318"/>
              </a:gdLst>
              <a:ahLst/>
              <a:cxnLst>
                <a:cxn ang="0">
                  <a:pos x="connsiteX0" y="connsiteY0"/>
                </a:cxn>
                <a:cxn ang="0">
                  <a:pos x="connsiteX1" y="connsiteY1"/>
                </a:cxn>
                <a:cxn ang="0">
                  <a:pos x="connsiteX2" y="connsiteY2"/>
                </a:cxn>
                <a:cxn ang="0">
                  <a:pos x="connsiteX3" y="connsiteY3"/>
                </a:cxn>
              </a:cxnLst>
              <a:rect l="l" t="t" r="r" b="b"/>
              <a:pathLst>
                <a:path w="70381" h="13318">
                  <a:moveTo>
                    <a:pt x="0" y="0"/>
                  </a:moveTo>
                  <a:lnTo>
                    <a:pt x="70381" y="0"/>
                  </a:lnTo>
                  <a:lnTo>
                    <a:pt x="70381"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55" name="Freeform: Shape 45">
              <a:extLst>
                <a:ext uri="{FF2B5EF4-FFF2-40B4-BE49-F238E27FC236}">
                  <a16:creationId xmlns:a16="http://schemas.microsoft.com/office/drawing/2014/main" id="{37C118A0-B428-1EB7-0F0A-6B93B181CE70}"/>
                </a:ext>
              </a:extLst>
            </xdr:cNvPr>
            <xdr:cNvSpPr/>
          </xdr:nvSpPr>
          <xdr:spPr>
            <a:xfrm>
              <a:off x="10759140" y="2432138"/>
              <a:ext cx="64271" cy="13318"/>
            </a:xfrm>
            <a:custGeom>
              <a:avLst/>
              <a:gdLst>
                <a:gd name="connsiteX0" fmla="*/ 0 w 64271"/>
                <a:gd name="connsiteY0" fmla="*/ 0 h 13318"/>
                <a:gd name="connsiteX1" fmla="*/ 64272 w 64271"/>
                <a:gd name="connsiteY1" fmla="*/ 0 h 13318"/>
                <a:gd name="connsiteX2" fmla="*/ 64272 w 64271"/>
                <a:gd name="connsiteY2" fmla="*/ 13319 h 13318"/>
                <a:gd name="connsiteX3" fmla="*/ 0 w 64271"/>
                <a:gd name="connsiteY3" fmla="*/ 13319 h 13318"/>
              </a:gdLst>
              <a:ahLst/>
              <a:cxnLst>
                <a:cxn ang="0">
                  <a:pos x="connsiteX0" y="connsiteY0"/>
                </a:cxn>
                <a:cxn ang="0">
                  <a:pos x="connsiteX1" y="connsiteY1"/>
                </a:cxn>
                <a:cxn ang="0">
                  <a:pos x="connsiteX2" y="connsiteY2"/>
                </a:cxn>
                <a:cxn ang="0">
                  <a:pos x="connsiteX3" y="connsiteY3"/>
                </a:cxn>
              </a:cxnLst>
              <a:rect l="l" t="t" r="r" b="b"/>
              <a:pathLst>
                <a:path w="64271" h="13318">
                  <a:moveTo>
                    <a:pt x="0" y="0"/>
                  </a:moveTo>
                  <a:lnTo>
                    <a:pt x="64272" y="0"/>
                  </a:lnTo>
                  <a:lnTo>
                    <a:pt x="64272"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56" name="Freeform: Shape 46">
              <a:extLst>
                <a:ext uri="{FF2B5EF4-FFF2-40B4-BE49-F238E27FC236}">
                  <a16:creationId xmlns:a16="http://schemas.microsoft.com/office/drawing/2014/main" id="{504A5567-0BF7-FC85-0E00-753EF00D7FF0}"/>
                </a:ext>
              </a:extLst>
            </xdr:cNvPr>
            <xdr:cNvSpPr/>
          </xdr:nvSpPr>
          <xdr:spPr>
            <a:xfrm>
              <a:off x="10846750" y="2479181"/>
              <a:ext cx="44232" cy="10874"/>
            </a:xfrm>
            <a:custGeom>
              <a:avLst/>
              <a:gdLst>
                <a:gd name="connsiteX0" fmla="*/ 0 w 44232"/>
                <a:gd name="connsiteY0" fmla="*/ 0 h 10874"/>
                <a:gd name="connsiteX1" fmla="*/ 44233 w 44232"/>
                <a:gd name="connsiteY1" fmla="*/ 0 h 10874"/>
                <a:gd name="connsiteX2" fmla="*/ 44233 w 44232"/>
                <a:gd name="connsiteY2" fmla="*/ 10875 h 10874"/>
                <a:gd name="connsiteX3" fmla="*/ 0 w 44232"/>
                <a:gd name="connsiteY3" fmla="*/ 10875 h 10874"/>
              </a:gdLst>
              <a:ahLst/>
              <a:cxnLst>
                <a:cxn ang="0">
                  <a:pos x="connsiteX0" y="connsiteY0"/>
                </a:cxn>
                <a:cxn ang="0">
                  <a:pos x="connsiteX1" y="connsiteY1"/>
                </a:cxn>
                <a:cxn ang="0">
                  <a:pos x="connsiteX2" y="connsiteY2"/>
                </a:cxn>
                <a:cxn ang="0">
                  <a:pos x="connsiteX3" y="connsiteY3"/>
                </a:cxn>
              </a:cxnLst>
              <a:rect l="l" t="t" r="r" b="b"/>
              <a:pathLst>
                <a:path w="44232" h="10874">
                  <a:moveTo>
                    <a:pt x="0" y="0"/>
                  </a:moveTo>
                  <a:lnTo>
                    <a:pt x="44233" y="0"/>
                  </a:lnTo>
                  <a:lnTo>
                    <a:pt x="44233" y="10875"/>
                  </a:lnTo>
                  <a:lnTo>
                    <a:pt x="0" y="10875"/>
                  </a:lnTo>
                  <a:close/>
                </a:path>
              </a:pathLst>
            </a:custGeom>
            <a:solidFill>
              <a:srgbClr val="838D93"/>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57" name="Freeform: Shape 47">
              <a:extLst>
                <a:ext uri="{FF2B5EF4-FFF2-40B4-BE49-F238E27FC236}">
                  <a16:creationId xmlns:a16="http://schemas.microsoft.com/office/drawing/2014/main" id="{41EB9532-011E-AC94-DFE5-375C942201E5}"/>
                </a:ext>
              </a:extLst>
            </xdr:cNvPr>
            <xdr:cNvSpPr/>
          </xdr:nvSpPr>
          <xdr:spPr>
            <a:xfrm>
              <a:off x="11182528" y="2432138"/>
              <a:ext cx="54252" cy="13318"/>
            </a:xfrm>
            <a:custGeom>
              <a:avLst/>
              <a:gdLst>
                <a:gd name="connsiteX0" fmla="*/ 0 w 54252"/>
                <a:gd name="connsiteY0" fmla="*/ 0 h 13318"/>
                <a:gd name="connsiteX1" fmla="*/ 54252 w 54252"/>
                <a:gd name="connsiteY1" fmla="*/ 0 h 13318"/>
                <a:gd name="connsiteX2" fmla="*/ 54252 w 54252"/>
                <a:gd name="connsiteY2" fmla="*/ 13319 h 13318"/>
                <a:gd name="connsiteX3" fmla="*/ 0 w 54252"/>
                <a:gd name="connsiteY3" fmla="*/ 13319 h 13318"/>
              </a:gdLst>
              <a:ahLst/>
              <a:cxnLst>
                <a:cxn ang="0">
                  <a:pos x="connsiteX0" y="connsiteY0"/>
                </a:cxn>
                <a:cxn ang="0">
                  <a:pos x="connsiteX1" y="connsiteY1"/>
                </a:cxn>
                <a:cxn ang="0">
                  <a:pos x="connsiteX2" y="connsiteY2"/>
                </a:cxn>
                <a:cxn ang="0">
                  <a:pos x="connsiteX3" y="connsiteY3"/>
                </a:cxn>
              </a:cxnLst>
              <a:rect l="l" t="t" r="r" b="b"/>
              <a:pathLst>
                <a:path w="54252" h="13318">
                  <a:moveTo>
                    <a:pt x="0" y="0"/>
                  </a:moveTo>
                  <a:lnTo>
                    <a:pt x="54252" y="0"/>
                  </a:lnTo>
                  <a:lnTo>
                    <a:pt x="54252"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58" name="Freeform: Shape 48">
              <a:extLst>
                <a:ext uri="{FF2B5EF4-FFF2-40B4-BE49-F238E27FC236}">
                  <a16:creationId xmlns:a16="http://schemas.microsoft.com/office/drawing/2014/main" id="{4EBA9514-C4C8-546D-C734-72AFFDD2CD78}"/>
                </a:ext>
              </a:extLst>
            </xdr:cNvPr>
            <xdr:cNvSpPr/>
          </xdr:nvSpPr>
          <xdr:spPr>
            <a:xfrm>
              <a:off x="11160900" y="2479181"/>
              <a:ext cx="77101" cy="10874"/>
            </a:xfrm>
            <a:custGeom>
              <a:avLst/>
              <a:gdLst>
                <a:gd name="connsiteX0" fmla="*/ 0 w 77101"/>
                <a:gd name="connsiteY0" fmla="*/ 0 h 10874"/>
                <a:gd name="connsiteX1" fmla="*/ 77102 w 77101"/>
                <a:gd name="connsiteY1" fmla="*/ 0 h 10874"/>
                <a:gd name="connsiteX2" fmla="*/ 77102 w 77101"/>
                <a:gd name="connsiteY2" fmla="*/ 10875 h 10874"/>
                <a:gd name="connsiteX3" fmla="*/ 0 w 77101"/>
                <a:gd name="connsiteY3" fmla="*/ 10875 h 10874"/>
              </a:gdLst>
              <a:ahLst/>
              <a:cxnLst>
                <a:cxn ang="0">
                  <a:pos x="connsiteX0" y="connsiteY0"/>
                </a:cxn>
                <a:cxn ang="0">
                  <a:pos x="connsiteX1" y="connsiteY1"/>
                </a:cxn>
                <a:cxn ang="0">
                  <a:pos x="connsiteX2" y="connsiteY2"/>
                </a:cxn>
                <a:cxn ang="0">
                  <a:pos x="connsiteX3" y="connsiteY3"/>
                </a:cxn>
              </a:cxnLst>
              <a:rect l="l" t="t" r="r" b="b"/>
              <a:pathLst>
                <a:path w="77101" h="10874">
                  <a:moveTo>
                    <a:pt x="0" y="0"/>
                  </a:moveTo>
                  <a:lnTo>
                    <a:pt x="77102" y="0"/>
                  </a:lnTo>
                  <a:lnTo>
                    <a:pt x="77102" y="10875"/>
                  </a:lnTo>
                  <a:lnTo>
                    <a:pt x="0" y="10875"/>
                  </a:lnTo>
                  <a:close/>
                </a:path>
              </a:pathLst>
            </a:custGeom>
            <a:solidFill>
              <a:srgbClr val="838D93"/>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59" name="Freeform: Shape 49">
              <a:extLst>
                <a:ext uri="{FF2B5EF4-FFF2-40B4-BE49-F238E27FC236}">
                  <a16:creationId xmlns:a16="http://schemas.microsoft.com/office/drawing/2014/main" id="{4B5BD078-8AF7-3FF7-913A-7C284A9CDDA6}"/>
                </a:ext>
              </a:extLst>
            </xdr:cNvPr>
            <xdr:cNvSpPr/>
          </xdr:nvSpPr>
          <xdr:spPr>
            <a:xfrm>
              <a:off x="11116301" y="2432138"/>
              <a:ext cx="54496" cy="13318"/>
            </a:xfrm>
            <a:custGeom>
              <a:avLst/>
              <a:gdLst>
                <a:gd name="connsiteX0" fmla="*/ 0 w 54496"/>
                <a:gd name="connsiteY0" fmla="*/ 0 h 13318"/>
                <a:gd name="connsiteX1" fmla="*/ 54497 w 54496"/>
                <a:gd name="connsiteY1" fmla="*/ 0 h 13318"/>
                <a:gd name="connsiteX2" fmla="*/ 54497 w 54496"/>
                <a:gd name="connsiteY2" fmla="*/ 13319 h 13318"/>
                <a:gd name="connsiteX3" fmla="*/ 0 w 54496"/>
                <a:gd name="connsiteY3" fmla="*/ 13319 h 13318"/>
              </a:gdLst>
              <a:ahLst/>
              <a:cxnLst>
                <a:cxn ang="0">
                  <a:pos x="connsiteX0" y="connsiteY0"/>
                </a:cxn>
                <a:cxn ang="0">
                  <a:pos x="connsiteX1" y="connsiteY1"/>
                </a:cxn>
                <a:cxn ang="0">
                  <a:pos x="connsiteX2" y="connsiteY2"/>
                </a:cxn>
                <a:cxn ang="0">
                  <a:pos x="connsiteX3" y="connsiteY3"/>
                </a:cxn>
              </a:cxnLst>
              <a:rect l="l" t="t" r="r" b="b"/>
              <a:pathLst>
                <a:path w="54496" h="13318">
                  <a:moveTo>
                    <a:pt x="0" y="0"/>
                  </a:moveTo>
                  <a:lnTo>
                    <a:pt x="54497" y="0"/>
                  </a:lnTo>
                  <a:lnTo>
                    <a:pt x="54497"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60" name="Freeform: Shape 50">
              <a:extLst>
                <a:ext uri="{FF2B5EF4-FFF2-40B4-BE49-F238E27FC236}">
                  <a16:creationId xmlns:a16="http://schemas.microsoft.com/office/drawing/2014/main" id="{5B42D85B-3031-FA91-B0C8-695D3AA1D17C}"/>
                </a:ext>
              </a:extLst>
            </xdr:cNvPr>
            <xdr:cNvSpPr/>
          </xdr:nvSpPr>
          <xdr:spPr>
            <a:xfrm>
              <a:off x="11134787" y="2556405"/>
              <a:ext cx="380096" cy="350806"/>
            </a:xfrm>
            <a:custGeom>
              <a:avLst/>
              <a:gdLst>
                <a:gd name="connsiteX0" fmla="*/ 47480 w 380096"/>
                <a:gd name="connsiteY0" fmla="*/ 350512 h 350806"/>
                <a:gd name="connsiteX1" fmla="*/ 113219 w 380096"/>
                <a:gd name="connsiteY1" fmla="*/ 341470 h 350806"/>
                <a:gd name="connsiteX2" fmla="*/ 203883 w 380096"/>
                <a:gd name="connsiteY2" fmla="*/ 339026 h 350806"/>
                <a:gd name="connsiteX3" fmla="*/ 238218 w 380096"/>
                <a:gd name="connsiteY3" fmla="*/ 340614 h 350806"/>
                <a:gd name="connsiteX4" fmla="*/ 277197 w 380096"/>
                <a:gd name="connsiteY4" fmla="*/ 242862 h 350806"/>
                <a:gd name="connsiteX5" fmla="*/ 358698 w 380096"/>
                <a:gd name="connsiteY5" fmla="*/ 293449 h 350806"/>
                <a:gd name="connsiteX6" fmla="*/ 379348 w 380096"/>
                <a:gd name="connsiteY6" fmla="*/ 260335 h 350806"/>
                <a:gd name="connsiteX7" fmla="*/ 291860 w 380096"/>
                <a:gd name="connsiteY7" fmla="*/ 205961 h 350806"/>
                <a:gd name="connsiteX8" fmla="*/ 297114 w 380096"/>
                <a:gd name="connsiteY8" fmla="*/ 192765 h 350806"/>
                <a:gd name="connsiteX9" fmla="*/ 297114 w 380096"/>
                <a:gd name="connsiteY9" fmla="*/ 175169 h 350806"/>
                <a:gd name="connsiteX10" fmla="*/ 223800 w 380096"/>
                <a:gd name="connsiteY10" fmla="*/ 32452 h 350806"/>
                <a:gd name="connsiteX11" fmla="*/ 213781 w 380096"/>
                <a:gd name="connsiteY11" fmla="*/ 24998 h 350806"/>
                <a:gd name="connsiteX12" fmla="*/ 108698 w 380096"/>
                <a:gd name="connsiteY12" fmla="*/ 1171 h 350806"/>
                <a:gd name="connsiteX13" fmla="*/ 32940 w 380096"/>
                <a:gd name="connsiteY13" fmla="*/ -295 h 350806"/>
                <a:gd name="connsiteX14" fmla="*/ 20294 w 380096"/>
                <a:gd name="connsiteY14" fmla="*/ 12962 h 350806"/>
                <a:gd name="connsiteX15" fmla="*/ 20721 w 380096"/>
                <a:gd name="connsiteY15" fmla="*/ 15956 h 350806"/>
                <a:gd name="connsiteX16" fmla="*/ 34895 w 380096"/>
                <a:gd name="connsiteY16" fmla="*/ 33796 h 350806"/>
                <a:gd name="connsiteX17" fmla="*/ 38072 w 380096"/>
                <a:gd name="connsiteY17" fmla="*/ 47725 h 350806"/>
                <a:gd name="connsiteX18" fmla="*/ 38072 w 380096"/>
                <a:gd name="connsiteY18" fmla="*/ 47725 h 350806"/>
                <a:gd name="connsiteX19" fmla="*/ 23532 w 380096"/>
                <a:gd name="connsiteY19" fmla="*/ 50536 h 350806"/>
                <a:gd name="connsiteX20" fmla="*/ 193 w 380096"/>
                <a:gd name="connsiteY20" fmla="*/ 90736 h 350806"/>
                <a:gd name="connsiteX21" fmla="*/ 36850 w 380096"/>
                <a:gd name="connsiteY21" fmla="*/ 320086 h 350806"/>
                <a:gd name="connsiteX22" fmla="*/ 47480 w 380096"/>
                <a:gd name="connsiteY22" fmla="*/ 350512 h 350806"/>
                <a:gd name="connsiteX23" fmla="*/ 126048 w 380096"/>
                <a:gd name="connsiteY23" fmla="*/ 95990 h 350806"/>
                <a:gd name="connsiteX24" fmla="*/ 135946 w 380096"/>
                <a:gd name="connsiteY24" fmla="*/ 108209 h 350806"/>
                <a:gd name="connsiteX25" fmla="*/ 114685 w 380096"/>
                <a:gd name="connsiteY25" fmla="*/ 95013 h 350806"/>
                <a:gd name="connsiteX26" fmla="*/ 160995 w 380096"/>
                <a:gd name="connsiteY26" fmla="*/ 170159 h 350806"/>
                <a:gd name="connsiteX27" fmla="*/ 153663 w 380096"/>
                <a:gd name="connsiteY27" fmla="*/ 215003 h 350806"/>
                <a:gd name="connsiteX28" fmla="*/ 149753 w 380096"/>
                <a:gd name="connsiteY28" fmla="*/ 218913 h 350806"/>
                <a:gd name="connsiteX29" fmla="*/ 149753 w 380096"/>
                <a:gd name="connsiteY29" fmla="*/ 218913 h 350806"/>
                <a:gd name="connsiteX30" fmla="*/ 113096 w 380096"/>
                <a:gd name="connsiteY30" fmla="*/ 189099 h 350806"/>
                <a:gd name="connsiteX31" fmla="*/ 85604 w 380096"/>
                <a:gd name="connsiteY31" fmla="*/ 123361 h 350806"/>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 ang="0">
                  <a:pos x="connsiteX28" y="connsiteY28"/>
                </a:cxn>
                <a:cxn ang="0">
                  <a:pos x="connsiteX29" y="connsiteY29"/>
                </a:cxn>
                <a:cxn ang="0">
                  <a:pos x="connsiteX30" y="connsiteY30"/>
                </a:cxn>
                <a:cxn ang="0">
                  <a:pos x="connsiteX31" y="connsiteY31"/>
                </a:cxn>
              </a:cxnLst>
              <a:rect l="l" t="t" r="r" b="b"/>
              <a:pathLst>
                <a:path w="380096" h="350806">
                  <a:moveTo>
                    <a:pt x="47480" y="350512"/>
                  </a:moveTo>
                  <a:cubicBezTo>
                    <a:pt x="69474" y="348679"/>
                    <a:pt x="91469" y="343302"/>
                    <a:pt x="113219" y="341470"/>
                  </a:cubicBezTo>
                  <a:cubicBezTo>
                    <a:pt x="143375" y="338940"/>
                    <a:pt x="173642" y="338134"/>
                    <a:pt x="203883" y="339026"/>
                  </a:cubicBezTo>
                  <a:cubicBezTo>
                    <a:pt x="215369" y="339026"/>
                    <a:pt x="226733" y="339759"/>
                    <a:pt x="238218" y="340614"/>
                  </a:cubicBezTo>
                  <a:lnTo>
                    <a:pt x="277197" y="242862"/>
                  </a:lnTo>
                  <a:lnTo>
                    <a:pt x="358698" y="293449"/>
                  </a:lnTo>
                  <a:lnTo>
                    <a:pt x="379348" y="260335"/>
                  </a:lnTo>
                  <a:lnTo>
                    <a:pt x="291860" y="205961"/>
                  </a:lnTo>
                  <a:lnTo>
                    <a:pt x="297114" y="192765"/>
                  </a:lnTo>
                  <a:cubicBezTo>
                    <a:pt x="299815" y="187205"/>
                    <a:pt x="299815" y="180729"/>
                    <a:pt x="297114" y="175169"/>
                  </a:cubicBezTo>
                  <a:lnTo>
                    <a:pt x="223800" y="32452"/>
                  </a:lnTo>
                  <a:cubicBezTo>
                    <a:pt x="221748" y="28590"/>
                    <a:pt x="218070" y="25853"/>
                    <a:pt x="213781" y="24998"/>
                  </a:cubicBezTo>
                  <a:lnTo>
                    <a:pt x="108698" y="1171"/>
                  </a:lnTo>
                  <a:lnTo>
                    <a:pt x="32940" y="-295"/>
                  </a:lnTo>
                  <a:cubicBezTo>
                    <a:pt x="25792" y="-124"/>
                    <a:pt x="20122" y="5802"/>
                    <a:pt x="20294" y="12962"/>
                  </a:cubicBezTo>
                  <a:cubicBezTo>
                    <a:pt x="20318" y="13977"/>
                    <a:pt x="20464" y="14979"/>
                    <a:pt x="20721" y="15956"/>
                  </a:cubicBezTo>
                  <a:cubicBezTo>
                    <a:pt x="24008" y="22909"/>
                    <a:pt x="28859" y="29018"/>
                    <a:pt x="34895" y="33796"/>
                  </a:cubicBezTo>
                  <a:cubicBezTo>
                    <a:pt x="35420" y="38549"/>
                    <a:pt x="36496" y="43217"/>
                    <a:pt x="38072" y="47725"/>
                  </a:cubicBezTo>
                  <a:lnTo>
                    <a:pt x="38072" y="47725"/>
                  </a:lnTo>
                  <a:cubicBezTo>
                    <a:pt x="33062" y="47285"/>
                    <a:pt x="28015" y="48251"/>
                    <a:pt x="23532" y="50536"/>
                  </a:cubicBezTo>
                  <a:cubicBezTo>
                    <a:pt x="-5549" y="64588"/>
                    <a:pt x="-906" y="74974"/>
                    <a:pt x="193" y="90736"/>
                  </a:cubicBezTo>
                  <a:cubicBezTo>
                    <a:pt x="6058" y="168070"/>
                    <a:pt x="18326" y="244781"/>
                    <a:pt x="36850" y="320086"/>
                  </a:cubicBezTo>
                  <a:cubicBezTo>
                    <a:pt x="39660" y="329495"/>
                    <a:pt x="43815" y="339881"/>
                    <a:pt x="47480" y="350512"/>
                  </a:cubicBezTo>
                  <a:close/>
                  <a:moveTo>
                    <a:pt x="126048" y="95990"/>
                  </a:moveTo>
                  <a:lnTo>
                    <a:pt x="135946" y="108209"/>
                  </a:lnTo>
                  <a:lnTo>
                    <a:pt x="114685" y="95013"/>
                  </a:lnTo>
                  <a:close/>
                  <a:moveTo>
                    <a:pt x="160995" y="170159"/>
                  </a:moveTo>
                  <a:cubicBezTo>
                    <a:pt x="155924" y="184553"/>
                    <a:pt x="153443" y="199742"/>
                    <a:pt x="153663" y="215003"/>
                  </a:cubicBezTo>
                  <a:lnTo>
                    <a:pt x="149753" y="218913"/>
                  </a:lnTo>
                  <a:lnTo>
                    <a:pt x="149753" y="218913"/>
                  </a:lnTo>
                  <a:cubicBezTo>
                    <a:pt x="133673" y="215003"/>
                    <a:pt x="120208" y="204043"/>
                    <a:pt x="113096" y="189099"/>
                  </a:cubicBezTo>
                  <a:cubicBezTo>
                    <a:pt x="104543" y="170526"/>
                    <a:pt x="91713" y="141445"/>
                    <a:pt x="85604" y="123361"/>
                  </a:cubicBezTo>
                  <a:close/>
                </a:path>
              </a:pathLst>
            </a:custGeom>
            <a:solidFill>
              <a:srgbClr val="684C4C">
                <a:alpha val="47000"/>
              </a:srgbClr>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61" name="Freeform: Shape 51">
              <a:extLst>
                <a:ext uri="{FF2B5EF4-FFF2-40B4-BE49-F238E27FC236}">
                  <a16:creationId xmlns:a16="http://schemas.microsoft.com/office/drawing/2014/main" id="{E36AEDD7-FF7F-BF5B-C786-ED2841C462E3}"/>
                </a:ext>
              </a:extLst>
            </xdr:cNvPr>
            <xdr:cNvSpPr/>
          </xdr:nvSpPr>
          <xdr:spPr>
            <a:xfrm>
              <a:off x="11150994" y="2564103"/>
              <a:ext cx="196245" cy="233883"/>
            </a:xfrm>
            <a:custGeom>
              <a:avLst/>
              <a:gdLst>
                <a:gd name="connsiteX0" fmla="*/ -740 w 196245"/>
                <a:gd name="connsiteY0" fmla="*/ -295 h 233883"/>
                <a:gd name="connsiteX1" fmla="*/ 90780 w 196245"/>
                <a:gd name="connsiteY1" fmla="*/ 66787 h 233883"/>
                <a:gd name="connsiteX2" fmla="*/ 134402 w 196245"/>
                <a:gd name="connsiteY2" fmla="*/ 122383 h 233883"/>
                <a:gd name="connsiteX3" fmla="*/ 122183 w 196245"/>
                <a:gd name="connsiteY3" fmla="*/ 214637 h 233883"/>
                <a:gd name="connsiteX4" fmla="*/ 195497 w 196245"/>
                <a:gd name="connsiteY4" fmla="*/ 202418 h 233883"/>
                <a:gd name="connsiteX5" fmla="*/ 174236 w 196245"/>
                <a:gd name="connsiteY5" fmla="*/ 30863 h 233883"/>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96245" h="233883">
                  <a:moveTo>
                    <a:pt x="-740" y="-295"/>
                  </a:moveTo>
                  <a:cubicBezTo>
                    <a:pt x="-740" y="-295"/>
                    <a:pt x="-3550" y="64832"/>
                    <a:pt x="90780" y="66787"/>
                  </a:cubicBezTo>
                  <a:lnTo>
                    <a:pt x="134402" y="122383"/>
                  </a:lnTo>
                  <a:cubicBezTo>
                    <a:pt x="118640" y="150426"/>
                    <a:pt x="114265" y="183454"/>
                    <a:pt x="122183" y="214637"/>
                  </a:cubicBezTo>
                  <a:cubicBezTo>
                    <a:pt x="133547" y="263512"/>
                    <a:pt x="195497" y="202418"/>
                    <a:pt x="195497" y="202418"/>
                  </a:cubicBezTo>
                  <a:lnTo>
                    <a:pt x="174236" y="30863"/>
                  </a:lnTo>
                  <a:close/>
                </a:path>
              </a:pathLst>
            </a:custGeom>
            <a:solidFill>
              <a:srgbClr val="D36F54"/>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62" name="Freeform: Shape 52">
              <a:extLst>
                <a:ext uri="{FF2B5EF4-FFF2-40B4-BE49-F238E27FC236}">
                  <a16:creationId xmlns:a16="http://schemas.microsoft.com/office/drawing/2014/main" id="{E7669D2E-D036-A067-9374-42BA7CD443D6}"/>
                </a:ext>
              </a:extLst>
            </xdr:cNvPr>
            <xdr:cNvSpPr/>
          </xdr:nvSpPr>
          <xdr:spPr>
            <a:xfrm>
              <a:off x="11063637" y="2525369"/>
              <a:ext cx="126955" cy="138318"/>
            </a:xfrm>
            <a:custGeom>
              <a:avLst/>
              <a:gdLst>
                <a:gd name="connsiteX0" fmla="*/ 0 w 126955"/>
                <a:gd name="connsiteY0" fmla="*/ 0 h 138318"/>
                <a:gd name="connsiteX1" fmla="*/ 15885 w 126955"/>
                <a:gd name="connsiteY1" fmla="*/ 16984 h 138318"/>
                <a:gd name="connsiteX2" fmla="*/ 75880 w 126955"/>
                <a:gd name="connsiteY2" fmla="*/ 107649 h 138318"/>
                <a:gd name="connsiteX3" fmla="*/ 126955 w 126955"/>
                <a:gd name="connsiteY3" fmla="*/ 138319 h 138318"/>
                <a:gd name="connsiteX4" fmla="*/ 126955 w 126955"/>
                <a:gd name="connsiteY4" fmla="*/ 69404 h 138318"/>
                <a:gd name="connsiteX5" fmla="*/ 0 w 126955"/>
                <a:gd name="connsiteY5" fmla="*/ 0 h 13831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26955" h="138318">
                  <a:moveTo>
                    <a:pt x="0" y="0"/>
                  </a:moveTo>
                  <a:lnTo>
                    <a:pt x="15885" y="16984"/>
                  </a:lnTo>
                  <a:lnTo>
                    <a:pt x="75880" y="107649"/>
                  </a:lnTo>
                  <a:lnTo>
                    <a:pt x="126955" y="138319"/>
                  </a:lnTo>
                  <a:lnTo>
                    <a:pt x="126955" y="69404"/>
                  </a:lnTo>
                  <a:lnTo>
                    <a:pt x="0" y="0"/>
                  </a:lnTo>
                  <a:close/>
                </a:path>
              </a:pathLst>
            </a:custGeom>
            <a:solidFill>
              <a:srgbClr val="684C4C">
                <a:alpha val="47000"/>
              </a:srgbClr>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63" name="Freeform: Shape 53">
              <a:extLst>
                <a:ext uri="{FF2B5EF4-FFF2-40B4-BE49-F238E27FC236}">
                  <a16:creationId xmlns:a16="http://schemas.microsoft.com/office/drawing/2014/main" id="{B2A72CD6-33FF-4657-E2DC-D1B65BE50689}"/>
                </a:ext>
              </a:extLst>
            </xdr:cNvPr>
            <xdr:cNvSpPr/>
          </xdr:nvSpPr>
          <xdr:spPr>
            <a:xfrm rot="18111602">
              <a:off x="11156823" y="2505265"/>
              <a:ext cx="39100" cy="180229"/>
            </a:xfrm>
            <a:custGeom>
              <a:avLst/>
              <a:gdLst>
                <a:gd name="connsiteX0" fmla="*/ -748 w 39100"/>
                <a:gd name="connsiteY0" fmla="*/ -295 h 180229"/>
                <a:gd name="connsiteX1" fmla="*/ 38353 w 39100"/>
                <a:gd name="connsiteY1" fmla="*/ -295 h 180229"/>
                <a:gd name="connsiteX2" fmla="*/ 38353 w 39100"/>
                <a:gd name="connsiteY2" fmla="*/ 179935 h 180229"/>
                <a:gd name="connsiteX3" fmla="*/ -748 w 39100"/>
                <a:gd name="connsiteY3" fmla="*/ 179935 h 180229"/>
              </a:gdLst>
              <a:ahLst/>
              <a:cxnLst>
                <a:cxn ang="0">
                  <a:pos x="connsiteX0" y="connsiteY0"/>
                </a:cxn>
                <a:cxn ang="0">
                  <a:pos x="connsiteX1" y="connsiteY1"/>
                </a:cxn>
                <a:cxn ang="0">
                  <a:pos x="connsiteX2" y="connsiteY2"/>
                </a:cxn>
                <a:cxn ang="0">
                  <a:pos x="connsiteX3" y="connsiteY3"/>
                </a:cxn>
              </a:cxnLst>
              <a:rect l="l" t="t" r="r" b="b"/>
              <a:pathLst>
                <a:path w="39100" h="180229">
                  <a:moveTo>
                    <a:pt x="-748" y="-295"/>
                  </a:moveTo>
                  <a:lnTo>
                    <a:pt x="38353" y="-295"/>
                  </a:lnTo>
                  <a:lnTo>
                    <a:pt x="38353" y="179935"/>
                  </a:lnTo>
                  <a:lnTo>
                    <a:pt x="-748" y="179935"/>
                  </a:lnTo>
                  <a:close/>
                </a:path>
              </a:pathLst>
            </a:custGeom>
            <a:solidFill>
              <a:srgbClr val="FDB515"/>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64" name="Freeform: Shape 54">
              <a:extLst>
                <a:ext uri="{FF2B5EF4-FFF2-40B4-BE49-F238E27FC236}">
                  <a16:creationId xmlns:a16="http://schemas.microsoft.com/office/drawing/2014/main" id="{6F874248-C8AE-15CE-34D3-F3E602AF486C}"/>
                </a:ext>
              </a:extLst>
            </xdr:cNvPr>
            <xdr:cNvSpPr/>
          </xdr:nvSpPr>
          <xdr:spPr>
            <a:xfrm rot="18111602">
              <a:off x="11163949" y="2508098"/>
              <a:ext cx="14662" cy="168133"/>
            </a:xfrm>
            <a:custGeom>
              <a:avLst/>
              <a:gdLst>
                <a:gd name="connsiteX0" fmla="*/ -749 w 14662"/>
                <a:gd name="connsiteY0" fmla="*/ -295 h 168133"/>
                <a:gd name="connsiteX1" fmla="*/ 13914 w 14662"/>
                <a:gd name="connsiteY1" fmla="*/ -295 h 168133"/>
                <a:gd name="connsiteX2" fmla="*/ 13914 w 14662"/>
                <a:gd name="connsiteY2" fmla="*/ 167838 h 168133"/>
                <a:gd name="connsiteX3" fmla="*/ -749 w 14662"/>
                <a:gd name="connsiteY3" fmla="*/ 167838 h 168133"/>
              </a:gdLst>
              <a:ahLst/>
              <a:cxnLst>
                <a:cxn ang="0">
                  <a:pos x="connsiteX0" y="connsiteY0"/>
                </a:cxn>
                <a:cxn ang="0">
                  <a:pos x="connsiteX1" y="connsiteY1"/>
                </a:cxn>
                <a:cxn ang="0">
                  <a:pos x="connsiteX2" y="connsiteY2"/>
                </a:cxn>
                <a:cxn ang="0">
                  <a:pos x="connsiteX3" y="connsiteY3"/>
                </a:cxn>
              </a:cxnLst>
              <a:rect l="l" t="t" r="r" b="b"/>
              <a:pathLst>
                <a:path w="14662" h="168133">
                  <a:moveTo>
                    <a:pt x="-749" y="-295"/>
                  </a:moveTo>
                  <a:lnTo>
                    <a:pt x="13914" y="-295"/>
                  </a:lnTo>
                  <a:lnTo>
                    <a:pt x="13914" y="167838"/>
                  </a:lnTo>
                  <a:lnTo>
                    <a:pt x="-749" y="167838"/>
                  </a:lnTo>
                  <a:close/>
                </a:path>
              </a:pathLst>
            </a:custGeom>
            <a:solidFill>
              <a:srgbClr val="FEDA42"/>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65" name="Freeform: Shape 55">
              <a:extLst>
                <a:ext uri="{FF2B5EF4-FFF2-40B4-BE49-F238E27FC236}">
                  <a16:creationId xmlns:a16="http://schemas.microsoft.com/office/drawing/2014/main" id="{DFD1C31D-7C4B-D5BA-D368-BAF453E2AF4C}"/>
                </a:ext>
              </a:extLst>
            </xdr:cNvPr>
            <xdr:cNvSpPr/>
          </xdr:nvSpPr>
          <xdr:spPr>
            <a:xfrm>
              <a:off x="11129131" y="2586929"/>
              <a:ext cx="73313" cy="48166"/>
            </a:xfrm>
            <a:custGeom>
              <a:avLst/>
              <a:gdLst>
                <a:gd name="connsiteX0" fmla="*/ -749 w 73313"/>
                <a:gd name="connsiteY0" fmla="*/ 2050 h 48166"/>
                <a:gd name="connsiteX1" fmla="*/ 72565 w 73313"/>
                <a:gd name="connsiteY1" fmla="*/ 47871 h 48166"/>
                <a:gd name="connsiteX2" fmla="*/ 44828 w 73313"/>
                <a:gd name="connsiteY2" fmla="*/ 11948 h 48166"/>
                <a:gd name="connsiteX3" fmla="*/ -749 w 73313"/>
                <a:gd name="connsiteY3" fmla="*/ 2050 h 48166"/>
              </a:gdLst>
              <a:ahLst/>
              <a:cxnLst>
                <a:cxn ang="0">
                  <a:pos x="connsiteX0" y="connsiteY0"/>
                </a:cxn>
                <a:cxn ang="0">
                  <a:pos x="connsiteX1" y="connsiteY1"/>
                </a:cxn>
                <a:cxn ang="0">
                  <a:pos x="connsiteX2" y="connsiteY2"/>
                </a:cxn>
                <a:cxn ang="0">
                  <a:pos x="connsiteX3" y="connsiteY3"/>
                </a:cxn>
              </a:cxnLst>
              <a:rect l="l" t="t" r="r" b="b"/>
              <a:pathLst>
                <a:path w="73313" h="48166">
                  <a:moveTo>
                    <a:pt x="-749" y="2050"/>
                  </a:moveTo>
                  <a:lnTo>
                    <a:pt x="72565" y="47871"/>
                  </a:lnTo>
                  <a:cubicBezTo>
                    <a:pt x="72565" y="37241"/>
                    <a:pt x="61568" y="22822"/>
                    <a:pt x="44828" y="11948"/>
                  </a:cubicBezTo>
                  <a:cubicBezTo>
                    <a:pt x="28088" y="1072"/>
                    <a:pt x="8416" y="-3449"/>
                    <a:pt x="-749" y="2050"/>
                  </a:cubicBezTo>
                  <a:close/>
                </a:path>
              </a:pathLst>
            </a:custGeom>
            <a:solidFill>
              <a:srgbClr val="684C4C">
                <a:alpha val="47000"/>
              </a:srgbClr>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66" name="Freeform: Shape 56">
              <a:extLst>
                <a:ext uri="{FF2B5EF4-FFF2-40B4-BE49-F238E27FC236}">
                  <a16:creationId xmlns:a16="http://schemas.microsoft.com/office/drawing/2014/main" id="{D4E8EDE5-E64E-C8C4-03F2-8656C576C465}"/>
                </a:ext>
              </a:extLst>
            </xdr:cNvPr>
            <xdr:cNvSpPr/>
          </xdr:nvSpPr>
          <xdr:spPr>
            <a:xfrm>
              <a:off x="11136548" y="2549196"/>
              <a:ext cx="68584" cy="41481"/>
            </a:xfrm>
            <a:custGeom>
              <a:avLst/>
              <a:gdLst>
                <a:gd name="connsiteX0" fmla="*/ 1243 w 68584"/>
                <a:gd name="connsiteY0" fmla="*/ -295 h 41481"/>
                <a:gd name="connsiteX1" fmla="*/ -224 w 68584"/>
                <a:gd name="connsiteY1" fmla="*/ 2515 h 41481"/>
                <a:gd name="connsiteX2" fmla="*/ 36433 w 68584"/>
                <a:gd name="connsiteY2" fmla="*/ 37095 h 41481"/>
                <a:gd name="connsiteX3" fmla="*/ 67836 w 68584"/>
                <a:gd name="connsiteY3" fmla="*/ 40883 h 41481"/>
              </a:gdLst>
              <a:ahLst/>
              <a:cxnLst>
                <a:cxn ang="0">
                  <a:pos x="connsiteX0" y="connsiteY0"/>
                </a:cxn>
                <a:cxn ang="0">
                  <a:pos x="connsiteX1" y="connsiteY1"/>
                </a:cxn>
                <a:cxn ang="0">
                  <a:pos x="connsiteX2" y="connsiteY2"/>
                </a:cxn>
                <a:cxn ang="0">
                  <a:pos x="connsiteX3" y="connsiteY3"/>
                </a:cxn>
              </a:cxnLst>
              <a:rect l="l" t="t" r="r" b="b"/>
              <a:pathLst>
                <a:path w="68584" h="41481">
                  <a:moveTo>
                    <a:pt x="1243" y="-295"/>
                  </a:moveTo>
                  <a:cubicBezTo>
                    <a:pt x="583" y="548"/>
                    <a:pt x="94" y="1501"/>
                    <a:pt x="-224" y="2515"/>
                  </a:cubicBezTo>
                  <a:cubicBezTo>
                    <a:pt x="-3889" y="14734"/>
                    <a:pt x="11995" y="29519"/>
                    <a:pt x="36433" y="37095"/>
                  </a:cubicBezTo>
                  <a:cubicBezTo>
                    <a:pt x="46514" y="40540"/>
                    <a:pt x="57218" y="41836"/>
                    <a:pt x="67836" y="40883"/>
                  </a:cubicBezTo>
                  <a:close/>
                </a:path>
              </a:pathLst>
            </a:custGeom>
            <a:solidFill>
              <a:srgbClr val="D36F54">
                <a:alpha val="30000"/>
              </a:srgbClr>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67" name="Freeform: Shape 57">
              <a:extLst>
                <a:ext uri="{FF2B5EF4-FFF2-40B4-BE49-F238E27FC236}">
                  <a16:creationId xmlns:a16="http://schemas.microsoft.com/office/drawing/2014/main" id="{1A1ECDB7-9F3B-67D0-5194-A746CC7E4B40}"/>
                </a:ext>
              </a:extLst>
            </xdr:cNvPr>
            <xdr:cNvSpPr/>
          </xdr:nvSpPr>
          <xdr:spPr>
            <a:xfrm>
              <a:off x="11120668" y="2535125"/>
              <a:ext cx="371855" cy="686236"/>
            </a:xfrm>
            <a:custGeom>
              <a:avLst/>
              <a:gdLst>
                <a:gd name="connsiteX0" fmla="*/ 291806 w 371855"/>
                <a:gd name="connsiteY0" fmla="*/ 174578 h 686236"/>
                <a:gd name="connsiteX1" fmla="*/ 218492 w 371855"/>
                <a:gd name="connsiteY1" fmla="*/ 31860 h 686236"/>
                <a:gd name="connsiteX2" fmla="*/ 208472 w 371855"/>
                <a:gd name="connsiteY2" fmla="*/ 24284 h 686236"/>
                <a:gd name="connsiteX3" fmla="*/ 103267 w 371855"/>
                <a:gd name="connsiteY3" fmla="*/ 1191 h 686236"/>
                <a:gd name="connsiteX4" fmla="*/ 27509 w 371855"/>
                <a:gd name="connsiteY4" fmla="*/ -275 h 686236"/>
                <a:gd name="connsiteX5" fmla="*/ 14618 w 371855"/>
                <a:gd name="connsiteY5" fmla="*/ 11235 h 686236"/>
                <a:gd name="connsiteX6" fmla="*/ 15290 w 371855"/>
                <a:gd name="connsiteY6" fmla="*/ 15976 h 686236"/>
                <a:gd name="connsiteX7" fmla="*/ 94224 w 371855"/>
                <a:gd name="connsiteY7" fmla="*/ 50677 h 686236"/>
                <a:gd name="connsiteX8" fmla="*/ 181102 w 371855"/>
                <a:gd name="connsiteY8" fmla="*/ 81347 h 686236"/>
                <a:gd name="connsiteX9" fmla="*/ 188921 w 371855"/>
                <a:gd name="connsiteY9" fmla="*/ 156860 h 686236"/>
                <a:gd name="connsiteX10" fmla="*/ 181468 w 371855"/>
                <a:gd name="connsiteY10" fmla="*/ 181298 h 686236"/>
                <a:gd name="connsiteX11" fmla="*/ 144811 w 371855"/>
                <a:gd name="connsiteY11" fmla="*/ 218933 h 686236"/>
                <a:gd name="connsiteX12" fmla="*/ 144811 w 371855"/>
                <a:gd name="connsiteY12" fmla="*/ 218933 h 686236"/>
                <a:gd name="connsiteX13" fmla="*/ 108154 w 371855"/>
                <a:gd name="connsiteY13" fmla="*/ 189119 h 686236"/>
                <a:gd name="connsiteX14" fmla="*/ 77851 w 371855"/>
                <a:gd name="connsiteY14" fmla="*/ 114094 h 686236"/>
                <a:gd name="connsiteX15" fmla="*/ 9425 w 371855"/>
                <a:gd name="connsiteY15" fmla="*/ 56909 h 686236"/>
                <a:gd name="connsiteX16" fmla="*/ 13335 w 371855"/>
                <a:gd name="connsiteY16" fmla="*/ 110306 h 686236"/>
                <a:gd name="connsiteX17" fmla="*/ 49992 w 371855"/>
                <a:gd name="connsiteY17" fmla="*/ 272574 h 686236"/>
                <a:gd name="connsiteX18" fmla="*/ 103755 w 371855"/>
                <a:gd name="connsiteY18" fmla="*/ 401606 h 686236"/>
                <a:gd name="connsiteX19" fmla="*/ 149332 w 371855"/>
                <a:gd name="connsiteY19" fmla="*/ 685942 h 686236"/>
                <a:gd name="connsiteX20" fmla="*/ 371107 w 371855"/>
                <a:gd name="connsiteY20" fmla="*/ 685942 h 686236"/>
                <a:gd name="connsiteX21" fmla="*/ 224479 w 371855"/>
                <a:gd name="connsiteY21" fmla="*/ 360673 h 686236"/>
                <a:gd name="connsiteX22" fmla="*/ 291195 w 371855"/>
                <a:gd name="connsiteY22" fmla="*/ 192784 h 686236"/>
                <a:gd name="connsiteX23" fmla="*/ 291806 w 371855"/>
                <a:gd name="connsiteY23" fmla="*/ 174578 h 686236"/>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Lst>
              <a:rect l="l" t="t" r="r" b="b"/>
              <a:pathLst>
                <a:path w="371855" h="686236">
                  <a:moveTo>
                    <a:pt x="291806" y="174578"/>
                  </a:moveTo>
                  <a:lnTo>
                    <a:pt x="218492" y="31860"/>
                  </a:lnTo>
                  <a:cubicBezTo>
                    <a:pt x="216512" y="27913"/>
                    <a:pt x="212810" y="25115"/>
                    <a:pt x="208472" y="24284"/>
                  </a:cubicBezTo>
                  <a:lnTo>
                    <a:pt x="103267" y="1191"/>
                  </a:lnTo>
                  <a:lnTo>
                    <a:pt x="27509" y="-275"/>
                  </a:lnTo>
                  <a:cubicBezTo>
                    <a:pt x="20776" y="-654"/>
                    <a:pt x="14997" y="4490"/>
                    <a:pt x="14618" y="11235"/>
                  </a:cubicBezTo>
                  <a:cubicBezTo>
                    <a:pt x="14532" y="12847"/>
                    <a:pt x="14752" y="14448"/>
                    <a:pt x="15290" y="15976"/>
                  </a:cubicBezTo>
                  <a:cubicBezTo>
                    <a:pt x="22988" y="32593"/>
                    <a:pt x="43149" y="51655"/>
                    <a:pt x="94224" y="50677"/>
                  </a:cubicBezTo>
                  <a:lnTo>
                    <a:pt x="181102" y="81347"/>
                  </a:lnTo>
                  <a:cubicBezTo>
                    <a:pt x="180809" y="106738"/>
                    <a:pt x="183423" y="132068"/>
                    <a:pt x="188921" y="156860"/>
                  </a:cubicBezTo>
                  <a:cubicBezTo>
                    <a:pt x="190607" y="165731"/>
                    <a:pt x="187822" y="174871"/>
                    <a:pt x="181468" y="181298"/>
                  </a:cubicBezTo>
                  <a:lnTo>
                    <a:pt x="144811" y="218933"/>
                  </a:lnTo>
                  <a:lnTo>
                    <a:pt x="144811" y="218933"/>
                  </a:lnTo>
                  <a:cubicBezTo>
                    <a:pt x="128731" y="215023"/>
                    <a:pt x="115266" y="204062"/>
                    <a:pt x="108154" y="189119"/>
                  </a:cubicBezTo>
                  <a:cubicBezTo>
                    <a:pt x="95850" y="165059"/>
                    <a:pt x="85708" y="139949"/>
                    <a:pt x="77851" y="114094"/>
                  </a:cubicBezTo>
                  <a:cubicBezTo>
                    <a:pt x="73696" y="85990"/>
                    <a:pt x="44371" y="46401"/>
                    <a:pt x="9425" y="56909"/>
                  </a:cubicBezTo>
                  <a:cubicBezTo>
                    <a:pt x="-13180" y="63752"/>
                    <a:pt x="8203" y="95155"/>
                    <a:pt x="13335" y="110306"/>
                  </a:cubicBezTo>
                  <a:cubicBezTo>
                    <a:pt x="22988" y="138654"/>
                    <a:pt x="35940" y="224309"/>
                    <a:pt x="49992" y="272574"/>
                  </a:cubicBezTo>
                  <a:cubicBezTo>
                    <a:pt x="65400" y="316587"/>
                    <a:pt x="83350" y="359671"/>
                    <a:pt x="103755" y="401606"/>
                  </a:cubicBezTo>
                  <a:lnTo>
                    <a:pt x="149332" y="685942"/>
                  </a:lnTo>
                  <a:lnTo>
                    <a:pt x="371107" y="685942"/>
                  </a:lnTo>
                  <a:lnTo>
                    <a:pt x="224479" y="360673"/>
                  </a:lnTo>
                  <a:lnTo>
                    <a:pt x="291195" y="192784"/>
                  </a:lnTo>
                  <a:cubicBezTo>
                    <a:pt x="294249" y="187151"/>
                    <a:pt x="294469" y="180406"/>
                    <a:pt x="291806" y="174578"/>
                  </a:cubicBezTo>
                  <a:close/>
                </a:path>
              </a:pathLst>
            </a:custGeom>
            <a:solidFill>
              <a:srgbClr val="FAB088"/>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68" name="Freeform: Shape 58">
              <a:extLst>
                <a:ext uri="{FF2B5EF4-FFF2-40B4-BE49-F238E27FC236}">
                  <a16:creationId xmlns:a16="http://schemas.microsoft.com/office/drawing/2014/main" id="{10B7992D-43E7-6395-AEB3-88C57E5C26D1}"/>
                </a:ext>
              </a:extLst>
            </xdr:cNvPr>
            <xdr:cNvSpPr/>
          </xdr:nvSpPr>
          <xdr:spPr>
            <a:xfrm>
              <a:off x="11301540" y="2684827"/>
              <a:ext cx="108382" cy="105938"/>
            </a:xfrm>
            <a:custGeom>
              <a:avLst/>
              <a:gdLst>
                <a:gd name="connsiteX0" fmla="*/ 8660 w 108382"/>
                <a:gd name="connsiteY0" fmla="*/ -295 h 105938"/>
                <a:gd name="connsiteX1" fmla="*/ 9393 w 108382"/>
                <a:gd name="connsiteY1" fmla="*/ 3981 h 105938"/>
                <a:gd name="connsiteX2" fmla="*/ 2062 w 108382"/>
                <a:gd name="connsiteY2" fmla="*/ 28419 h 105938"/>
                <a:gd name="connsiteX3" fmla="*/ -749 w 108382"/>
                <a:gd name="connsiteY3" fmla="*/ 31596 h 105938"/>
                <a:gd name="connsiteX4" fmla="*/ 86251 w 108382"/>
                <a:gd name="connsiteY4" fmla="*/ 105643 h 105938"/>
                <a:gd name="connsiteX5" fmla="*/ 107634 w 108382"/>
                <a:gd name="connsiteY5" fmla="*/ 52124 h 10593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08382" h="105938">
                  <a:moveTo>
                    <a:pt x="8660" y="-295"/>
                  </a:moveTo>
                  <a:lnTo>
                    <a:pt x="9393" y="3981"/>
                  </a:lnTo>
                  <a:cubicBezTo>
                    <a:pt x="11080" y="12840"/>
                    <a:pt x="8343" y="21955"/>
                    <a:pt x="2062" y="28419"/>
                  </a:cubicBezTo>
                  <a:lnTo>
                    <a:pt x="-749" y="31596"/>
                  </a:lnTo>
                  <a:lnTo>
                    <a:pt x="86251" y="105643"/>
                  </a:lnTo>
                  <a:lnTo>
                    <a:pt x="107634" y="52124"/>
                  </a:lnTo>
                  <a:close/>
                </a:path>
              </a:pathLst>
            </a:custGeom>
            <a:solidFill>
              <a:srgbClr val="E67B63"/>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69" name="Freeform: Shape 59">
              <a:extLst>
                <a:ext uri="{FF2B5EF4-FFF2-40B4-BE49-F238E27FC236}">
                  <a16:creationId xmlns:a16="http://schemas.microsoft.com/office/drawing/2014/main" id="{89962112-C519-069B-7FFB-5F365942174D}"/>
                </a:ext>
              </a:extLst>
            </xdr:cNvPr>
            <xdr:cNvSpPr/>
          </xdr:nvSpPr>
          <xdr:spPr>
            <a:xfrm rot="18092998">
              <a:off x="11372811" y="2564282"/>
              <a:ext cx="39100" cy="327835"/>
            </a:xfrm>
            <a:custGeom>
              <a:avLst/>
              <a:gdLst>
                <a:gd name="connsiteX0" fmla="*/ -749 w 39100"/>
                <a:gd name="connsiteY0" fmla="*/ -295 h 327835"/>
                <a:gd name="connsiteX1" fmla="*/ 38352 w 39100"/>
                <a:gd name="connsiteY1" fmla="*/ -295 h 327835"/>
                <a:gd name="connsiteX2" fmla="*/ 38352 w 39100"/>
                <a:gd name="connsiteY2" fmla="*/ 327540 h 327835"/>
                <a:gd name="connsiteX3" fmla="*/ -749 w 39100"/>
                <a:gd name="connsiteY3" fmla="*/ 327540 h 327835"/>
              </a:gdLst>
              <a:ahLst/>
              <a:cxnLst>
                <a:cxn ang="0">
                  <a:pos x="connsiteX0" y="connsiteY0"/>
                </a:cxn>
                <a:cxn ang="0">
                  <a:pos x="connsiteX1" y="connsiteY1"/>
                </a:cxn>
                <a:cxn ang="0">
                  <a:pos x="connsiteX2" y="connsiteY2"/>
                </a:cxn>
                <a:cxn ang="0">
                  <a:pos x="connsiteX3" y="connsiteY3"/>
                </a:cxn>
              </a:cxnLst>
              <a:rect l="l" t="t" r="r" b="b"/>
              <a:pathLst>
                <a:path w="39100" h="327835">
                  <a:moveTo>
                    <a:pt x="-749" y="-295"/>
                  </a:moveTo>
                  <a:lnTo>
                    <a:pt x="38352" y="-295"/>
                  </a:lnTo>
                  <a:lnTo>
                    <a:pt x="38352" y="327540"/>
                  </a:lnTo>
                  <a:lnTo>
                    <a:pt x="-749" y="327540"/>
                  </a:lnTo>
                  <a:close/>
                </a:path>
              </a:pathLst>
            </a:custGeom>
            <a:solidFill>
              <a:srgbClr val="FDB515"/>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70" name="Freeform: Shape 60">
              <a:extLst>
                <a:ext uri="{FF2B5EF4-FFF2-40B4-BE49-F238E27FC236}">
                  <a16:creationId xmlns:a16="http://schemas.microsoft.com/office/drawing/2014/main" id="{C9FFB319-17C3-CBF2-55B7-8CF911C875E6}"/>
                </a:ext>
              </a:extLst>
            </xdr:cNvPr>
            <xdr:cNvSpPr/>
          </xdr:nvSpPr>
          <xdr:spPr>
            <a:xfrm rot="18093599">
              <a:off x="11379656" y="2554915"/>
              <a:ext cx="14662" cy="339931"/>
            </a:xfrm>
            <a:custGeom>
              <a:avLst/>
              <a:gdLst>
                <a:gd name="connsiteX0" fmla="*/ -749 w 14662"/>
                <a:gd name="connsiteY0" fmla="*/ -295 h 339931"/>
                <a:gd name="connsiteX1" fmla="*/ 13914 w 14662"/>
                <a:gd name="connsiteY1" fmla="*/ -295 h 339931"/>
                <a:gd name="connsiteX2" fmla="*/ 13914 w 14662"/>
                <a:gd name="connsiteY2" fmla="*/ 339637 h 339931"/>
                <a:gd name="connsiteX3" fmla="*/ -749 w 14662"/>
                <a:gd name="connsiteY3" fmla="*/ 339637 h 339931"/>
              </a:gdLst>
              <a:ahLst/>
              <a:cxnLst>
                <a:cxn ang="0">
                  <a:pos x="connsiteX0" y="connsiteY0"/>
                </a:cxn>
                <a:cxn ang="0">
                  <a:pos x="connsiteX1" y="connsiteY1"/>
                </a:cxn>
                <a:cxn ang="0">
                  <a:pos x="connsiteX2" y="connsiteY2"/>
                </a:cxn>
                <a:cxn ang="0">
                  <a:pos x="connsiteX3" y="connsiteY3"/>
                </a:cxn>
              </a:cxnLst>
              <a:rect l="l" t="t" r="r" b="b"/>
              <a:pathLst>
                <a:path w="14662" h="339931">
                  <a:moveTo>
                    <a:pt x="-749" y="-295"/>
                  </a:moveTo>
                  <a:lnTo>
                    <a:pt x="13914" y="-295"/>
                  </a:lnTo>
                  <a:lnTo>
                    <a:pt x="13914" y="339637"/>
                  </a:lnTo>
                  <a:lnTo>
                    <a:pt x="-749" y="339637"/>
                  </a:lnTo>
                  <a:close/>
                </a:path>
              </a:pathLst>
            </a:custGeom>
            <a:solidFill>
              <a:srgbClr val="FEDA42"/>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71" name="Freeform: Shape 61">
              <a:extLst>
                <a:ext uri="{FF2B5EF4-FFF2-40B4-BE49-F238E27FC236}">
                  <a16:creationId xmlns:a16="http://schemas.microsoft.com/office/drawing/2014/main" id="{27D17716-25FE-1CC6-9393-24A814A103A2}"/>
                </a:ext>
              </a:extLst>
            </xdr:cNvPr>
            <xdr:cNvSpPr/>
          </xdr:nvSpPr>
          <xdr:spPr>
            <a:xfrm>
              <a:off x="11063637" y="2525369"/>
              <a:ext cx="46432" cy="39222"/>
            </a:xfrm>
            <a:custGeom>
              <a:avLst/>
              <a:gdLst>
                <a:gd name="connsiteX0" fmla="*/ 46432 w 46432"/>
                <a:gd name="connsiteY0" fmla="*/ 5743 h 39222"/>
                <a:gd name="connsiteX1" fmla="*/ 25660 w 46432"/>
                <a:gd name="connsiteY1" fmla="*/ 39223 h 39222"/>
                <a:gd name="connsiteX2" fmla="*/ 0 w 46432"/>
                <a:gd name="connsiteY2" fmla="*/ 0 h 39222"/>
                <a:gd name="connsiteX3" fmla="*/ 46432 w 46432"/>
                <a:gd name="connsiteY3" fmla="*/ 5743 h 39222"/>
              </a:gdLst>
              <a:ahLst/>
              <a:cxnLst>
                <a:cxn ang="0">
                  <a:pos x="connsiteX0" y="connsiteY0"/>
                </a:cxn>
                <a:cxn ang="0">
                  <a:pos x="connsiteX1" y="connsiteY1"/>
                </a:cxn>
                <a:cxn ang="0">
                  <a:pos x="connsiteX2" y="connsiteY2"/>
                </a:cxn>
                <a:cxn ang="0">
                  <a:pos x="connsiteX3" y="connsiteY3"/>
                </a:cxn>
              </a:cxnLst>
              <a:rect l="l" t="t" r="r" b="b"/>
              <a:pathLst>
                <a:path w="46432" h="39222">
                  <a:moveTo>
                    <a:pt x="46432" y="5743"/>
                  </a:moveTo>
                  <a:lnTo>
                    <a:pt x="25660" y="39223"/>
                  </a:lnTo>
                  <a:lnTo>
                    <a:pt x="0" y="0"/>
                  </a:lnTo>
                  <a:lnTo>
                    <a:pt x="46432" y="5743"/>
                  </a:lnTo>
                  <a:close/>
                </a:path>
              </a:pathLst>
            </a:custGeom>
            <a:solidFill>
              <a:srgbClr val="FCC29B"/>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72" name="Freeform: Shape 62">
              <a:extLst>
                <a:ext uri="{FF2B5EF4-FFF2-40B4-BE49-F238E27FC236}">
                  <a16:creationId xmlns:a16="http://schemas.microsoft.com/office/drawing/2014/main" id="{8F904CFD-5563-FD18-0E9E-C651BCACE9C5}"/>
                </a:ext>
              </a:extLst>
            </xdr:cNvPr>
            <xdr:cNvSpPr/>
          </xdr:nvSpPr>
          <xdr:spPr>
            <a:xfrm>
              <a:off x="11063637" y="2525369"/>
              <a:ext cx="14051" cy="11852"/>
            </a:xfrm>
            <a:custGeom>
              <a:avLst/>
              <a:gdLst>
                <a:gd name="connsiteX0" fmla="*/ 14052 w 14051"/>
                <a:gd name="connsiteY0" fmla="*/ 1711 h 11852"/>
                <a:gd name="connsiteX1" fmla="*/ 0 w 14051"/>
                <a:gd name="connsiteY1" fmla="*/ 0 h 11852"/>
                <a:gd name="connsiteX2" fmla="*/ 7820 w 14051"/>
                <a:gd name="connsiteY2" fmla="*/ 11852 h 11852"/>
                <a:gd name="connsiteX3" fmla="*/ 14052 w 14051"/>
                <a:gd name="connsiteY3" fmla="*/ 1711 h 11852"/>
              </a:gdLst>
              <a:ahLst/>
              <a:cxnLst>
                <a:cxn ang="0">
                  <a:pos x="connsiteX0" y="connsiteY0"/>
                </a:cxn>
                <a:cxn ang="0">
                  <a:pos x="connsiteX1" y="connsiteY1"/>
                </a:cxn>
                <a:cxn ang="0">
                  <a:pos x="connsiteX2" y="connsiteY2"/>
                </a:cxn>
                <a:cxn ang="0">
                  <a:pos x="connsiteX3" y="connsiteY3"/>
                </a:cxn>
              </a:cxnLst>
              <a:rect l="l" t="t" r="r" b="b"/>
              <a:pathLst>
                <a:path w="14051" h="11852">
                  <a:moveTo>
                    <a:pt x="14052" y="1711"/>
                  </a:moveTo>
                  <a:lnTo>
                    <a:pt x="0" y="0"/>
                  </a:lnTo>
                  <a:lnTo>
                    <a:pt x="7820" y="11852"/>
                  </a:lnTo>
                  <a:lnTo>
                    <a:pt x="14052" y="1711"/>
                  </a:lnTo>
                  <a:close/>
                </a:path>
              </a:pathLst>
            </a:custGeom>
            <a:solidFill>
              <a:srgbClr val="4A4440"/>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73" name="Freeform: Shape 63">
              <a:extLst>
                <a:ext uri="{FF2B5EF4-FFF2-40B4-BE49-F238E27FC236}">
                  <a16:creationId xmlns:a16="http://schemas.microsoft.com/office/drawing/2014/main" id="{E76E437A-CC99-8E81-A5FA-8D172BF82B3F}"/>
                </a:ext>
              </a:extLst>
            </xdr:cNvPr>
            <xdr:cNvSpPr/>
          </xdr:nvSpPr>
          <xdr:spPr>
            <a:xfrm>
              <a:off x="10538099" y="2603106"/>
              <a:ext cx="348105" cy="362518"/>
            </a:xfrm>
            <a:custGeom>
              <a:avLst/>
              <a:gdLst>
                <a:gd name="connsiteX0" fmla="*/ 324276 w 348105"/>
                <a:gd name="connsiteY0" fmla="*/ 193108 h 362518"/>
                <a:gd name="connsiteX1" fmla="*/ 281998 w 348105"/>
                <a:gd name="connsiteY1" fmla="*/ 263856 h 362518"/>
                <a:gd name="connsiteX2" fmla="*/ 243142 w 348105"/>
                <a:gd name="connsiteY2" fmla="*/ 298802 h 362518"/>
                <a:gd name="connsiteX3" fmla="*/ 236409 w 348105"/>
                <a:gd name="connsiteY3" fmla="*/ 293658 h 362518"/>
                <a:gd name="connsiteX4" fmla="*/ 236666 w 348105"/>
                <a:gd name="connsiteY4" fmla="*/ 290982 h 362518"/>
                <a:gd name="connsiteX5" fmla="*/ 250717 w 348105"/>
                <a:gd name="connsiteY5" fmla="*/ 238196 h 362518"/>
                <a:gd name="connsiteX6" fmla="*/ 329408 w 348105"/>
                <a:gd name="connsiteY6" fmla="*/ 122360 h 362518"/>
                <a:gd name="connsiteX7" fmla="*/ 310346 w 348105"/>
                <a:gd name="connsiteY7" fmla="*/ 67130 h 362518"/>
                <a:gd name="connsiteX8" fmla="*/ 205996 w 348105"/>
                <a:gd name="connsiteY8" fmla="*/ 187487 h 362518"/>
                <a:gd name="connsiteX9" fmla="*/ 196832 w 348105"/>
                <a:gd name="connsiteY9" fmla="*/ 183333 h 362518"/>
                <a:gd name="connsiteX10" fmla="*/ 282365 w 348105"/>
                <a:gd name="connsiteY10" fmla="*/ 76050 h 362518"/>
                <a:gd name="connsiteX11" fmla="*/ 266724 w 348105"/>
                <a:gd name="connsiteY11" fmla="*/ 22653 h 362518"/>
                <a:gd name="connsiteX12" fmla="*/ 245830 w 348105"/>
                <a:gd name="connsiteY12" fmla="*/ 39760 h 362518"/>
                <a:gd name="connsiteX13" fmla="*/ 247907 w 348105"/>
                <a:gd name="connsiteY13" fmla="*/ 33161 h 362518"/>
                <a:gd name="connsiteX14" fmla="*/ 247907 w 348105"/>
                <a:gd name="connsiteY14" fmla="*/ 30717 h 362518"/>
                <a:gd name="connsiteX15" fmla="*/ 247907 w 348105"/>
                <a:gd name="connsiteY15" fmla="*/ 28029 h 362518"/>
                <a:gd name="connsiteX16" fmla="*/ 247907 w 348105"/>
                <a:gd name="connsiteY16" fmla="*/ 27418 h 362518"/>
                <a:gd name="connsiteX17" fmla="*/ 247907 w 348105"/>
                <a:gd name="connsiteY17" fmla="*/ 24364 h 362518"/>
                <a:gd name="connsiteX18" fmla="*/ 247907 w 348105"/>
                <a:gd name="connsiteY18" fmla="*/ 24364 h 362518"/>
                <a:gd name="connsiteX19" fmla="*/ 209051 w 348105"/>
                <a:gd name="connsiteY19" fmla="*/ 5791 h 362518"/>
                <a:gd name="connsiteX20" fmla="*/ 162497 w 348105"/>
                <a:gd name="connsiteY20" fmla="*/ 49901 h 362518"/>
                <a:gd name="connsiteX21" fmla="*/ 160420 w 348105"/>
                <a:gd name="connsiteY21" fmla="*/ 43303 h 362518"/>
                <a:gd name="connsiteX22" fmla="*/ 128772 w 348105"/>
                <a:gd name="connsiteY22" fmla="*/ 31084 h 362518"/>
                <a:gd name="connsiteX23" fmla="*/ 27966 w 348105"/>
                <a:gd name="connsiteY23" fmla="*/ 264344 h 362518"/>
                <a:gd name="connsiteX24" fmla="*/ -749 w 348105"/>
                <a:gd name="connsiteY24" fmla="*/ 354398 h 362518"/>
                <a:gd name="connsiteX25" fmla="*/ 145146 w 348105"/>
                <a:gd name="connsiteY25" fmla="*/ 360630 h 362518"/>
                <a:gd name="connsiteX26" fmla="*/ 245830 w 348105"/>
                <a:gd name="connsiteY26" fmla="*/ 336192 h 362518"/>
                <a:gd name="connsiteX27" fmla="*/ 320488 w 348105"/>
                <a:gd name="connsiteY27" fmla="*/ 309188 h 362518"/>
                <a:gd name="connsiteX28" fmla="*/ 347003 w 348105"/>
                <a:gd name="connsiteY28" fmla="*/ 210581 h 362518"/>
                <a:gd name="connsiteX29" fmla="*/ 334772 w 348105"/>
                <a:gd name="connsiteY29" fmla="*/ 191739 h 362518"/>
                <a:gd name="connsiteX30" fmla="*/ 324276 w 348105"/>
                <a:gd name="connsiteY30" fmla="*/ 193108 h 36251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 ang="0">
                  <a:pos x="connsiteX28" y="connsiteY28"/>
                </a:cxn>
                <a:cxn ang="0">
                  <a:pos x="connsiteX29" y="connsiteY29"/>
                </a:cxn>
                <a:cxn ang="0">
                  <a:pos x="connsiteX30" y="connsiteY30"/>
                </a:cxn>
              </a:cxnLst>
              <a:rect l="l" t="t" r="r" b="b"/>
              <a:pathLst>
                <a:path w="348105" h="362518">
                  <a:moveTo>
                    <a:pt x="324276" y="193108"/>
                  </a:moveTo>
                  <a:cubicBezTo>
                    <a:pt x="301476" y="210251"/>
                    <a:pt x="286300" y="235654"/>
                    <a:pt x="281998" y="263856"/>
                  </a:cubicBezTo>
                  <a:cubicBezTo>
                    <a:pt x="278736" y="283125"/>
                    <a:pt x="262643" y="297604"/>
                    <a:pt x="243142" y="298802"/>
                  </a:cubicBezTo>
                  <a:cubicBezTo>
                    <a:pt x="239867" y="299242"/>
                    <a:pt x="236850" y="296932"/>
                    <a:pt x="236409" y="293658"/>
                  </a:cubicBezTo>
                  <a:cubicBezTo>
                    <a:pt x="236299" y="292766"/>
                    <a:pt x="236385" y="291849"/>
                    <a:pt x="236666" y="290982"/>
                  </a:cubicBezTo>
                  <a:cubicBezTo>
                    <a:pt x="242653" y="273753"/>
                    <a:pt x="247345" y="256109"/>
                    <a:pt x="250717" y="238196"/>
                  </a:cubicBezTo>
                  <a:cubicBezTo>
                    <a:pt x="276378" y="195673"/>
                    <a:pt x="295928" y="155229"/>
                    <a:pt x="329408" y="122360"/>
                  </a:cubicBezTo>
                  <a:cubicBezTo>
                    <a:pt x="354579" y="97922"/>
                    <a:pt x="337716" y="45136"/>
                    <a:pt x="310346" y="67130"/>
                  </a:cubicBezTo>
                  <a:cubicBezTo>
                    <a:pt x="269168" y="101221"/>
                    <a:pt x="233904" y="141886"/>
                    <a:pt x="205996" y="187487"/>
                  </a:cubicBezTo>
                  <a:cubicBezTo>
                    <a:pt x="202942" y="186265"/>
                    <a:pt x="200009" y="184799"/>
                    <a:pt x="196832" y="183333"/>
                  </a:cubicBezTo>
                  <a:cubicBezTo>
                    <a:pt x="221099" y="144378"/>
                    <a:pt x="249802" y="108381"/>
                    <a:pt x="282365" y="76050"/>
                  </a:cubicBezTo>
                  <a:cubicBezTo>
                    <a:pt x="306803" y="51612"/>
                    <a:pt x="294584" y="1270"/>
                    <a:pt x="266724" y="22653"/>
                  </a:cubicBezTo>
                  <a:cubicBezTo>
                    <a:pt x="259515" y="28151"/>
                    <a:pt x="252673" y="33772"/>
                    <a:pt x="245830" y="39760"/>
                  </a:cubicBezTo>
                  <a:cubicBezTo>
                    <a:pt x="246820" y="37658"/>
                    <a:pt x="247516" y="35446"/>
                    <a:pt x="247907" y="33161"/>
                  </a:cubicBezTo>
                  <a:cubicBezTo>
                    <a:pt x="247968" y="32342"/>
                    <a:pt x="247968" y="31536"/>
                    <a:pt x="247907" y="30717"/>
                  </a:cubicBezTo>
                  <a:cubicBezTo>
                    <a:pt x="247968" y="29825"/>
                    <a:pt x="247968" y="28921"/>
                    <a:pt x="247907" y="28029"/>
                  </a:cubicBezTo>
                  <a:lnTo>
                    <a:pt x="247907" y="27418"/>
                  </a:lnTo>
                  <a:cubicBezTo>
                    <a:pt x="247968" y="26404"/>
                    <a:pt x="247968" y="25378"/>
                    <a:pt x="247907" y="24364"/>
                  </a:cubicBezTo>
                  <a:lnTo>
                    <a:pt x="247907" y="24364"/>
                  </a:lnTo>
                  <a:cubicBezTo>
                    <a:pt x="245708" y="5791"/>
                    <a:pt x="227380" y="-9116"/>
                    <a:pt x="209051" y="5791"/>
                  </a:cubicBezTo>
                  <a:cubicBezTo>
                    <a:pt x="192384" y="19231"/>
                    <a:pt x="176817" y="33980"/>
                    <a:pt x="162497" y="49901"/>
                  </a:cubicBezTo>
                  <a:cubicBezTo>
                    <a:pt x="162130" y="47616"/>
                    <a:pt x="161434" y="45393"/>
                    <a:pt x="160420" y="43303"/>
                  </a:cubicBezTo>
                  <a:cubicBezTo>
                    <a:pt x="155654" y="27418"/>
                    <a:pt x="141847" y="16910"/>
                    <a:pt x="128772" y="31084"/>
                  </a:cubicBezTo>
                  <a:cubicBezTo>
                    <a:pt x="69754" y="94012"/>
                    <a:pt x="50204" y="178567"/>
                    <a:pt x="27966" y="264344"/>
                  </a:cubicBezTo>
                  <a:cubicBezTo>
                    <a:pt x="20145" y="294647"/>
                    <a:pt x="4749" y="323484"/>
                    <a:pt x="-749" y="354398"/>
                  </a:cubicBezTo>
                  <a:cubicBezTo>
                    <a:pt x="47492" y="361962"/>
                    <a:pt x="96441" y="364051"/>
                    <a:pt x="145146" y="360630"/>
                  </a:cubicBezTo>
                  <a:cubicBezTo>
                    <a:pt x="179249" y="354936"/>
                    <a:pt x="212900" y="346761"/>
                    <a:pt x="245830" y="336192"/>
                  </a:cubicBezTo>
                  <a:cubicBezTo>
                    <a:pt x="268924" y="330204"/>
                    <a:pt x="303137" y="328249"/>
                    <a:pt x="320488" y="309188"/>
                  </a:cubicBezTo>
                  <a:lnTo>
                    <a:pt x="347003" y="210581"/>
                  </a:lnTo>
                  <a:cubicBezTo>
                    <a:pt x="348836" y="202003"/>
                    <a:pt x="343362" y="193560"/>
                    <a:pt x="334772" y="191739"/>
                  </a:cubicBezTo>
                  <a:cubicBezTo>
                    <a:pt x="331216" y="190981"/>
                    <a:pt x="327514" y="191458"/>
                    <a:pt x="324276" y="193108"/>
                  </a:cubicBezTo>
                  <a:close/>
                </a:path>
              </a:pathLst>
            </a:custGeom>
            <a:solidFill>
              <a:srgbClr val="684C4C">
                <a:alpha val="47000"/>
              </a:srgbClr>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74" name="Freeform: Shape 64">
              <a:extLst>
                <a:ext uri="{FF2B5EF4-FFF2-40B4-BE49-F238E27FC236}">
                  <a16:creationId xmlns:a16="http://schemas.microsoft.com/office/drawing/2014/main" id="{73F3BC61-F418-F281-832A-294D156E066D}"/>
                </a:ext>
              </a:extLst>
            </xdr:cNvPr>
            <xdr:cNvSpPr/>
          </xdr:nvSpPr>
          <xdr:spPr>
            <a:xfrm>
              <a:off x="10528619" y="2615059"/>
              <a:ext cx="168061" cy="400863"/>
            </a:xfrm>
            <a:custGeom>
              <a:avLst/>
              <a:gdLst>
                <a:gd name="connsiteX0" fmla="*/ 48076 w 168061"/>
                <a:gd name="connsiteY0" fmla="*/ 380690 h 400863"/>
                <a:gd name="connsiteX1" fmla="*/ 69949 w 168061"/>
                <a:gd name="connsiteY1" fmla="*/ 253857 h 400863"/>
                <a:gd name="connsiteX2" fmla="*/ 159758 w 168061"/>
                <a:gd name="connsiteY2" fmla="*/ 52244 h 400863"/>
                <a:gd name="connsiteX3" fmla="*/ 133976 w 168061"/>
                <a:gd name="connsiteY3" fmla="*/ 6178 h 400863"/>
                <a:gd name="connsiteX4" fmla="*/ 24005 w 168061"/>
                <a:gd name="connsiteY4" fmla="*/ 236995 h 400863"/>
                <a:gd name="connsiteX5" fmla="*/ -433 w 168061"/>
                <a:gd name="connsiteY5" fmla="*/ 371404 h 400863"/>
                <a:gd name="connsiteX6" fmla="*/ 19362 w 168061"/>
                <a:gd name="connsiteY6" fmla="*/ 400118 h 400863"/>
                <a:gd name="connsiteX7" fmla="*/ 47991 w 168061"/>
                <a:gd name="connsiteY7" fmla="*/ 380763 h 400863"/>
                <a:gd name="connsiteX8" fmla="*/ 48076 w 168061"/>
                <a:gd name="connsiteY8" fmla="*/ 380323 h 400863"/>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168061" h="400863">
                  <a:moveTo>
                    <a:pt x="48076" y="380690"/>
                  </a:moveTo>
                  <a:cubicBezTo>
                    <a:pt x="51986" y="337899"/>
                    <a:pt x="59306" y="295487"/>
                    <a:pt x="69949" y="253857"/>
                  </a:cubicBezTo>
                  <a:cubicBezTo>
                    <a:pt x="88766" y="177000"/>
                    <a:pt x="105872" y="117860"/>
                    <a:pt x="159758" y="52244"/>
                  </a:cubicBezTo>
                  <a:cubicBezTo>
                    <a:pt x="179919" y="27806"/>
                    <a:pt x="155725" y="-17038"/>
                    <a:pt x="133976" y="6178"/>
                  </a:cubicBezTo>
                  <a:cubicBezTo>
                    <a:pt x="74958" y="69106"/>
                    <a:pt x="45632" y="151217"/>
                    <a:pt x="24005" y="236995"/>
                  </a:cubicBezTo>
                  <a:cubicBezTo>
                    <a:pt x="11969" y="281008"/>
                    <a:pt x="3795" y="325973"/>
                    <a:pt x="-433" y="371404"/>
                  </a:cubicBezTo>
                  <a:cubicBezTo>
                    <a:pt x="-2547" y="384722"/>
                    <a:pt x="6165" y="397357"/>
                    <a:pt x="19362" y="400118"/>
                  </a:cubicBezTo>
                  <a:cubicBezTo>
                    <a:pt x="32607" y="402684"/>
                    <a:pt x="45437" y="394021"/>
                    <a:pt x="47991" y="380763"/>
                  </a:cubicBezTo>
                  <a:cubicBezTo>
                    <a:pt x="48028" y="380617"/>
                    <a:pt x="48052" y="380470"/>
                    <a:pt x="48076" y="380323"/>
                  </a:cubicBezTo>
                  <a:close/>
                </a:path>
              </a:pathLst>
            </a:custGeom>
            <a:solidFill>
              <a:srgbClr val="FAB088"/>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75" name="Freeform: Shape 65">
              <a:extLst>
                <a:ext uri="{FF2B5EF4-FFF2-40B4-BE49-F238E27FC236}">
                  <a16:creationId xmlns:a16="http://schemas.microsoft.com/office/drawing/2014/main" id="{50BE110C-4F50-925C-17EF-9F8299FA7ED4}"/>
                </a:ext>
              </a:extLst>
            </xdr:cNvPr>
            <xdr:cNvSpPr/>
          </xdr:nvSpPr>
          <xdr:spPr>
            <a:xfrm>
              <a:off x="10541885" y="2633996"/>
              <a:ext cx="155669" cy="391823"/>
            </a:xfrm>
            <a:custGeom>
              <a:avLst/>
              <a:gdLst>
                <a:gd name="connsiteX0" fmla="*/ 142704 w 155669"/>
                <a:gd name="connsiteY0" fmla="*/ 50414 h 391823"/>
                <a:gd name="connsiteX1" fmla="*/ 152357 w 155669"/>
                <a:gd name="connsiteY1" fmla="*/ -295 h 391823"/>
                <a:gd name="connsiteX2" fmla="*/ 36399 w 155669"/>
                <a:gd name="connsiteY2" fmla="*/ 220746 h 391823"/>
                <a:gd name="connsiteX3" fmla="*/ -258 w 155669"/>
                <a:gd name="connsiteY3" fmla="*/ 367374 h 391823"/>
                <a:gd name="connsiteX4" fmla="*/ 4019 w 155669"/>
                <a:gd name="connsiteY4" fmla="*/ 389857 h 391823"/>
                <a:gd name="connsiteX5" fmla="*/ 8540 w 155669"/>
                <a:gd name="connsiteY5" fmla="*/ 391079 h 391823"/>
                <a:gd name="connsiteX6" fmla="*/ 37169 w 155669"/>
                <a:gd name="connsiteY6" fmla="*/ 371724 h 391823"/>
                <a:gd name="connsiteX7" fmla="*/ 37255 w 155669"/>
                <a:gd name="connsiteY7" fmla="*/ 371284 h 391823"/>
                <a:gd name="connsiteX8" fmla="*/ 59126 w 155669"/>
                <a:gd name="connsiteY8" fmla="*/ 244451 h 391823"/>
                <a:gd name="connsiteX9" fmla="*/ 142704 w 155669"/>
                <a:gd name="connsiteY9" fmla="*/ 50414 h 391823"/>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Lst>
              <a:rect l="l" t="t" r="r" b="b"/>
              <a:pathLst>
                <a:path w="155669" h="391823">
                  <a:moveTo>
                    <a:pt x="142704" y="50414"/>
                  </a:moveTo>
                  <a:cubicBezTo>
                    <a:pt x="152724" y="38195"/>
                    <a:pt x="158589" y="11068"/>
                    <a:pt x="152357" y="-295"/>
                  </a:cubicBezTo>
                  <a:cubicBezTo>
                    <a:pt x="84787" y="71797"/>
                    <a:pt x="61204" y="145233"/>
                    <a:pt x="36399" y="220746"/>
                  </a:cubicBezTo>
                  <a:cubicBezTo>
                    <a:pt x="20160" y="268534"/>
                    <a:pt x="7905" y="317569"/>
                    <a:pt x="-258" y="367374"/>
                  </a:cubicBezTo>
                  <a:cubicBezTo>
                    <a:pt x="-1626" y="375145"/>
                    <a:pt x="-111" y="383136"/>
                    <a:pt x="4019" y="389857"/>
                  </a:cubicBezTo>
                  <a:cubicBezTo>
                    <a:pt x="5485" y="390394"/>
                    <a:pt x="7000" y="390797"/>
                    <a:pt x="8540" y="391079"/>
                  </a:cubicBezTo>
                  <a:cubicBezTo>
                    <a:pt x="21785" y="393644"/>
                    <a:pt x="34615" y="384981"/>
                    <a:pt x="37169" y="371724"/>
                  </a:cubicBezTo>
                  <a:cubicBezTo>
                    <a:pt x="37205" y="371577"/>
                    <a:pt x="37230" y="371430"/>
                    <a:pt x="37255" y="371284"/>
                  </a:cubicBezTo>
                  <a:cubicBezTo>
                    <a:pt x="41165" y="328493"/>
                    <a:pt x="48484" y="286081"/>
                    <a:pt x="59126" y="244451"/>
                  </a:cubicBezTo>
                  <a:cubicBezTo>
                    <a:pt x="77822" y="167960"/>
                    <a:pt x="88818" y="116029"/>
                    <a:pt x="142704" y="50414"/>
                  </a:cubicBezTo>
                  <a:close/>
                </a:path>
              </a:pathLst>
            </a:custGeom>
            <a:solidFill>
              <a:srgbClr val="D36F54">
                <a:alpha val="50000"/>
              </a:srgbClr>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76" name="Freeform: Shape 66">
              <a:extLst>
                <a:ext uri="{FF2B5EF4-FFF2-40B4-BE49-F238E27FC236}">
                  <a16:creationId xmlns:a16="http://schemas.microsoft.com/office/drawing/2014/main" id="{08AF445A-8E9E-CFFC-C5D1-3927A1DE48DC}"/>
                </a:ext>
              </a:extLst>
            </xdr:cNvPr>
            <xdr:cNvSpPr/>
          </xdr:nvSpPr>
          <xdr:spPr>
            <a:xfrm>
              <a:off x="10541240" y="2590430"/>
              <a:ext cx="241507" cy="432168"/>
            </a:xfrm>
            <a:custGeom>
              <a:avLst/>
              <a:gdLst>
                <a:gd name="connsiteX0" fmla="*/ 52685 w 241507"/>
                <a:gd name="connsiteY0" fmla="*/ 412528 h 432168"/>
                <a:gd name="connsiteX1" fmla="*/ 92029 w 241507"/>
                <a:gd name="connsiteY1" fmla="*/ 275798 h 432168"/>
                <a:gd name="connsiteX2" fmla="*/ 230226 w 241507"/>
                <a:gd name="connsiteY2" fmla="*/ 50968 h 432168"/>
                <a:gd name="connsiteX3" fmla="*/ 201634 w 241507"/>
                <a:gd name="connsiteY3" fmla="*/ 5758 h 432168"/>
                <a:gd name="connsiteX4" fmla="*/ 42787 w 241507"/>
                <a:gd name="connsiteY4" fmla="*/ 251726 h 432168"/>
                <a:gd name="connsiteX5" fmla="*/ 265 w 241507"/>
                <a:gd name="connsiteY5" fmla="*/ 396888 h 432168"/>
                <a:gd name="connsiteX6" fmla="*/ 18593 w 241507"/>
                <a:gd name="connsiteY6" fmla="*/ 430734 h 432168"/>
                <a:gd name="connsiteX7" fmla="*/ 52440 w 241507"/>
                <a:gd name="connsiteY7" fmla="*/ 412528 h 43216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241507" h="432168">
                  <a:moveTo>
                    <a:pt x="52685" y="412528"/>
                  </a:moveTo>
                  <a:cubicBezTo>
                    <a:pt x="62105" y="365961"/>
                    <a:pt x="75253" y="320238"/>
                    <a:pt x="92029" y="275798"/>
                  </a:cubicBezTo>
                  <a:cubicBezTo>
                    <a:pt x="122088" y="193808"/>
                    <a:pt x="163999" y="110597"/>
                    <a:pt x="230226" y="50968"/>
                  </a:cubicBezTo>
                  <a:cubicBezTo>
                    <a:pt x="256375" y="27508"/>
                    <a:pt x="228882" y="-16358"/>
                    <a:pt x="201634" y="5758"/>
                  </a:cubicBezTo>
                  <a:cubicBezTo>
                    <a:pt x="114513" y="76384"/>
                    <a:pt x="75412" y="164605"/>
                    <a:pt x="42787" y="251726"/>
                  </a:cubicBezTo>
                  <a:cubicBezTo>
                    <a:pt x="24605" y="298855"/>
                    <a:pt x="10382" y="347401"/>
                    <a:pt x="265" y="396888"/>
                  </a:cubicBezTo>
                  <a:cubicBezTo>
                    <a:pt x="-3719" y="411257"/>
                    <a:pt x="4383" y="426213"/>
                    <a:pt x="18593" y="430734"/>
                  </a:cubicBezTo>
                  <a:cubicBezTo>
                    <a:pt x="32963" y="435011"/>
                    <a:pt x="48090" y="426873"/>
                    <a:pt x="52440" y="412528"/>
                  </a:cubicBezTo>
                  <a:close/>
                </a:path>
              </a:pathLst>
            </a:custGeom>
            <a:solidFill>
              <a:srgbClr val="FAB088"/>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77" name="Freeform: Shape 67">
              <a:extLst>
                <a:ext uri="{FF2B5EF4-FFF2-40B4-BE49-F238E27FC236}">
                  <a16:creationId xmlns:a16="http://schemas.microsoft.com/office/drawing/2014/main" id="{25EA94F2-3830-6C4F-E91F-60D9E7937645}"/>
                </a:ext>
              </a:extLst>
            </xdr:cNvPr>
            <xdr:cNvSpPr/>
          </xdr:nvSpPr>
          <xdr:spPr>
            <a:xfrm>
              <a:off x="10578355" y="2615056"/>
              <a:ext cx="204385" cy="400904"/>
            </a:xfrm>
            <a:custGeom>
              <a:avLst/>
              <a:gdLst>
                <a:gd name="connsiteX0" fmla="*/ 193233 w 204385"/>
                <a:gd name="connsiteY0" fmla="*/ 26587 h 400904"/>
                <a:gd name="connsiteX1" fmla="*/ 203375 w 204385"/>
                <a:gd name="connsiteY1" fmla="*/ -295 h 400904"/>
                <a:gd name="connsiteX2" fmla="*/ 49293 w 204385"/>
                <a:gd name="connsiteY2" fmla="*/ 228689 h 400904"/>
                <a:gd name="connsiteX3" fmla="*/ 418 w 204385"/>
                <a:gd name="connsiteY3" fmla="*/ 372017 h 400904"/>
                <a:gd name="connsiteX4" fmla="*/ 7382 w 204385"/>
                <a:gd name="connsiteY4" fmla="*/ 400609 h 400904"/>
                <a:gd name="connsiteX5" fmla="*/ 15203 w 204385"/>
                <a:gd name="connsiteY5" fmla="*/ 388390 h 400904"/>
                <a:gd name="connsiteX6" fmla="*/ 54670 w 204385"/>
                <a:gd name="connsiteY6" fmla="*/ 251782 h 400904"/>
                <a:gd name="connsiteX7" fmla="*/ 193233 w 204385"/>
                <a:gd name="connsiteY7" fmla="*/ 26587 h 40090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204385" h="400904">
                  <a:moveTo>
                    <a:pt x="193233" y="26587"/>
                  </a:moveTo>
                  <a:cubicBezTo>
                    <a:pt x="200895" y="19891"/>
                    <a:pt x="204707" y="9798"/>
                    <a:pt x="203375" y="-295"/>
                  </a:cubicBezTo>
                  <a:cubicBezTo>
                    <a:pt x="132872" y="60067"/>
                    <a:pt x="85462" y="144377"/>
                    <a:pt x="49293" y="228689"/>
                  </a:cubicBezTo>
                  <a:cubicBezTo>
                    <a:pt x="28925" y="274974"/>
                    <a:pt x="12576" y="322933"/>
                    <a:pt x="418" y="372017"/>
                  </a:cubicBezTo>
                  <a:cubicBezTo>
                    <a:pt x="-2502" y="382110"/>
                    <a:pt x="149" y="392997"/>
                    <a:pt x="7382" y="400609"/>
                  </a:cubicBezTo>
                  <a:cubicBezTo>
                    <a:pt x="11329" y="397567"/>
                    <a:pt x="14104" y="393254"/>
                    <a:pt x="15203" y="388390"/>
                  </a:cubicBezTo>
                  <a:cubicBezTo>
                    <a:pt x="24673" y="341873"/>
                    <a:pt x="37869" y="296186"/>
                    <a:pt x="54670" y="251782"/>
                  </a:cubicBezTo>
                  <a:cubicBezTo>
                    <a:pt x="84973" y="169427"/>
                    <a:pt x="127007" y="86093"/>
                    <a:pt x="193233" y="26587"/>
                  </a:cubicBezTo>
                  <a:close/>
                </a:path>
              </a:pathLst>
            </a:custGeom>
            <a:solidFill>
              <a:srgbClr val="D36F54">
                <a:alpha val="50000"/>
              </a:srgbClr>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78" name="Freeform: Shape 68">
              <a:extLst>
                <a:ext uri="{FF2B5EF4-FFF2-40B4-BE49-F238E27FC236}">
                  <a16:creationId xmlns:a16="http://schemas.microsoft.com/office/drawing/2014/main" id="{B11E434D-7421-9DA1-C2E0-4F00CAB59435}"/>
                </a:ext>
              </a:extLst>
            </xdr:cNvPr>
            <xdr:cNvSpPr/>
          </xdr:nvSpPr>
          <xdr:spPr>
            <a:xfrm>
              <a:off x="10618005" y="2652824"/>
              <a:ext cx="258189" cy="415453"/>
            </a:xfrm>
            <a:custGeom>
              <a:avLst/>
              <a:gdLst>
                <a:gd name="connsiteX0" fmla="*/ 39336 w 258189"/>
                <a:gd name="connsiteY0" fmla="*/ 397421 h 415453"/>
                <a:gd name="connsiteX1" fmla="*/ 110694 w 258189"/>
                <a:gd name="connsiteY1" fmla="*/ 263013 h 415453"/>
                <a:gd name="connsiteX2" fmla="*/ 245103 w 258189"/>
                <a:gd name="connsiteY2" fmla="*/ 60177 h 415453"/>
                <a:gd name="connsiteX3" fmla="*/ 226041 w 258189"/>
                <a:gd name="connsiteY3" fmla="*/ 4948 h 415453"/>
                <a:gd name="connsiteX4" fmla="*/ 63529 w 258189"/>
                <a:gd name="connsiteY4" fmla="*/ 236131 h 415453"/>
                <a:gd name="connsiteX5" fmla="*/ 12943 w 258189"/>
                <a:gd name="connsiteY5" fmla="*/ 378726 h 415453"/>
                <a:gd name="connsiteX6" fmla="*/ 4878 w 258189"/>
                <a:gd name="connsiteY6" fmla="*/ 413550 h 415453"/>
                <a:gd name="connsiteX7" fmla="*/ 39702 w 258189"/>
                <a:gd name="connsiteY7" fmla="*/ 397177 h 415453"/>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258189" h="415453">
                  <a:moveTo>
                    <a:pt x="39336" y="397421"/>
                  </a:moveTo>
                  <a:cubicBezTo>
                    <a:pt x="50700" y="351600"/>
                    <a:pt x="92121" y="306634"/>
                    <a:pt x="110694" y="263013"/>
                  </a:cubicBezTo>
                  <a:cubicBezTo>
                    <a:pt x="141816" y="187267"/>
                    <a:pt x="187478" y="118352"/>
                    <a:pt x="245103" y="60177"/>
                  </a:cubicBezTo>
                  <a:cubicBezTo>
                    <a:pt x="270274" y="35740"/>
                    <a:pt x="253412" y="-17047"/>
                    <a:pt x="226041" y="4948"/>
                  </a:cubicBezTo>
                  <a:cubicBezTo>
                    <a:pt x="151750" y="64576"/>
                    <a:pt x="101652" y="150231"/>
                    <a:pt x="63529" y="236131"/>
                  </a:cubicBezTo>
                  <a:cubicBezTo>
                    <a:pt x="42550" y="282098"/>
                    <a:pt x="25626" y="329813"/>
                    <a:pt x="12943" y="378726"/>
                  </a:cubicBezTo>
                  <a:cubicBezTo>
                    <a:pt x="9277" y="393145"/>
                    <a:pt x="-10151" y="408174"/>
                    <a:pt x="4878" y="413550"/>
                  </a:cubicBezTo>
                  <a:cubicBezTo>
                    <a:pt x="19015" y="418621"/>
                    <a:pt x="34595" y="411302"/>
                    <a:pt x="39702" y="397177"/>
                  </a:cubicBezTo>
                  <a:close/>
                </a:path>
              </a:pathLst>
            </a:custGeom>
            <a:solidFill>
              <a:srgbClr val="FAB088"/>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79" name="Freeform: Shape 69">
              <a:extLst>
                <a:ext uri="{FF2B5EF4-FFF2-40B4-BE49-F238E27FC236}">
                  <a16:creationId xmlns:a16="http://schemas.microsoft.com/office/drawing/2014/main" id="{601BC594-0F80-4E86-3B08-9897234C57DF}"/>
                </a:ext>
              </a:extLst>
            </xdr:cNvPr>
            <xdr:cNvSpPr/>
          </xdr:nvSpPr>
          <xdr:spPr>
            <a:xfrm>
              <a:off x="10577948" y="2609279"/>
              <a:ext cx="251879" cy="411080"/>
            </a:xfrm>
            <a:custGeom>
              <a:avLst/>
              <a:gdLst>
                <a:gd name="connsiteX0" fmla="*/ 51655 w 251879"/>
                <a:gd name="connsiteY0" fmla="*/ 392824 h 411080"/>
                <a:gd name="connsiteX1" fmla="*/ 101630 w 251879"/>
                <a:gd name="connsiteY1" fmla="*/ 259638 h 411080"/>
                <a:gd name="connsiteX2" fmla="*/ 237995 w 251879"/>
                <a:gd name="connsiteY2" fmla="*/ 58269 h 411080"/>
                <a:gd name="connsiteX3" fmla="*/ 222354 w 251879"/>
                <a:gd name="connsiteY3" fmla="*/ 4872 h 411080"/>
                <a:gd name="connsiteX4" fmla="*/ 54710 w 251879"/>
                <a:gd name="connsiteY4" fmla="*/ 232389 h 411080"/>
                <a:gd name="connsiteX5" fmla="*/ 946 w 251879"/>
                <a:gd name="connsiteY5" fmla="*/ 373763 h 411080"/>
                <a:gd name="connsiteX6" fmla="*/ 16464 w 251879"/>
                <a:gd name="connsiteY6" fmla="*/ 408953 h 411080"/>
                <a:gd name="connsiteX7" fmla="*/ 51655 w 251879"/>
                <a:gd name="connsiteY7" fmla="*/ 393435 h 41108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251879" h="411080">
                  <a:moveTo>
                    <a:pt x="51655" y="392824"/>
                  </a:moveTo>
                  <a:cubicBezTo>
                    <a:pt x="64742" y="347174"/>
                    <a:pt x="81457" y="302636"/>
                    <a:pt x="101630" y="259638"/>
                  </a:cubicBezTo>
                  <a:cubicBezTo>
                    <a:pt x="134158" y="184613"/>
                    <a:pt x="180406" y="116321"/>
                    <a:pt x="237995" y="58269"/>
                  </a:cubicBezTo>
                  <a:cubicBezTo>
                    <a:pt x="262432" y="33831"/>
                    <a:pt x="250214" y="-16511"/>
                    <a:pt x="222354" y="4872"/>
                  </a:cubicBezTo>
                  <a:cubicBezTo>
                    <a:pt x="146718" y="62790"/>
                    <a:pt x="94788" y="147345"/>
                    <a:pt x="54710" y="232389"/>
                  </a:cubicBezTo>
                  <a:cubicBezTo>
                    <a:pt x="32716" y="277868"/>
                    <a:pt x="14729" y="325168"/>
                    <a:pt x="946" y="373763"/>
                  </a:cubicBezTo>
                  <a:cubicBezTo>
                    <a:pt x="-4174" y="387753"/>
                    <a:pt x="2682" y="403296"/>
                    <a:pt x="16464" y="408953"/>
                  </a:cubicBezTo>
                  <a:cubicBezTo>
                    <a:pt x="30467" y="414354"/>
                    <a:pt x="46206" y="407414"/>
                    <a:pt x="51655" y="393435"/>
                  </a:cubicBezTo>
                  <a:close/>
                </a:path>
              </a:pathLst>
            </a:custGeom>
            <a:solidFill>
              <a:srgbClr val="FAB088"/>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80" name="Freeform: Shape 70">
              <a:extLst>
                <a:ext uri="{FF2B5EF4-FFF2-40B4-BE49-F238E27FC236}">
                  <a16:creationId xmlns:a16="http://schemas.microsoft.com/office/drawing/2014/main" id="{1DCEAAE2-3E43-1BCF-E1A5-6D28051708EB}"/>
                </a:ext>
              </a:extLst>
            </xdr:cNvPr>
            <xdr:cNvSpPr/>
          </xdr:nvSpPr>
          <xdr:spPr>
            <a:xfrm>
              <a:off x="10426051" y="2741558"/>
              <a:ext cx="450497" cy="475160"/>
            </a:xfrm>
            <a:custGeom>
              <a:avLst/>
              <a:gdLst>
                <a:gd name="connsiteX0" fmla="*/ 426672 w 450497"/>
                <a:gd name="connsiteY0" fmla="*/ 49767 h 475160"/>
                <a:gd name="connsiteX1" fmla="*/ 379506 w 450497"/>
                <a:gd name="connsiteY1" fmla="*/ 110862 h 475160"/>
                <a:gd name="connsiteX2" fmla="*/ 340650 w 450497"/>
                <a:gd name="connsiteY2" fmla="*/ 145808 h 475160"/>
                <a:gd name="connsiteX3" fmla="*/ 333917 w 450497"/>
                <a:gd name="connsiteY3" fmla="*/ 140664 h 475160"/>
                <a:gd name="connsiteX4" fmla="*/ 334174 w 450497"/>
                <a:gd name="connsiteY4" fmla="*/ 137988 h 475160"/>
                <a:gd name="connsiteX5" fmla="*/ 351647 w 450497"/>
                <a:gd name="connsiteY5" fmla="*/ 43658 h 475160"/>
                <a:gd name="connsiteX6" fmla="*/ 162741 w 450497"/>
                <a:gd name="connsiteY6" fmla="*/ 2602 h 475160"/>
                <a:gd name="connsiteX7" fmla="*/ 104090 w 450497"/>
                <a:gd name="connsiteY7" fmla="*/ 224865 h 475160"/>
                <a:gd name="connsiteX8" fmla="*/ -749 w 450497"/>
                <a:gd name="connsiteY8" fmla="*/ 474866 h 475160"/>
                <a:gd name="connsiteX9" fmla="*/ 182536 w 450497"/>
                <a:gd name="connsiteY9" fmla="*/ 474866 h 475160"/>
                <a:gd name="connsiteX10" fmla="*/ 270147 w 450497"/>
                <a:gd name="connsiteY10" fmla="*/ 274719 h 475160"/>
                <a:gd name="connsiteX11" fmla="*/ 283343 w 450497"/>
                <a:gd name="connsiteY11" fmla="*/ 272275 h 475160"/>
                <a:gd name="connsiteX12" fmla="*/ 317067 w 450497"/>
                <a:gd name="connsiteY12" fmla="*/ 255902 h 475160"/>
                <a:gd name="connsiteX13" fmla="*/ 399912 w 450497"/>
                <a:gd name="connsiteY13" fmla="*/ 182588 h 475160"/>
                <a:gd name="connsiteX14" fmla="*/ 417996 w 450497"/>
                <a:gd name="connsiteY14" fmla="*/ 155950 h 475160"/>
                <a:gd name="connsiteX15" fmla="*/ 449521 w 450497"/>
                <a:gd name="connsiteY15" fmla="*/ 66385 h 475160"/>
                <a:gd name="connsiteX16" fmla="*/ 436642 w 450497"/>
                <a:gd name="connsiteY16" fmla="*/ 48191 h 475160"/>
                <a:gd name="connsiteX17" fmla="*/ 426672 w 450497"/>
                <a:gd name="connsiteY17" fmla="*/ 49767 h 47516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Lst>
              <a:rect l="l" t="t" r="r" b="b"/>
              <a:pathLst>
                <a:path w="450497" h="475160">
                  <a:moveTo>
                    <a:pt x="426672" y="49767"/>
                  </a:moveTo>
                  <a:cubicBezTo>
                    <a:pt x="402209" y="61571"/>
                    <a:pt x="384736" y="84213"/>
                    <a:pt x="379506" y="110862"/>
                  </a:cubicBezTo>
                  <a:cubicBezTo>
                    <a:pt x="376244" y="130132"/>
                    <a:pt x="360151" y="144611"/>
                    <a:pt x="340650" y="145808"/>
                  </a:cubicBezTo>
                  <a:cubicBezTo>
                    <a:pt x="337375" y="146248"/>
                    <a:pt x="334357" y="143939"/>
                    <a:pt x="333917" y="140664"/>
                  </a:cubicBezTo>
                  <a:cubicBezTo>
                    <a:pt x="333807" y="139772"/>
                    <a:pt x="333893" y="138856"/>
                    <a:pt x="334174" y="137988"/>
                  </a:cubicBezTo>
                  <a:cubicBezTo>
                    <a:pt x="345526" y="107820"/>
                    <a:pt x="351439" y="75892"/>
                    <a:pt x="351647" y="43658"/>
                  </a:cubicBezTo>
                  <a:cubicBezTo>
                    <a:pt x="302771" y="51844"/>
                    <a:pt x="266114" y="-14749"/>
                    <a:pt x="162741" y="2602"/>
                  </a:cubicBezTo>
                  <a:lnTo>
                    <a:pt x="104090" y="224865"/>
                  </a:lnTo>
                  <a:lnTo>
                    <a:pt x="-749" y="474866"/>
                  </a:lnTo>
                  <a:lnTo>
                    <a:pt x="182536" y="474866"/>
                  </a:lnTo>
                  <a:lnTo>
                    <a:pt x="270147" y="274719"/>
                  </a:lnTo>
                  <a:lnTo>
                    <a:pt x="283343" y="272275"/>
                  </a:lnTo>
                  <a:cubicBezTo>
                    <a:pt x="295855" y="269966"/>
                    <a:pt x="307512" y="264308"/>
                    <a:pt x="317067" y="255902"/>
                  </a:cubicBezTo>
                  <a:lnTo>
                    <a:pt x="399912" y="182588"/>
                  </a:lnTo>
                  <a:cubicBezTo>
                    <a:pt x="408099" y="175379"/>
                    <a:pt x="414318" y="166214"/>
                    <a:pt x="417996" y="155950"/>
                  </a:cubicBezTo>
                  <a:lnTo>
                    <a:pt x="449521" y="66385"/>
                  </a:lnTo>
                  <a:cubicBezTo>
                    <a:pt x="450987" y="57807"/>
                    <a:pt x="445220" y="49657"/>
                    <a:pt x="436642" y="48191"/>
                  </a:cubicBezTo>
                  <a:cubicBezTo>
                    <a:pt x="433233" y="47617"/>
                    <a:pt x="429726" y="48167"/>
                    <a:pt x="426672" y="49767"/>
                  </a:cubicBezTo>
                  <a:close/>
                </a:path>
              </a:pathLst>
            </a:custGeom>
            <a:solidFill>
              <a:srgbClr val="FAB088"/>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grpSp>
    </xdr:grpSp>
    <xdr:clientData/>
  </xdr:twoCellAnchor>
  <xdr:twoCellAnchor>
    <xdr:from>
      <xdr:col>6</xdr:col>
      <xdr:colOff>307607</xdr:colOff>
      <xdr:row>0</xdr:row>
      <xdr:rowOff>59383</xdr:rowOff>
    </xdr:from>
    <xdr:to>
      <xdr:col>9</xdr:col>
      <xdr:colOff>297562</xdr:colOff>
      <xdr:row>1</xdr:row>
      <xdr:rowOff>123017</xdr:rowOff>
    </xdr:to>
    <xdr:grpSp>
      <xdr:nvGrpSpPr>
        <xdr:cNvPr id="183" name="Group 422">
          <a:hlinkClick xmlns:r="http://schemas.openxmlformats.org/officeDocument/2006/relationships" r:id="rId5"/>
          <a:extLst>
            <a:ext uri="{FF2B5EF4-FFF2-40B4-BE49-F238E27FC236}">
              <a16:creationId xmlns:a16="http://schemas.microsoft.com/office/drawing/2014/main" id="{6E184AD3-6B11-47B9-B267-292ACDD5AD31}"/>
            </a:ext>
          </a:extLst>
        </xdr:cNvPr>
        <xdr:cNvGrpSpPr/>
      </xdr:nvGrpSpPr>
      <xdr:grpSpPr>
        <a:xfrm>
          <a:off x="14084346" y="55573"/>
          <a:ext cx="1810224" cy="883806"/>
          <a:chOff x="13239751" y="341311"/>
          <a:chExt cx="1802272" cy="854288"/>
        </a:xfrm>
      </xdr:grpSpPr>
      <xdr:grpSp>
        <xdr:nvGrpSpPr>
          <xdr:cNvPr id="184" name="Agrupar 15">
            <a:extLst>
              <a:ext uri="{FF2B5EF4-FFF2-40B4-BE49-F238E27FC236}">
                <a16:creationId xmlns:a16="http://schemas.microsoft.com/office/drawing/2014/main" id="{BC012FE9-D0B1-08B9-C3FC-7C558B44DF98}"/>
              </a:ext>
            </a:extLst>
          </xdr:cNvPr>
          <xdr:cNvGrpSpPr/>
        </xdr:nvGrpSpPr>
        <xdr:grpSpPr>
          <a:xfrm>
            <a:off x="13239751" y="341311"/>
            <a:ext cx="1802272" cy="854288"/>
            <a:chOff x="5210175" y="147637"/>
            <a:chExt cx="2365883" cy="1038225"/>
          </a:xfrm>
          <a:solidFill>
            <a:srgbClr val="002060"/>
          </a:solidFill>
        </xdr:grpSpPr>
        <xdr:sp macro="" textlink="">
          <xdr:nvSpPr>
            <xdr:cNvPr id="201" name="Retângulo: Cantos Arredondados 16">
              <a:extLst>
                <a:ext uri="{FF2B5EF4-FFF2-40B4-BE49-F238E27FC236}">
                  <a16:creationId xmlns:a16="http://schemas.microsoft.com/office/drawing/2014/main" id="{D47BC008-A02A-D97B-B93B-144AC01076E5}"/>
                </a:ext>
              </a:extLst>
            </xdr:cNvPr>
            <xdr:cNvSpPr/>
          </xdr:nvSpPr>
          <xdr:spPr>
            <a:xfrm>
              <a:off x="5210175" y="147637"/>
              <a:ext cx="2365883" cy="1038225"/>
            </a:xfrm>
            <a:prstGeom prst="roundRect">
              <a:avLst>
                <a:gd name="adj" fmla="val 9328"/>
              </a:avLst>
            </a:prstGeom>
            <a:grpFill/>
            <a:ln>
              <a:noFill/>
            </a:ln>
            <a:effectLst>
              <a:outerShdw blurRad="50800" dist="38100" dir="5400000" algn="t"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900"/>
            </a:p>
          </xdr:txBody>
        </xdr:sp>
        <xdr:sp macro="" textlink="">
          <xdr:nvSpPr>
            <xdr:cNvPr id="202" name="Retângulo: Cantos Arredondados 17">
              <a:extLst>
                <a:ext uri="{FF2B5EF4-FFF2-40B4-BE49-F238E27FC236}">
                  <a16:creationId xmlns:a16="http://schemas.microsoft.com/office/drawing/2014/main" id="{7A36BB5A-99F1-5E1A-9DBB-BCA9C5516FB8}"/>
                </a:ext>
              </a:extLst>
            </xdr:cNvPr>
            <xdr:cNvSpPr/>
          </xdr:nvSpPr>
          <xdr:spPr>
            <a:xfrm>
              <a:off x="5914736" y="363181"/>
              <a:ext cx="1583984" cy="779266"/>
            </a:xfrm>
            <a:prstGeom prst="roundRect">
              <a:avLst/>
            </a:prstGeom>
            <a:grpFill/>
            <a:ln>
              <a:no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500" b="1">
                  <a:solidFill>
                    <a:schemeClr val="bg1"/>
                  </a:solidFill>
                  <a:latin typeface="+mn-lt"/>
                </a:rPr>
                <a:t>PLANO DE TRABALHO</a:t>
              </a:r>
            </a:p>
          </xdr:txBody>
        </xdr:sp>
      </xdr:grpSp>
      <xdr:grpSp>
        <xdr:nvGrpSpPr>
          <xdr:cNvPr id="185" name="Graphic 2">
            <a:extLst>
              <a:ext uri="{FF2B5EF4-FFF2-40B4-BE49-F238E27FC236}">
                <a16:creationId xmlns:a16="http://schemas.microsoft.com/office/drawing/2014/main" id="{32CFFE02-8551-AC13-923E-EE8DD4B68690}"/>
              </a:ext>
            </a:extLst>
          </xdr:cNvPr>
          <xdr:cNvGrpSpPr/>
        </xdr:nvGrpSpPr>
        <xdr:grpSpPr>
          <a:xfrm>
            <a:off x="13425279" y="571378"/>
            <a:ext cx="416491" cy="453279"/>
            <a:chOff x="7845579" y="1500588"/>
            <a:chExt cx="604404" cy="843863"/>
          </a:xfrm>
        </xdr:grpSpPr>
        <xdr:sp macro="" textlink="">
          <xdr:nvSpPr>
            <xdr:cNvPr id="186" name="Freeform: Shape 286">
              <a:extLst>
                <a:ext uri="{FF2B5EF4-FFF2-40B4-BE49-F238E27FC236}">
                  <a16:creationId xmlns:a16="http://schemas.microsoft.com/office/drawing/2014/main" id="{84A5C5DA-84E6-120C-8CA9-3DF7F5E83FC1}"/>
                </a:ext>
              </a:extLst>
            </xdr:cNvPr>
            <xdr:cNvSpPr/>
          </xdr:nvSpPr>
          <xdr:spPr>
            <a:xfrm>
              <a:off x="7845579" y="1646590"/>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solidFill>
              <a:srgbClr val="296ACC"/>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187" name="Freeform: Shape 287">
              <a:extLst>
                <a:ext uri="{FF2B5EF4-FFF2-40B4-BE49-F238E27FC236}">
                  <a16:creationId xmlns:a16="http://schemas.microsoft.com/office/drawing/2014/main" id="{2B870A93-BA96-686B-E8CA-372C4B4EFEA9}"/>
                </a:ext>
              </a:extLst>
            </xdr:cNvPr>
            <xdr:cNvSpPr/>
          </xdr:nvSpPr>
          <xdr:spPr>
            <a:xfrm>
              <a:off x="7901002" y="1701639"/>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188" name="Freeform: Shape 288">
              <a:extLst>
                <a:ext uri="{FF2B5EF4-FFF2-40B4-BE49-F238E27FC236}">
                  <a16:creationId xmlns:a16="http://schemas.microsoft.com/office/drawing/2014/main" id="{007D95BB-D8A8-CF16-7931-A94B75F4C304}"/>
                </a:ext>
              </a:extLst>
            </xdr:cNvPr>
            <xdr:cNvSpPr/>
          </xdr:nvSpPr>
          <xdr:spPr>
            <a:xfrm>
              <a:off x="7893746" y="1694632"/>
              <a:ext cx="441761" cy="547729"/>
            </a:xfrm>
            <a:custGeom>
              <a:avLst/>
              <a:gdLst>
                <a:gd name="connsiteX0" fmla="*/ 441267 w 441761"/>
                <a:gd name="connsiteY0" fmla="*/ 547609 h 547729"/>
                <a:gd name="connsiteX1" fmla="*/ -495 w 441761"/>
                <a:gd name="connsiteY1" fmla="*/ 547609 h 547729"/>
                <a:gd name="connsiteX2" fmla="*/ -495 w 441761"/>
                <a:gd name="connsiteY2" fmla="*/ -121 h 547729"/>
                <a:gd name="connsiteX3" fmla="*/ 441267 w 441761"/>
                <a:gd name="connsiteY3" fmla="*/ -121 h 547729"/>
                <a:gd name="connsiteX4" fmla="*/ 13767 w 441761"/>
                <a:gd name="connsiteY4" fmla="*/ 533347 h 547729"/>
                <a:gd name="connsiteX5" fmla="*/ 426629 w 441761"/>
                <a:gd name="connsiteY5" fmla="*/ 533347 h 547729"/>
                <a:gd name="connsiteX6" fmla="*/ 426629 w 441761"/>
                <a:gd name="connsiteY6" fmla="*/ 14142 h 547729"/>
                <a:gd name="connsiteX7" fmla="*/ 13767 w 441761"/>
                <a:gd name="connsiteY7" fmla="*/ 14142 h 54772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441761" h="547729">
                  <a:moveTo>
                    <a:pt x="441267" y="547609"/>
                  </a:moveTo>
                  <a:lnTo>
                    <a:pt x="-495" y="547609"/>
                  </a:lnTo>
                  <a:lnTo>
                    <a:pt x="-495" y="-121"/>
                  </a:lnTo>
                  <a:lnTo>
                    <a:pt x="441267" y="-121"/>
                  </a:lnTo>
                  <a:close/>
                  <a:moveTo>
                    <a:pt x="13767" y="533347"/>
                  </a:moveTo>
                  <a:lnTo>
                    <a:pt x="426629" y="533347"/>
                  </a:lnTo>
                  <a:lnTo>
                    <a:pt x="426629" y="14142"/>
                  </a:lnTo>
                  <a:lnTo>
                    <a:pt x="13767" y="14142"/>
                  </a:lnTo>
                  <a:close/>
                </a:path>
              </a:pathLst>
            </a:custGeom>
            <a:solidFill>
              <a:srgbClr val="5896F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189" name="Freeform: Shape 289">
              <a:extLst>
                <a:ext uri="{FF2B5EF4-FFF2-40B4-BE49-F238E27FC236}">
                  <a16:creationId xmlns:a16="http://schemas.microsoft.com/office/drawing/2014/main" id="{3638BE08-55A4-1068-A108-C85ADDF4CD31}"/>
                </a:ext>
              </a:extLst>
            </xdr:cNvPr>
            <xdr:cNvSpPr/>
          </xdr:nvSpPr>
          <xdr:spPr>
            <a:xfrm>
              <a:off x="7954299" y="1500588"/>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solidFill>
              <a:srgbClr val="EA5D00"/>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190" name="Freeform: Shape 290">
              <a:extLst>
                <a:ext uri="{FF2B5EF4-FFF2-40B4-BE49-F238E27FC236}">
                  <a16:creationId xmlns:a16="http://schemas.microsoft.com/office/drawing/2014/main" id="{8E181610-AB29-4EA7-0819-FE307855A768}"/>
                </a:ext>
              </a:extLst>
            </xdr:cNvPr>
            <xdr:cNvSpPr/>
          </xdr:nvSpPr>
          <xdr:spPr>
            <a:xfrm>
              <a:off x="8108434" y="1570524"/>
              <a:ext cx="221068" cy="34655"/>
            </a:xfrm>
            <a:custGeom>
              <a:avLst/>
              <a:gdLst>
                <a:gd name="connsiteX0" fmla="*/ 0 w 221068"/>
                <a:gd name="connsiteY0" fmla="*/ 0 h 34655"/>
                <a:gd name="connsiteX1" fmla="*/ 221069 w 221068"/>
                <a:gd name="connsiteY1" fmla="*/ 0 h 34655"/>
                <a:gd name="connsiteX2" fmla="*/ 221069 w 221068"/>
                <a:gd name="connsiteY2" fmla="*/ 34655 h 34655"/>
                <a:gd name="connsiteX3" fmla="*/ 0 w 221068"/>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21068" h="34655">
                  <a:moveTo>
                    <a:pt x="0" y="0"/>
                  </a:moveTo>
                  <a:lnTo>
                    <a:pt x="221069" y="0"/>
                  </a:lnTo>
                  <a:lnTo>
                    <a:pt x="221069"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191" name="Freeform: Shape 291">
              <a:extLst>
                <a:ext uri="{FF2B5EF4-FFF2-40B4-BE49-F238E27FC236}">
                  <a16:creationId xmlns:a16="http://schemas.microsoft.com/office/drawing/2014/main" id="{3E567C7A-9996-10AF-ECBD-4B0EE5B543D1}"/>
                </a:ext>
              </a:extLst>
            </xdr:cNvPr>
            <xdr:cNvSpPr/>
          </xdr:nvSpPr>
          <xdr:spPr>
            <a:xfrm>
              <a:off x="8043002" y="1651970"/>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192" name="Freeform: Shape 292">
              <a:extLst>
                <a:ext uri="{FF2B5EF4-FFF2-40B4-BE49-F238E27FC236}">
                  <a16:creationId xmlns:a16="http://schemas.microsoft.com/office/drawing/2014/main" id="{2531AA84-C248-1863-3E1C-76F23F580815}"/>
                </a:ext>
              </a:extLst>
            </xdr:cNvPr>
            <xdr:cNvSpPr/>
          </xdr:nvSpPr>
          <xdr:spPr>
            <a:xfrm>
              <a:off x="8043002" y="1733542"/>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193" name="Freeform: Shape 293">
              <a:extLst>
                <a:ext uri="{FF2B5EF4-FFF2-40B4-BE49-F238E27FC236}">
                  <a16:creationId xmlns:a16="http://schemas.microsoft.com/office/drawing/2014/main" id="{C57E808E-F7C0-98CB-A56D-4272D27A1CFE}"/>
                </a:ext>
              </a:extLst>
            </xdr:cNvPr>
            <xdr:cNvSpPr/>
          </xdr:nvSpPr>
          <xdr:spPr>
            <a:xfrm>
              <a:off x="8043002" y="1815113"/>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194" name="Freeform: Shape 294">
              <a:extLst>
                <a:ext uri="{FF2B5EF4-FFF2-40B4-BE49-F238E27FC236}">
                  <a16:creationId xmlns:a16="http://schemas.microsoft.com/office/drawing/2014/main" id="{C29092F2-3236-934D-30FC-1F80FD333AF5}"/>
                </a:ext>
              </a:extLst>
            </xdr:cNvPr>
            <xdr:cNvSpPr/>
          </xdr:nvSpPr>
          <xdr:spPr>
            <a:xfrm>
              <a:off x="8043002" y="1896559"/>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195" name="Freeform: Shape 295">
              <a:extLst>
                <a:ext uri="{FF2B5EF4-FFF2-40B4-BE49-F238E27FC236}">
                  <a16:creationId xmlns:a16="http://schemas.microsoft.com/office/drawing/2014/main" id="{B3BCD809-8EF0-CD3F-8614-975B647C7F62}"/>
                </a:ext>
              </a:extLst>
            </xdr:cNvPr>
            <xdr:cNvSpPr/>
          </xdr:nvSpPr>
          <xdr:spPr>
            <a:xfrm>
              <a:off x="8022609" y="1810859"/>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solidFill>
              <a:srgbClr val="5896F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196" name="Freeform: Shape 296">
              <a:extLst>
                <a:ext uri="{FF2B5EF4-FFF2-40B4-BE49-F238E27FC236}">
                  <a16:creationId xmlns:a16="http://schemas.microsoft.com/office/drawing/2014/main" id="{FC7707CE-B2C5-35A5-0A53-1DB2B507A2BF}"/>
                </a:ext>
              </a:extLst>
            </xdr:cNvPr>
            <xdr:cNvSpPr/>
          </xdr:nvSpPr>
          <xdr:spPr>
            <a:xfrm>
              <a:off x="8162481" y="1898436"/>
              <a:ext cx="221068" cy="34655"/>
            </a:xfrm>
            <a:custGeom>
              <a:avLst/>
              <a:gdLst>
                <a:gd name="connsiteX0" fmla="*/ 0 w 221068"/>
                <a:gd name="connsiteY0" fmla="*/ 0 h 34655"/>
                <a:gd name="connsiteX1" fmla="*/ 221068 w 221068"/>
                <a:gd name="connsiteY1" fmla="*/ 0 h 34655"/>
                <a:gd name="connsiteX2" fmla="*/ 221068 w 221068"/>
                <a:gd name="connsiteY2" fmla="*/ 34655 h 34655"/>
                <a:gd name="connsiteX3" fmla="*/ 0 w 221068"/>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21068" h="34655">
                  <a:moveTo>
                    <a:pt x="0" y="0"/>
                  </a:moveTo>
                  <a:lnTo>
                    <a:pt x="221068" y="0"/>
                  </a:lnTo>
                  <a:lnTo>
                    <a:pt x="221068"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197" name="Freeform: Shape 297">
              <a:extLst>
                <a:ext uri="{FF2B5EF4-FFF2-40B4-BE49-F238E27FC236}">
                  <a16:creationId xmlns:a16="http://schemas.microsoft.com/office/drawing/2014/main" id="{C791D300-D2A6-31AD-5C94-9FB8CB22173E}"/>
                </a:ext>
              </a:extLst>
            </xdr:cNvPr>
            <xdr:cNvSpPr/>
          </xdr:nvSpPr>
          <xdr:spPr>
            <a:xfrm>
              <a:off x="8097049" y="1980007"/>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198" name="Freeform: Shape 298">
              <a:extLst>
                <a:ext uri="{FF2B5EF4-FFF2-40B4-BE49-F238E27FC236}">
                  <a16:creationId xmlns:a16="http://schemas.microsoft.com/office/drawing/2014/main" id="{D3CD3E39-2FC7-57DE-841A-7FCEFF290694}"/>
                </a:ext>
              </a:extLst>
            </xdr:cNvPr>
            <xdr:cNvSpPr/>
          </xdr:nvSpPr>
          <xdr:spPr>
            <a:xfrm>
              <a:off x="8097049" y="2061579"/>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199" name="Freeform: Shape 299">
              <a:extLst>
                <a:ext uri="{FF2B5EF4-FFF2-40B4-BE49-F238E27FC236}">
                  <a16:creationId xmlns:a16="http://schemas.microsoft.com/office/drawing/2014/main" id="{561671BB-CD38-7D18-AAB7-E91295F32C18}"/>
                </a:ext>
              </a:extLst>
            </xdr:cNvPr>
            <xdr:cNvSpPr/>
          </xdr:nvSpPr>
          <xdr:spPr>
            <a:xfrm>
              <a:off x="8097049" y="2143025"/>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00" name="Freeform: Shape 300">
              <a:extLst>
                <a:ext uri="{FF2B5EF4-FFF2-40B4-BE49-F238E27FC236}">
                  <a16:creationId xmlns:a16="http://schemas.microsoft.com/office/drawing/2014/main" id="{5F88C335-17E3-FE9E-8BE4-7FA9CF1FBC50}"/>
                </a:ext>
              </a:extLst>
            </xdr:cNvPr>
            <xdr:cNvSpPr/>
          </xdr:nvSpPr>
          <xdr:spPr>
            <a:xfrm>
              <a:off x="8097049" y="2224597"/>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grpSp>
    </xdr:grpSp>
    <xdr:clientData/>
  </xdr:twoCellAnchor>
  <xdr:twoCellAnchor>
    <xdr:from>
      <xdr:col>3</xdr:col>
      <xdr:colOff>692553</xdr:colOff>
      <xdr:row>0</xdr:row>
      <xdr:rowOff>54550</xdr:rowOff>
    </xdr:from>
    <xdr:to>
      <xdr:col>4</xdr:col>
      <xdr:colOff>483910</xdr:colOff>
      <xdr:row>1</xdr:row>
      <xdr:rowOff>126143</xdr:rowOff>
    </xdr:to>
    <xdr:grpSp>
      <xdr:nvGrpSpPr>
        <xdr:cNvPr id="203" name="Group 182">
          <a:hlinkClick xmlns:r="http://schemas.openxmlformats.org/officeDocument/2006/relationships" r:id="rId6"/>
          <a:extLst>
            <a:ext uri="{FF2B5EF4-FFF2-40B4-BE49-F238E27FC236}">
              <a16:creationId xmlns:a16="http://schemas.microsoft.com/office/drawing/2014/main" id="{37DEBA58-24DC-4271-B0B2-25C519D23044}"/>
            </a:ext>
          </a:extLst>
        </xdr:cNvPr>
        <xdr:cNvGrpSpPr/>
      </xdr:nvGrpSpPr>
      <xdr:grpSpPr>
        <a:xfrm>
          <a:off x="4725328" y="58360"/>
          <a:ext cx="2092873" cy="886050"/>
          <a:chOff x="8811260" y="251459"/>
          <a:chExt cx="1813560" cy="852171"/>
        </a:xfrm>
      </xdr:grpSpPr>
      <xdr:grpSp>
        <xdr:nvGrpSpPr>
          <xdr:cNvPr id="204" name="Agrupar 10">
            <a:extLst>
              <a:ext uri="{FF2B5EF4-FFF2-40B4-BE49-F238E27FC236}">
                <a16:creationId xmlns:a16="http://schemas.microsoft.com/office/drawing/2014/main" id="{39409A26-A118-AB1A-ADF9-FB8FCFD4718D}"/>
              </a:ext>
            </a:extLst>
          </xdr:cNvPr>
          <xdr:cNvGrpSpPr/>
        </xdr:nvGrpSpPr>
        <xdr:grpSpPr>
          <a:xfrm>
            <a:off x="8811260" y="251459"/>
            <a:ext cx="1813560" cy="852171"/>
            <a:chOff x="5210175" y="147637"/>
            <a:chExt cx="2365883" cy="1038225"/>
          </a:xfrm>
          <a:solidFill>
            <a:schemeClr val="bg1">
              <a:lumMod val="50000"/>
            </a:schemeClr>
          </a:solidFill>
        </xdr:grpSpPr>
        <xdr:sp macro="" textlink="">
          <xdr:nvSpPr>
            <xdr:cNvPr id="227" name="Retângulo: Cantos Arredondados 12">
              <a:extLst>
                <a:ext uri="{FF2B5EF4-FFF2-40B4-BE49-F238E27FC236}">
                  <a16:creationId xmlns:a16="http://schemas.microsoft.com/office/drawing/2014/main" id="{C65F4A40-7FC1-FCEE-8FA6-D10BD27675C9}"/>
                </a:ext>
              </a:extLst>
            </xdr:cNvPr>
            <xdr:cNvSpPr/>
          </xdr:nvSpPr>
          <xdr:spPr>
            <a:xfrm>
              <a:off x="5210175" y="147637"/>
              <a:ext cx="2365883" cy="1038225"/>
            </a:xfrm>
            <a:prstGeom prst="roundRect">
              <a:avLst>
                <a:gd name="adj" fmla="val 9328"/>
              </a:avLst>
            </a:prstGeom>
            <a:solidFill>
              <a:srgbClr val="002060"/>
            </a:solidFill>
            <a:ln>
              <a:noFill/>
            </a:ln>
            <a:effectLst>
              <a:outerShdw blurRad="50800" dist="38100" dir="5400000" algn="t"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solidFill>
                  <a:schemeClr val="bg1">
                    <a:lumMod val="85000"/>
                  </a:schemeClr>
                </a:solidFill>
              </a:endParaRPr>
            </a:p>
          </xdr:txBody>
        </xdr:sp>
        <xdr:sp macro="" textlink="">
          <xdr:nvSpPr>
            <xdr:cNvPr id="228" name="Retângulo: Cantos Arredondados 13">
              <a:hlinkClick xmlns:r="http://schemas.openxmlformats.org/officeDocument/2006/relationships" r:id="rId6"/>
              <a:extLst>
                <a:ext uri="{FF2B5EF4-FFF2-40B4-BE49-F238E27FC236}">
                  <a16:creationId xmlns:a16="http://schemas.microsoft.com/office/drawing/2014/main" id="{A69A2659-6949-3086-5757-790D0AA4C8A6}"/>
                </a:ext>
              </a:extLst>
            </xdr:cNvPr>
            <xdr:cNvSpPr/>
          </xdr:nvSpPr>
          <xdr:spPr>
            <a:xfrm>
              <a:off x="5946910" y="384050"/>
              <a:ext cx="1588532" cy="797677"/>
            </a:xfrm>
            <a:prstGeom prst="roundRect">
              <a:avLst/>
            </a:prstGeom>
            <a:noFill/>
            <a:ln>
              <a:no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600" b="1">
                  <a:solidFill>
                    <a:schemeClr val="bg1"/>
                  </a:solidFill>
                  <a:latin typeface="+mn-lt"/>
                </a:rPr>
                <a:t>Diagnóstico</a:t>
              </a:r>
              <a:br>
                <a:rPr lang="pt-BR" sz="1600" b="1">
                  <a:solidFill>
                    <a:schemeClr val="bg1"/>
                  </a:solidFill>
                  <a:latin typeface="+mn-lt"/>
                </a:rPr>
              </a:br>
              <a:r>
                <a:rPr lang="pt-BR" sz="1600" b="1">
                  <a:solidFill>
                    <a:schemeClr val="bg1"/>
                  </a:solidFill>
                  <a:latin typeface="+mn-lt"/>
                </a:rPr>
                <a:t>ESTRUTURA</a:t>
              </a:r>
            </a:p>
          </xdr:txBody>
        </xdr:sp>
      </xdr:grpSp>
      <xdr:grpSp>
        <xdr:nvGrpSpPr>
          <xdr:cNvPr id="205" name="Group 184">
            <a:extLst>
              <a:ext uri="{FF2B5EF4-FFF2-40B4-BE49-F238E27FC236}">
                <a16:creationId xmlns:a16="http://schemas.microsoft.com/office/drawing/2014/main" id="{346955BD-5842-092F-4644-A4B955DDD40E}"/>
              </a:ext>
            </a:extLst>
          </xdr:cNvPr>
          <xdr:cNvGrpSpPr/>
        </xdr:nvGrpSpPr>
        <xdr:grpSpPr>
          <a:xfrm>
            <a:off x="8890001" y="488130"/>
            <a:ext cx="581077" cy="489770"/>
            <a:chOff x="6943724" y="1902932"/>
            <a:chExt cx="2763297" cy="2251371"/>
          </a:xfrm>
        </xdr:grpSpPr>
        <xdr:sp macro="" textlink="">
          <xdr:nvSpPr>
            <xdr:cNvPr id="206" name="Freeform: Shape 185">
              <a:extLst>
                <a:ext uri="{FF2B5EF4-FFF2-40B4-BE49-F238E27FC236}">
                  <a16:creationId xmlns:a16="http://schemas.microsoft.com/office/drawing/2014/main" id="{2FC83F53-E5D1-6C5C-FA07-29AEDB935077}"/>
                </a:ext>
              </a:extLst>
            </xdr:cNvPr>
            <xdr:cNvSpPr/>
          </xdr:nvSpPr>
          <xdr:spPr>
            <a:xfrm>
              <a:off x="9189377" y="2343015"/>
              <a:ext cx="517644" cy="906376"/>
            </a:xfrm>
            <a:custGeom>
              <a:avLst/>
              <a:gdLst>
                <a:gd name="connsiteX0" fmla="*/ 119222 w 517644"/>
                <a:gd name="connsiteY0" fmla="*/ -170 h 906376"/>
                <a:gd name="connsiteX1" fmla="*/ -511 w 517644"/>
                <a:gd name="connsiteY1" fmla="*/ 114907 h 906376"/>
                <a:gd name="connsiteX2" fmla="*/ 350838 w 517644"/>
                <a:gd name="connsiteY2" fmla="*/ 906207 h 906376"/>
                <a:gd name="connsiteX3" fmla="*/ 517134 w 517644"/>
                <a:gd name="connsiteY3" fmla="*/ 906207 h 906376"/>
                <a:gd name="connsiteX4" fmla="*/ 119222 w 517644"/>
                <a:gd name="connsiteY4" fmla="*/ -170 h 906376"/>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517644" h="906376">
                  <a:moveTo>
                    <a:pt x="119222" y="-170"/>
                  </a:moveTo>
                  <a:lnTo>
                    <a:pt x="-511" y="114907"/>
                  </a:lnTo>
                  <a:cubicBezTo>
                    <a:pt x="209992" y="326448"/>
                    <a:pt x="335100" y="608192"/>
                    <a:pt x="350838" y="906207"/>
                  </a:cubicBezTo>
                  <a:lnTo>
                    <a:pt x="517134" y="906207"/>
                  </a:lnTo>
                  <a:cubicBezTo>
                    <a:pt x="501302" y="565235"/>
                    <a:pt x="359512" y="242263"/>
                    <a:pt x="119222" y="-170"/>
                  </a:cubicBezTo>
                  <a:close/>
                </a:path>
              </a:pathLst>
            </a:custGeom>
            <a:solidFill>
              <a:srgbClr val="78AD5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07" name="Freeform: Shape 186">
              <a:extLst>
                <a:ext uri="{FF2B5EF4-FFF2-40B4-BE49-F238E27FC236}">
                  <a16:creationId xmlns:a16="http://schemas.microsoft.com/office/drawing/2014/main" id="{BEA02438-2F5F-7BD2-AB06-76D8804F3327}"/>
                </a:ext>
              </a:extLst>
            </xdr:cNvPr>
            <xdr:cNvSpPr/>
          </xdr:nvSpPr>
          <xdr:spPr>
            <a:xfrm>
              <a:off x="6944124" y="3270145"/>
              <a:ext cx="1309609" cy="46429"/>
            </a:xfrm>
            <a:custGeom>
              <a:avLst/>
              <a:gdLst>
                <a:gd name="connsiteX0" fmla="*/ 1309609 w 1309609"/>
                <a:gd name="connsiteY0" fmla="*/ 46430 h 46429"/>
                <a:gd name="connsiteX1" fmla="*/ 0 w 1309609"/>
                <a:gd name="connsiteY1" fmla="*/ 46430 h 46429"/>
                <a:gd name="connsiteX2" fmla="*/ 0 w 1309609"/>
                <a:gd name="connsiteY2" fmla="*/ 0 h 46429"/>
                <a:gd name="connsiteX3" fmla="*/ 1309609 w 1309609"/>
                <a:gd name="connsiteY3" fmla="*/ 0 h 46429"/>
                <a:gd name="connsiteX4" fmla="*/ 1309609 w 1309609"/>
                <a:gd name="connsiteY4" fmla="*/ 46430 h 46429"/>
                <a:gd name="connsiteX5" fmla="*/ 0 w 1309609"/>
                <a:gd name="connsiteY5" fmla="*/ 46430 h 4642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309609" h="46429">
                  <a:moveTo>
                    <a:pt x="1309609" y="46430"/>
                  </a:moveTo>
                  <a:lnTo>
                    <a:pt x="0" y="46430"/>
                  </a:lnTo>
                  <a:lnTo>
                    <a:pt x="0" y="0"/>
                  </a:lnTo>
                  <a:lnTo>
                    <a:pt x="1309609" y="0"/>
                  </a:lnTo>
                  <a:lnTo>
                    <a:pt x="1309609" y="46430"/>
                  </a:lnTo>
                  <a:lnTo>
                    <a:pt x="0" y="4643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08" name="Freeform: Shape 187">
              <a:extLst>
                <a:ext uri="{FF2B5EF4-FFF2-40B4-BE49-F238E27FC236}">
                  <a16:creationId xmlns:a16="http://schemas.microsoft.com/office/drawing/2014/main" id="{A4FA5991-D4B9-B531-755A-3EB4FEA62234}"/>
                </a:ext>
              </a:extLst>
            </xdr:cNvPr>
            <xdr:cNvSpPr/>
          </xdr:nvSpPr>
          <xdr:spPr>
            <a:xfrm>
              <a:off x="8397279" y="3270145"/>
              <a:ext cx="1309609" cy="46429"/>
            </a:xfrm>
            <a:custGeom>
              <a:avLst/>
              <a:gdLst>
                <a:gd name="connsiteX0" fmla="*/ 1309609 w 1309609"/>
                <a:gd name="connsiteY0" fmla="*/ 46430 h 46429"/>
                <a:gd name="connsiteX1" fmla="*/ 0 w 1309609"/>
                <a:gd name="connsiteY1" fmla="*/ 46430 h 46429"/>
                <a:gd name="connsiteX2" fmla="*/ 0 w 1309609"/>
                <a:gd name="connsiteY2" fmla="*/ 0 h 46429"/>
                <a:gd name="connsiteX3" fmla="*/ 1309609 w 1309609"/>
                <a:gd name="connsiteY3" fmla="*/ 0 h 46429"/>
                <a:gd name="connsiteX4" fmla="*/ 1309609 w 1309609"/>
                <a:gd name="connsiteY4" fmla="*/ 46430 h 46429"/>
                <a:gd name="connsiteX5" fmla="*/ 0 w 1309609"/>
                <a:gd name="connsiteY5" fmla="*/ 46430 h 4642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309609" h="46429">
                  <a:moveTo>
                    <a:pt x="1309609" y="46430"/>
                  </a:moveTo>
                  <a:lnTo>
                    <a:pt x="0" y="46430"/>
                  </a:lnTo>
                  <a:lnTo>
                    <a:pt x="0" y="0"/>
                  </a:lnTo>
                  <a:lnTo>
                    <a:pt x="1309609" y="0"/>
                  </a:lnTo>
                  <a:lnTo>
                    <a:pt x="1309609" y="46430"/>
                  </a:lnTo>
                  <a:lnTo>
                    <a:pt x="0" y="4643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09" name="Freeform: Shape 188">
              <a:extLst>
                <a:ext uri="{FF2B5EF4-FFF2-40B4-BE49-F238E27FC236}">
                  <a16:creationId xmlns:a16="http://schemas.microsoft.com/office/drawing/2014/main" id="{97203E17-733E-B579-4649-009BD1C06B98}"/>
                </a:ext>
              </a:extLst>
            </xdr:cNvPr>
            <xdr:cNvSpPr/>
          </xdr:nvSpPr>
          <xdr:spPr>
            <a:xfrm>
              <a:off x="8339940" y="2301641"/>
              <a:ext cx="977284" cy="940034"/>
            </a:xfrm>
            <a:custGeom>
              <a:avLst/>
              <a:gdLst>
                <a:gd name="connsiteX0" fmla="*/ 32195 w 977284"/>
                <a:gd name="connsiteY0" fmla="*/ 940034 h 940034"/>
                <a:gd name="connsiteX1" fmla="*/ 977285 w 977284"/>
                <a:gd name="connsiteY1" fmla="*/ 33525 h 940034"/>
                <a:gd name="connsiteX2" fmla="*/ 945223 w 977284"/>
                <a:gd name="connsiteY2" fmla="*/ 0 h 940034"/>
                <a:gd name="connsiteX3" fmla="*/ 0 w 977284"/>
                <a:gd name="connsiteY3" fmla="*/ 906509 h 940034"/>
                <a:gd name="connsiteX4" fmla="*/ 32195 w 977284"/>
                <a:gd name="connsiteY4" fmla="*/ 940034 h 940034"/>
                <a:gd name="connsiteX5" fmla="*/ 977285 w 977284"/>
                <a:gd name="connsiteY5" fmla="*/ 33525 h 94003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977284" h="940034">
                  <a:moveTo>
                    <a:pt x="32195" y="940034"/>
                  </a:moveTo>
                  <a:lnTo>
                    <a:pt x="977285" y="33525"/>
                  </a:lnTo>
                  <a:lnTo>
                    <a:pt x="945223" y="0"/>
                  </a:lnTo>
                  <a:lnTo>
                    <a:pt x="0" y="906509"/>
                  </a:lnTo>
                  <a:lnTo>
                    <a:pt x="32195" y="940034"/>
                  </a:lnTo>
                  <a:lnTo>
                    <a:pt x="977285" y="33525"/>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10" name="Freeform: Shape 189">
              <a:extLst>
                <a:ext uri="{FF2B5EF4-FFF2-40B4-BE49-F238E27FC236}">
                  <a16:creationId xmlns:a16="http://schemas.microsoft.com/office/drawing/2014/main" id="{69FF1B73-BB5D-EE1C-617B-F5F9CF94A321}"/>
                </a:ext>
              </a:extLst>
            </xdr:cNvPr>
            <xdr:cNvSpPr/>
          </xdr:nvSpPr>
          <xdr:spPr>
            <a:xfrm>
              <a:off x="8351914" y="1932333"/>
              <a:ext cx="923670" cy="493431"/>
            </a:xfrm>
            <a:custGeom>
              <a:avLst/>
              <a:gdLst>
                <a:gd name="connsiteX0" fmla="*/ -511 w 923670"/>
                <a:gd name="connsiteY0" fmla="*/ -170 h 493431"/>
                <a:gd name="connsiteX1" fmla="*/ -511 w 923670"/>
                <a:gd name="connsiteY1" fmla="*/ 165993 h 493431"/>
                <a:gd name="connsiteX2" fmla="*/ 803427 w 923670"/>
                <a:gd name="connsiteY2" fmla="*/ 493262 h 493431"/>
                <a:gd name="connsiteX3" fmla="*/ 923160 w 923670"/>
                <a:gd name="connsiteY3" fmla="*/ 378052 h 493431"/>
                <a:gd name="connsiteX4" fmla="*/ -511 w 923670"/>
                <a:gd name="connsiteY4" fmla="*/ -170 h 493431"/>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923670" h="493431">
                  <a:moveTo>
                    <a:pt x="-511" y="-170"/>
                  </a:moveTo>
                  <a:lnTo>
                    <a:pt x="-511" y="165993"/>
                  </a:lnTo>
                  <a:cubicBezTo>
                    <a:pt x="298674" y="172126"/>
                    <a:pt x="585022" y="288692"/>
                    <a:pt x="803427" y="493262"/>
                  </a:cubicBezTo>
                  <a:lnTo>
                    <a:pt x="923160" y="378052"/>
                  </a:lnTo>
                  <a:cubicBezTo>
                    <a:pt x="673331" y="141009"/>
                    <a:pt x="343813" y="6083"/>
                    <a:pt x="-511" y="-170"/>
                  </a:cubicBezTo>
                  <a:close/>
                </a:path>
              </a:pathLst>
            </a:custGeom>
            <a:solidFill>
              <a:srgbClr val="B4DC7B"/>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11" name="Freeform: Shape 190">
              <a:extLst>
                <a:ext uri="{FF2B5EF4-FFF2-40B4-BE49-F238E27FC236}">
                  <a16:creationId xmlns:a16="http://schemas.microsoft.com/office/drawing/2014/main" id="{F1DFCE04-2072-B3D6-9635-E0A52501A07E}"/>
                </a:ext>
              </a:extLst>
            </xdr:cNvPr>
            <xdr:cNvSpPr/>
          </xdr:nvSpPr>
          <xdr:spPr>
            <a:xfrm>
              <a:off x="8305484" y="1902932"/>
              <a:ext cx="46296" cy="1309609"/>
            </a:xfrm>
            <a:custGeom>
              <a:avLst/>
              <a:gdLst>
                <a:gd name="connsiteX0" fmla="*/ 0 w 46296"/>
                <a:gd name="connsiteY0" fmla="*/ 1309609 h 1309609"/>
                <a:gd name="connsiteX1" fmla="*/ 0 w 46296"/>
                <a:gd name="connsiteY1" fmla="*/ 0 h 1309609"/>
                <a:gd name="connsiteX2" fmla="*/ 46297 w 46296"/>
                <a:gd name="connsiteY2" fmla="*/ 0 h 1309609"/>
                <a:gd name="connsiteX3" fmla="*/ 46297 w 46296"/>
                <a:gd name="connsiteY3" fmla="*/ 1309609 h 1309609"/>
                <a:gd name="connsiteX4" fmla="*/ 0 w 46296"/>
                <a:gd name="connsiteY4" fmla="*/ 1309609 h 1309609"/>
                <a:gd name="connsiteX5" fmla="*/ 0 w 46296"/>
                <a:gd name="connsiteY5" fmla="*/ 0 h 130960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46296" h="1309609">
                  <a:moveTo>
                    <a:pt x="0" y="1309609"/>
                  </a:moveTo>
                  <a:lnTo>
                    <a:pt x="0" y="0"/>
                  </a:lnTo>
                  <a:lnTo>
                    <a:pt x="46297" y="0"/>
                  </a:lnTo>
                  <a:lnTo>
                    <a:pt x="46297" y="1309609"/>
                  </a:lnTo>
                  <a:lnTo>
                    <a:pt x="0" y="1309609"/>
                  </a:lnTo>
                  <a:lnTo>
                    <a:pt x="0" y="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12" name="Freeform: Shape 191">
              <a:extLst>
                <a:ext uri="{FF2B5EF4-FFF2-40B4-BE49-F238E27FC236}">
                  <a16:creationId xmlns:a16="http://schemas.microsoft.com/office/drawing/2014/main" id="{B5CC0964-4FBF-0060-4B09-68F8F85340CC}"/>
                </a:ext>
              </a:extLst>
            </xdr:cNvPr>
            <xdr:cNvSpPr/>
          </xdr:nvSpPr>
          <xdr:spPr>
            <a:xfrm>
              <a:off x="7367578" y="1932333"/>
              <a:ext cx="937905" cy="496358"/>
            </a:xfrm>
            <a:custGeom>
              <a:avLst/>
              <a:gdLst>
                <a:gd name="connsiteX0" fmla="*/ 123612 w 937905"/>
                <a:gd name="connsiteY0" fmla="*/ 496189 h 496358"/>
                <a:gd name="connsiteX1" fmla="*/ 937395 w 937905"/>
                <a:gd name="connsiteY1" fmla="*/ 165860 h 496358"/>
                <a:gd name="connsiteX2" fmla="*/ 937395 w 937905"/>
                <a:gd name="connsiteY2" fmla="*/ -170 h 496358"/>
                <a:gd name="connsiteX3" fmla="*/ -511 w 937905"/>
                <a:gd name="connsiteY3" fmla="*/ 384970 h 496358"/>
              </a:gdLst>
              <a:ahLst/>
              <a:cxnLst>
                <a:cxn ang="0">
                  <a:pos x="connsiteX0" y="connsiteY0"/>
                </a:cxn>
                <a:cxn ang="0">
                  <a:pos x="connsiteX1" y="connsiteY1"/>
                </a:cxn>
                <a:cxn ang="0">
                  <a:pos x="connsiteX2" y="connsiteY2"/>
                </a:cxn>
                <a:cxn ang="0">
                  <a:pos x="connsiteX3" y="connsiteY3"/>
                </a:cxn>
              </a:cxnLst>
              <a:rect l="l" t="t" r="r" b="b"/>
              <a:pathLst>
                <a:path w="937905" h="496358">
                  <a:moveTo>
                    <a:pt x="123612" y="496189"/>
                  </a:moveTo>
                  <a:cubicBezTo>
                    <a:pt x="344080" y="288280"/>
                    <a:pt x="634391" y="170436"/>
                    <a:pt x="937395" y="165860"/>
                  </a:cubicBezTo>
                  <a:lnTo>
                    <a:pt x="937395" y="-170"/>
                  </a:lnTo>
                  <a:cubicBezTo>
                    <a:pt x="587164" y="4327"/>
                    <a:pt x="251806" y="142033"/>
                    <a:pt x="-511" y="384970"/>
                  </a:cubicBezTo>
                  <a:close/>
                </a:path>
              </a:pathLst>
            </a:custGeom>
            <a:solidFill>
              <a:srgbClr val="FBD06A"/>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13" name="Freeform: Shape 192">
              <a:extLst>
                <a:ext uri="{FF2B5EF4-FFF2-40B4-BE49-F238E27FC236}">
                  <a16:creationId xmlns:a16="http://schemas.microsoft.com/office/drawing/2014/main" id="{2512D7E0-E884-66D0-500C-47511CEF2877}"/>
                </a:ext>
              </a:extLst>
            </xdr:cNvPr>
            <xdr:cNvSpPr/>
          </xdr:nvSpPr>
          <xdr:spPr>
            <a:xfrm>
              <a:off x="6943724" y="2350199"/>
              <a:ext cx="514717" cy="899192"/>
            </a:xfrm>
            <a:custGeom>
              <a:avLst/>
              <a:gdLst>
                <a:gd name="connsiteX0" fmla="*/ 514206 w 514717"/>
                <a:gd name="connsiteY0" fmla="*/ 110783 h 899192"/>
                <a:gd name="connsiteX1" fmla="*/ 390350 w 514717"/>
                <a:gd name="connsiteY1" fmla="*/ -170 h 899192"/>
                <a:gd name="connsiteX2" fmla="*/ -511 w 514717"/>
                <a:gd name="connsiteY2" fmla="*/ 899023 h 899192"/>
                <a:gd name="connsiteX3" fmla="*/ 165784 w 514717"/>
                <a:gd name="connsiteY3" fmla="*/ 899023 h 899192"/>
                <a:gd name="connsiteX4" fmla="*/ 514206 w 514717"/>
                <a:gd name="connsiteY4" fmla="*/ 110783 h 899192"/>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514717" h="899192">
                  <a:moveTo>
                    <a:pt x="514206" y="110783"/>
                  </a:moveTo>
                  <a:lnTo>
                    <a:pt x="390350" y="-170"/>
                  </a:lnTo>
                  <a:cubicBezTo>
                    <a:pt x="154223" y="241504"/>
                    <a:pt x="15121" y="561510"/>
                    <a:pt x="-511" y="899023"/>
                  </a:cubicBezTo>
                  <a:lnTo>
                    <a:pt x="165784" y="899023"/>
                  </a:lnTo>
                  <a:cubicBezTo>
                    <a:pt x="181483" y="602471"/>
                    <a:pt x="305460" y="321991"/>
                    <a:pt x="514206" y="110783"/>
                  </a:cubicBezTo>
                  <a:close/>
                </a:path>
              </a:pathLst>
            </a:custGeom>
            <a:solidFill>
              <a:srgbClr val="FE6F74"/>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14" name="Freeform: Shape 193">
              <a:extLst>
                <a:ext uri="{FF2B5EF4-FFF2-40B4-BE49-F238E27FC236}">
                  <a16:creationId xmlns:a16="http://schemas.microsoft.com/office/drawing/2014/main" id="{1F1528C1-0E31-136E-4A83-57D9F303BE21}"/>
                </a:ext>
              </a:extLst>
            </xdr:cNvPr>
            <xdr:cNvSpPr/>
          </xdr:nvSpPr>
          <xdr:spPr>
            <a:xfrm>
              <a:off x="7326603" y="2308426"/>
              <a:ext cx="1015731" cy="917418"/>
            </a:xfrm>
            <a:custGeom>
              <a:avLst/>
              <a:gdLst>
                <a:gd name="connsiteX0" fmla="*/ 984735 w 1015731"/>
                <a:gd name="connsiteY0" fmla="*/ 917418 h 917418"/>
                <a:gd name="connsiteX1" fmla="*/ 0 w 1015731"/>
                <a:gd name="connsiteY1" fmla="*/ 34589 h 917418"/>
                <a:gd name="connsiteX2" fmla="*/ 30864 w 1015731"/>
                <a:gd name="connsiteY2" fmla="*/ 0 h 917418"/>
                <a:gd name="connsiteX3" fmla="*/ 1015732 w 1015731"/>
                <a:gd name="connsiteY3" fmla="*/ 882829 h 917418"/>
                <a:gd name="connsiteX4" fmla="*/ 984735 w 1015731"/>
                <a:gd name="connsiteY4" fmla="*/ 917418 h 917418"/>
                <a:gd name="connsiteX5" fmla="*/ 9179 w 1015731"/>
                <a:gd name="connsiteY5" fmla="*/ 43769 h 91741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015731" h="917418">
                  <a:moveTo>
                    <a:pt x="984735" y="917418"/>
                  </a:moveTo>
                  <a:lnTo>
                    <a:pt x="0" y="34589"/>
                  </a:lnTo>
                  <a:lnTo>
                    <a:pt x="30864" y="0"/>
                  </a:lnTo>
                  <a:lnTo>
                    <a:pt x="1015732" y="882829"/>
                  </a:lnTo>
                  <a:lnTo>
                    <a:pt x="984735" y="917418"/>
                  </a:lnTo>
                  <a:lnTo>
                    <a:pt x="9179" y="43769"/>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15" name="TextBox 37">
              <a:extLst>
                <a:ext uri="{FF2B5EF4-FFF2-40B4-BE49-F238E27FC236}">
                  <a16:creationId xmlns:a16="http://schemas.microsoft.com/office/drawing/2014/main" id="{479BB730-1DC3-C7FF-188D-B69F0808F64F}"/>
                </a:ext>
              </a:extLst>
            </xdr:cNvPr>
            <xdr:cNvSpPr txBox="1"/>
          </xdr:nvSpPr>
          <xdr:spPr>
            <a:xfrm rot="3710998">
              <a:off x="9386408" y="2602721"/>
              <a:ext cx="222790" cy="270063"/>
            </a:xfrm>
            <a:prstGeom prst="rect">
              <a:avLst/>
            </a:prstGeom>
            <a:noFill/>
          </xdr:spPr>
          <xdr:txBody>
            <a:bodyPr rot="0" spcFirstLastPara="0" vert="horz" wrap="square" lIns="0" tIns="0" rIns="0" bIns="0" numCol="1" spcCol="0" rtlCol="0" fromWordArt="0" anchor="t" anchorCtr="0" forceAA="0" compatLnSpc="1">
              <a:prstTxWarp prst="textNoShape">
                <a:avLst/>
              </a:prstTxWarp>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l">
                <a:spcAft>
                  <a:spcPts val="600"/>
                </a:spcAft>
              </a:pPr>
              <a:endParaRPr lang="pt-BR" sz="1048" b="1" spc="0" baseline="0">
                <a:solidFill>
                  <a:srgbClr val="FFFFFF"/>
                </a:solidFill>
                <a:latin typeface="Arial"/>
                <a:cs typeface="Arial"/>
                <a:sym typeface="Arial"/>
                <a:rtl val="0"/>
              </a:endParaRPr>
            </a:p>
          </xdr:txBody>
        </xdr:sp>
        <xdr:sp macro="" textlink="">
          <xdr:nvSpPr>
            <xdr:cNvPr id="216" name="TextBox 38">
              <a:extLst>
                <a:ext uri="{FF2B5EF4-FFF2-40B4-BE49-F238E27FC236}">
                  <a16:creationId xmlns:a16="http://schemas.microsoft.com/office/drawing/2014/main" id="{99844C09-17EA-41E7-8B39-AB33B9C056D6}"/>
                </a:ext>
              </a:extLst>
            </xdr:cNvPr>
            <xdr:cNvSpPr txBox="1"/>
          </xdr:nvSpPr>
          <xdr:spPr>
            <a:xfrm rot="3847199">
              <a:off x="9388867" y="2646889"/>
              <a:ext cx="262701" cy="270063"/>
            </a:xfrm>
            <a:prstGeom prst="rect">
              <a:avLst/>
            </a:prstGeom>
            <a:noFill/>
          </xdr:spPr>
          <xdr:txBody>
            <a:bodyPr rot="0" spcFirstLastPara="0" vert="horz" wrap="square" lIns="0" tIns="0" rIns="0" bIns="0" numCol="1" spcCol="0" rtlCol="0" fromWordArt="0" anchor="t" anchorCtr="0" forceAA="0" compatLnSpc="1">
              <a:prstTxWarp prst="textNoShape">
                <a:avLst/>
              </a:prstTxWarp>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l">
                <a:spcAft>
                  <a:spcPts val="600"/>
                </a:spcAft>
              </a:pPr>
              <a:endParaRPr lang="pt-BR" sz="1048" b="1" spc="0" baseline="0">
                <a:solidFill>
                  <a:srgbClr val="FFFFFF"/>
                </a:solidFill>
                <a:latin typeface="Arial"/>
                <a:cs typeface="Arial"/>
                <a:sym typeface="Arial"/>
                <a:rtl val="0"/>
              </a:endParaRPr>
            </a:p>
          </xdr:txBody>
        </xdr:sp>
        <xdr:sp macro="" textlink="">
          <xdr:nvSpPr>
            <xdr:cNvPr id="217" name="Freeform: Shape 196">
              <a:extLst>
                <a:ext uri="{FF2B5EF4-FFF2-40B4-BE49-F238E27FC236}">
                  <a16:creationId xmlns:a16="http://schemas.microsoft.com/office/drawing/2014/main" id="{F8DAA378-1B5B-528C-A062-48EB2E4E3090}"/>
                </a:ext>
              </a:extLst>
            </xdr:cNvPr>
            <xdr:cNvSpPr/>
          </xdr:nvSpPr>
          <xdr:spPr>
            <a:xfrm>
              <a:off x="8197325" y="3158794"/>
              <a:ext cx="268999" cy="268999"/>
            </a:xfrm>
            <a:custGeom>
              <a:avLst/>
              <a:gdLst>
                <a:gd name="connsiteX0" fmla="*/ 268999 w 268999"/>
                <a:gd name="connsiteY0" fmla="*/ 134500 h 268999"/>
                <a:gd name="connsiteX1" fmla="*/ 134500 w 268999"/>
                <a:gd name="connsiteY1" fmla="*/ 268999 h 268999"/>
                <a:gd name="connsiteX2" fmla="*/ 0 w 268999"/>
                <a:gd name="connsiteY2" fmla="*/ 134500 h 268999"/>
                <a:gd name="connsiteX3" fmla="*/ 134500 w 268999"/>
                <a:gd name="connsiteY3" fmla="*/ 0 h 268999"/>
                <a:gd name="connsiteX4" fmla="*/ 268999 w 268999"/>
                <a:gd name="connsiteY4" fmla="*/ 134500 h 268999"/>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268999" h="268999">
                  <a:moveTo>
                    <a:pt x="268999" y="134500"/>
                  </a:moveTo>
                  <a:cubicBezTo>
                    <a:pt x="268999" y="208782"/>
                    <a:pt x="208782" y="268999"/>
                    <a:pt x="134500" y="268999"/>
                  </a:cubicBezTo>
                  <a:cubicBezTo>
                    <a:pt x="60218" y="268999"/>
                    <a:pt x="0" y="208782"/>
                    <a:pt x="0" y="134500"/>
                  </a:cubicBezTo>
                  <a:cubicBezTo>
                    <a:pt x="0" y="60218"/>
                    <a:pt x="60217" y="0"/>
                    <a:pt x="134500" y="0"/>
                  </a:cubicBezTo>
                  <a:cubicBezTo>
                    <a:pt x="208782" y="0"/>
                    <a:pt x="268999" y="60218"/>
                    <a:pt x="268999" y="134500"/>
                  </a:cubicBezTo>
                  <a:close/>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18" name="Freeform: Shape 197">
              <a:extLst>
                <a:ext uri="{FF2B5EF4-FFF2-40B4-BE49-F238E27FC236}">
                  <a16:creationId xmlns:a16="http://schemas.microsoft.com/office/drawing/2014/main" id="{97B8CF12-2BFF-B495-4ABE-8C5226DB8340}"/>
                </a:ext>
              </a:extLst>
            </xdr:cNvPr>
            <xdr:cNvSpPr/>
          </xdr:nvSpPr>
          <xdr:spPr>
            <a:xfrm>
              <a:off x="8305484" y="3058751"/>
              <a:ext cx="1113513" cy="307579"/>
            </a:xfrm>
            <a:custGeom>
              <a:avLst/>
              <a:gdLst>
                <a:gd name="connsiteX0" fmla="*/ 66917 w 1113513"/>
                <a:gd name="connsiteY0" fmla="*/ 160176 h 307579"/>
                <a:gd name="connsiteX1" fmla="*/ 1113514 w 1113513"/>
                <a:gd name="connsiteY1" fmla="*/ 0 h 307579"/>
                <a:gd name="connsiteX2" fmla="*/ 139156 w 1113513"/>
                <a:gd name="connsiteY2" fmla="*/ 307580 h 307579"/>
                <a:gd name="connsiteX3" fmla="*/ 0 w 1113513"/>
                <a:gd name="connsiteY3" fmla="*/ 251705 h 307579"/>
                <a:gd name="connsiteX4" fmla="*/ 66917 w 1113513"/>
                <a:gd name="connsiteY4" fmla="*/ 160176 h 307579"/>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113513" h="307579">
                  <a:moveTo>
                    <a:pt x="66917" y="160176"/>
                  </a:moveTo>
                  <a:lnTo>
                    <a:pt x="1113514" y="0"/>
                  </a:lnTo>
                  <a:lnTo>
                    <a:pt x="139156" y="307580"/>
                  </a:lnTo>
                  <a:lnTo>
                    <a:pt x="0" y="251705"/>
                  </a:lnTo>
                  <a:lnTo>
                    <a:pt x="66917" y="160176"/>
                  </a:lnTo>
                  <a:close/>
                </a:path>
              </a:pathLst>
            </a:custGeom>
            <a:solidFill>
              <a:srgbClr val="AD87B3"/>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19" name="Freeform: Shape 198">
              <a:extLst>
                <a:ext uri="{FF2B5EF4-FFF2-40B4-BE49-F238E27FC236}">
                  <a16:creationId xmlns:a16="http://schemas.microsoft.com/office/drawing/2014/main" id="{549CF013-1E5F-C5A0-EA77-C006982C64FF}"/>
                </a:ext>
              </a:extLst>
            </xdr:cNvPr>
            <xdr:cNvSpPr/>
          </xdr:nvSpPr>
          <xdr:spPr>
            <a:xfrm>
              <a:off x="7300899" y="3809138"/>
              <a:ext cx="1411118" cy="345165"/>
            </a:xfrm>
            <a:custGeom>
              <a:avLst/>
              <a:gdLst>
                <a:gd name="connsiteX0" fmla="*/ 1288772 w 1411118"/>
                <a:gd name="connsiteY0" fmla="*/ -100 h 345165"/>
                <a:gd name="connsiteX1" fmla="*/ 113397 w 1411118"/>
                <a:gd name="connsiteY1" fmla="*/ -100 h 345165"/>
                <a:gd name="connsiteX2" fmla="*/ -443 w 1411118"/>
                <a:gd name="connsiteY2" fmla="*/ 121668 h 345165"/>
                <a:gd name="connsiteX3" fmla="*/ 113397 w 1411118"/>
                <a:gd name="connsiteY3" fmla="*/ 235508 h 345165"/>
                <a:gd name="connsiteX4" fmla="*/ 1105049 w 1411118"/>
                <a:gd name="connsiteY4" fmla="*/ 235508 h 345165"/>
                <a:gd name="connsiteX5" fmla="*/ 1284381 w 1411118"/>
                <a:gd name="connsiteY5" fmla="*/ 344996 h 345165"/>
                <a:gd name="connsiteX6" fmla="*/ 1259105 w 1411118"/>
                <a:gd name="connsiteY6" fmla="*/ 235508 h 345165"/>
                <a:gd name="connsiteX7" fmla="*/ 1288772 w 1411118"/>
                <a:gd name="connsiteY7" fmla="*/ 235508 h 345165"/>
                <a:gd name="connsiteX8" fmla="*/ 1410540 w 1411118"/>
                <a:gd name="connsiteY8" fmla="*/ 121668 h 345165"/>
                <a:gd name="connsiteX9" fmla="*/ 1296687 w 1411118"/>
                <a:gd name="connsiteY9" fmla="*/ -100 h 345165"/>
                <a:gd name="connsiteX10" fmla="*/ 1288772 w 1411118"/>
                <a:gd name="connsiteY10" fmla="*/ -100 h 34516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Lst>
              <a:rect l="l" t="t" r="r" b="b"/>
              <a:pathLst>
                <a:path w="1411118" h="345165">
                  <a:moveTo>
                    <a:pt x="1288772" y="-100"/>
                  </a:moveTo>
                  <a:lnTo>
                    <a:pt x="113397" y="-100"/>
                  </a:lnTo>
                  <a:cubicBezTo>
                    <a:pt x="48342" y="2082"/>
                    <a:pt x="-2638" y="56601"/>
                    <a:pt x="-443" y="121668"/>
                  </a:cubicBezTo>
                  <a:cubicBezTo>
                    <a:pt x="1633" y="183650"/>
                    <a:pt x="51401" y="233419"/>
                    <a:pt x="113397" y="235508"/>
                  </a:cubicBezTo>
                  <a:lnTo>
                    <a:pt x="1105049" y="235508"/>
                  </a:lnTo>
                  <a:lnTo>
                    <a:pt x="1284381" y="344996"/>
                  </a:lnTo>
                  <a:lnTo>
                    <a:pt x="1259105" y="235508"/>
                  </a:lnTo>
                  <a:lnTo>
                    <a:pt x="1288772" y="235508"/>
                  </a:lnTo>
                  <a:cubicBezTo>
                    <a:pt x="1353840" y="237690"/>
                    <a:pt x="1408345" y="186723"/>
                    <a:pt x="1410540" y="121668"/>
                  </a:cubicBezTo>
                  <a:cubicBezTo>
                    <a:pt x="1412722" y="56601"/>
                    <a:pt x="1361756" y="2082"/>
                    <a:pt x="1296687" y="-100"/>
                  </a:cubicBezTo>
                  <a:cubicBezTo>
                    <a:pt x="1294053" y="-193"/>
                    <a:pt x="1291406" y="-193"/>
                    <a:pt x="1288772" y="-100"/>
                  </a:cubicBezTo>
                  <a:close/>
                </a:path>
              </a:pathLst>
            </a:custGeom>
            <a:solidFill>
              <a:srgbClr val="FFFFFF"/>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20" name="Freeform: Shape 199">
              <a:extLst>
                <a:ext uri="{FF2B5EF4-FFF2-40B4-BE49-F238E27FC236}">
                  <a16:creationId xmlns:a16="http://schemas.microsoft.com/office/drawing/2014/main" id="{679D1011-8492-9D7A-EAB9-FD83F8FDB698}"/>
                </a:ext>
              </a:extLst>
            </xdr:cNvPr>
            <xdr:cNvSpPr/>
          </xdr:nvSpPr>
          <xdr:spPr>
            <a:xfrm>
              <a:off x="737210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21" name="Freeform: Shape 200">
              <a:extLst>
                <a:ext uri="{FF2B5EF4-FFF2-40B4-BE49-F238E27FC236}">
                  <a16:creationId xmlns:a16="http://schemas.microsoft.com/office/drawing/2014/main" id="{092C4E31-9ECD-CE16-9802-0B96C5F7DA9E}"/>
                </a:ext>
              </a:extLst>
            </xdr:cNvPr>
            <xdr:cNvSpPr/>
          </xdr:nvSpPr>
          <xdr:spPr>
            <a:xfrm>
              <a:off x="756314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22" name="Freeform: Shape 201">
              <a:extLst>
                <a:ext uri="{FF2B5EF4-FFF2-40B4-BE49-F238E27FC236}">
                  <a16:creationId xmlns:a16="http://schemas.microsoft.com/office/drawing/2014/main" id="{1EC920ED-5F1D-BC77-C51E-AD5C8F0AF213}"/>
                </a:ext>
              </a:extLst>
            </xdr:cNvPr>
            <xdr:cNvSpPr/>
          </xdr:nvSpPr>
          <xdr:spPr>
            <a:xfrm>
              <a:off x="775418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23" name="Freeform: Shape 202">
              <a:extLst>
                <a:ext uri="{FF2B5EF4-FFF2-40B4-BE49-F238E27FC236}">
                  <a16:creationId xmlns:a16="http://schemas.microsoft.com/office/drawing/2014/main" id="{ACA744AD-A0C3-9A87-AD55-B7C9D9D2F4F1}"/>
                </a:ext>
              </a:extLst>
            </xdr:cNvPr>
            <xdr:cNvSpPr/>
          </xdr:nvSpPr>
          <xdr:spPr>
            <a:xfrm>
              <a:off x="794522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24" name="Freeform: Shape 203">
              <a:extLst>
                <a:ext uri="{FF2B5EF4-FFF2-40B4-BE49-F238E27FC236}">
                  <a16:creationId xmlns:a16="http://schemas.microsoft.com/office/drawing/2014/main" id="{D6F4EF86-39D7-0C4D-8A1E-EED900969163}"/>
                </a:ext>
              </a:extLst>
            </xdr:cNvPr>
            <xdr:cNvSpPr/>
          </xdr:nvSpPr>
          <xdr:spPr>
            <a:xfrm>
              <a:off x="813626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25" name="Freeform: Shape 204">
              <a:extLst>
                <a:ext uri="{FF2B5EF4-FFF2-40B4-BE49-F238E27FC236}">
                  <a16:creationId xmlns:a16="http://schemas.microsoft.com/office/drawing/2014/main" id="{85AFA788-D0F0-1613-7A29-51AF64EF7D2D}"/>
                </a:ext>
              </a:extLst>
            </xdr:cNvPr>
            <xdr:cNvSpPr/>
          </xdr:nvSpPr>
          <xdr:spPr>
            <a:xfrm>
              <a:off x="832730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26" name="Freeform: Shape 205">
              <a:extLst>
                <a:ext uri="{FF2B5EF4-FFF2-40B4-BE49-F238E27FC236}">
                  <a16:creationId xmlns:a16="http://schemas.microsoft.com/office/drawing/2014/main" id="{08661485-6444-028A-D43B-9C2B9EB444D7}"/>
                </a:ext>
              </a:extLst>
            </xdr:cNvPr>
            <xdr:cNvSpPr/>
          </xdr:nvSpPr>
          <xdr:spPr>
            <a:xfrm>
              <a:off x="8518209"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grpSp>
    </xdr:grpSp>
    <xdr:clientData/>
  </xdr:twoCellAnchor>
  <xdr:twoCellAnchor>
    <xdr:from>
      <xdr:col>4</xdr:col>
      <xdr:colOff>826538</xdr:colOff>
      <xdr:row>0</xdr:row>
      <xdr:rowOff>47746</xdr:rowOff>
    </xdr:from>
    <xdr:to>
      <xdr:col>4</xdr:col>
      <xdr:colOff>2846110</xdr:colOff>
      <xdr:row>1</xdr:row>
      <xdr:rowOff>125054</xdr:rowOff>
    </xdr:to>
    <xdr:grpSp>
      <xdr:nvGrpSpPr>
        <xdr:cNvPr id="229" name="Group 182">
          <a:hlinkClick xmlns:r="http://schemas.openxmlformats.org/officeDocument/2006/relationships" r:id="rId7"/>
          <a:extLst>
            <a:ext uri="{FF2B5EF4-FFF2-40B4-BE49-F238E27FC236}">
              <a16:creationId xmlns:a16="http://schemas.microsoft.com/office/drawing/2014/main" id="{4026A590-9A2B-4E33-B4AA-ABBC01FA9D8E}"/>
            </a:ext>
          </a:extLst>
        </xdr:cNvPr>
        <xdr:cNvGrpSpPr/>
      </xdr:nvGrpSpPr>
      <xdr:grpSpPr>
        <a:xfrm>
          <a:off x="7158924" y="49651"/>
          <a:ext cx="2021477" cy="891765"/>
          <a:chOff x="8811260" y="251459"/>
          <a:chExt cx="1813560" cy="852171"/>
        </a:xfrm>
      </xdr:grpSpPr>
      <xdr:grpSp>
        <xdr:nvGrpSpPr>
          <xdr:cNvPr id="230" name="Agrupar 10">
            <a:extLst>
              <a:ext uri="{FF2B5EF4-FFF2-40B4-BE49-F238E27FC236}">
                <a16:creationId xmlns:a16="http://schemas.microsoft.com/office/drawing/2014/main" id="{15C8EC61-4E43-113A-CFEF-4C4FB8C17310}"/>
              </a:ext>
            </a:extLst>
          </xdr:cNvPr>
          <xdr:cNvGrpSpPr/>
        </xdr:nvGrpSpPr>
        <xdr:grpSpPr>
          <a:xfrm>
            <a:off x="8811260" y="251459"/>
            <a:ext cx="1813560" cy="852171"/>
            <a:chOff x="5210175" y="147637"/>
            <a:chExt cx="2365883" cy="1038225"/>
          </a:xfrm>
          <a:solidFill>
            <a:schemeClr val="bg1">
              <a:lumMod val="50000"/>
            </a:schemeClr>
          </a:solidFill>
        </xdr:grpSpPr>
        <xdr:sp macro="" textlink="">
          <xdr:nvSpPr>
            <xdr:cNvPr id="253" name="Retângulo: Cantos Arredondados 12">
              <a:extLst>
                <a:ext uri="{FF2B5EF4-FFF2-40B4-BE49-F238E27FC236}">
                  <a16:creationId xmlns:a16="http://schemas.microsoft.com/office/drawing/2014/main" id="{043D7D98-B2CE-EB08-81A3-39CE3C46E66C}"/>
                </a:ext>
              </a:extLst>
            </xdr:cNvPr>
            <xdr:cNvSpPr/>
          </xdr:nvSpPr>
          <xdr:spPr>
            <a:xfrm>
              <a:off x="5210175" y="147637"/>
              <a:ext cx="2365883" cy="1038225"/>
            </a:xfrm>
            <a:prstGeom prst="roundRect">
              <a:avLst>
                <a:gd name="adj" fmla="val 9328"/>
              </a:avLst>
            </a:prstGeom>
            <a:solidFill>
              <a:srgbClr val="002060"/>
            </a:solidFill>
            <a:ln>
              <a:noFill/>
            </a:ln>
            <a:effectLst>
              <a:outerShdw blurRad="50800" dist="38100" dir="5400000" algn="t"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solidFill>
                  <a:schemeClr val="bg1">
                    <a:lumMod val="85000"/>
                  </a:schemeClr>
                </a:solidFill>
              </a:endParaRPr>
            </a:p>
          </xdr:txBody>
        </xdr:sp>
        <xdr:sp macro="" textlink="">
          <xdr:nvSpPr>
            <xdr:cNvPr id="254" name="Retângulo: Cantos Arredondados 13">
              <a:hlinkClick xmlns:r="http://schemas.openxmlformats.org/officeDocument/2006/relationships" r:id="rId7"/>
              <a:extLst>
                <a:ext uri="{FF2B5EF4-FFF2-40B4-BE49-F238E27FC236}">
                  <a16:creationId xmlns:a16="http://schemas.microsoft.com/office/drawing/2014/main" id="{9E001D54-3110-870F-A0C5-BF3FAB1E7AD4}"/>
                </a:ext>
              </a:extLst>
            </xdr:cNvPr>
            <xdr:cNvSpPr/>
          </xdr:nvSpPr>
          <xdr:spPr>
            <a:xfrm>
              <a:off x="5946909" y="365995"/>
              <a:ext cx="1588531" cy="815731"/>
            </a:xfrm>
            <a:prstGeom prst="roundRect">
              <a:avLst/>
            </a:prstGeom>
            <a:noFill/>
            <a:ln>
              <a:no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600" b="1">
                  <a:solidFill>
                    <a:schemeClr val="bg1"/>
                  </a:solidFill>
                  <a:latin typeface="+mn-lt"/>
                </a:rPr>
                <a:t>Diagnóstico</a:t>
              </a:r>
              <a:br>
                <a:rPr lang="pt-BR" sz="1600" b="1">
                  <a:solidFill>
                    <a:schemeClr val="bg1"/>
                  </a:solidFill>
                  <a:latin typeface="+mn-lt"/>
                </a:rPr>
              </a:br>
              <a:r>
                <a:rPr lang="pt-BR" sz="1600" b="1">
                  <a:solidFill>
                    <a:schemeClr val="bg1"/>
                  </a:solidFill>
                  <a:latin typeface="+mn-lt"/>
                </a:rPr>
                <a:t>SEGURANÇA</a:t>
              </a:r>
            </a:p>
          </xdr:txBody>
        </xdr:sp>
      </xdr:grpSp>
      <xdr:grpSp>
        <xdr:nvGrpSpPr>
          <xdr:cNvPr id="231" name="Group 184">
            <a:extLst>
              <a:ext uri="{FF2B5EF4-FFF2-40B4-BE49-F238E27FC236}">
                <a16:creationId xmlns:a16="http://schemas.microsoft.com/office/drawing/2014/main" id="{A90E8885-3B06-7390-2D26-3A9C07C8D339}"/>
              </a:ext>
            </a:extLst>
          </xdr:cNvPr>
          <xdr:cNvGrpSpPr/>
        </xdr:nvGrpSpPr>
        <xdr:grpSpPr>
          <a:xfrm>
            <a:off x="8890001" y="488130"/>
            <a:ext cx="581077" cy="489770"/>
            <a:chOff x="6943724" y="1902932"/>
            <a:chExt cx="2763297" cy="2251371"/>
          </a:xfrm>
        </xdr:grpSpPr>
        <xdr:sp macro="" textlink="">
          <xdr:nvSpPr>
            <xdr:cNvPr id="232" name="Freeform: Shape 185">
              <a:extLst>
                <a:ext uri="{FF2B5EF4-FFF2-40B4-BE49-F238E27FC236}">
                  <a16:creationId xmlns:a16="http://schemas.microsoft.com/office/drawing/2014/main" id="{5F5BDCA2-99EB-CF1B-BAA8-7E80DA956E4F}"/>
                </a:ext>
              </a:extLst>
            </xdr:cNvPr>
            <xdr:cNvSpPr/>
          </xdr:nvSpPr>
          <xdr:spPr>
            <a:xfrm>
              <a:off x="9189377" y="2343015"/>
              <a:ext cx="517644" cy="906376"/>
            </a:xfrm>
            <a:custGeom>
              <a:avLst/>
              <a:gdLst>
                <a:gd name="connsiteX0" fmla="*/ 119222 w 517644"/>
                <a:gd name="connsiteY0" fmla="*/ -170 h 906376"/>
                <a:gd name="connsiteX1" fmla="*/ -511 w 517644"/>
                <a:gd name="connsiteY1" fmla="*/ 114907 h 906376"/>
                <a:gd name="connsiteX2" fmla="*/ 350838 w 517644"/>
                <a:gd name="connsiteY2" fmla="*/ 906207 h 906376"/>
                <a:gd name="connsiteX3" fmla="*/ 517134 w 517644"/>
                <a:gd name="connsiteY3" fmla="*/ 906207 h 906376"/>
                <a:gd name="connsiteX4" fmla="*/ 119222 w 517644"/>
                <a:gd name="connsiteY4" fmla="*/ -170 h 906376"/>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517644" h="906376">
                  <a:moveTo>
                    <a:pt x="119222" y="-170"/>
                  </a:moveTo>
                  <a:lnTo>
                    <a:pt x="-511" y="114907"/>
                  </a:lnTo>
                  <a:cubicBezTo>
                    <a:pt x="209992" y="326448"/>
                    <a:pt x="335100" y="608192"/>
                    <a:pt x="350838" y="906207"/>
                  </a:cubicBezTo>
                  <a:lnTo>
                    <a:pt x="517134" y="906207"/>
                  </a:lnTo>
                  <a:cubicBezTo>
                    <a:pt x="501302" y="565235"/>
                    <a:pt x="359512" y="242263"/>
                    <a:pt x="119222" y="-170"/>
                  </a:cubicBezTo>
                  <a:close/>
                </a:path>
              </a:pathLst>
            </a:custGeom>
            <a:solidFill>
              <a:srgbClr val="78AD5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33" name="Freeform: Shape 186">
              <a:extLst>
                <a:ext uri="{FF2B5EF4-FFF2-40B4-BE49-F238E27FC236}">
                  <a16:creationId xmlns:a16="http://schemas.microsoft.com/office/drawing/2014/main" id="{5ABAD218-ED8E-4791-B8F4-28A44CB42A64}"/>
                </a:ext>
              </a:extLst>
            </xdr:cNvPr>
            <xdr:cNvSpPr/>
          </xdr:nvSpPr>
          <xdr:spPr>
            <a:xfrm>
              <a:off x="6944124" y="3270145"/>
              <a:ext cx="1309609" cy="46429"/>
            </a:xfrm>
            <a:custGeom>
              <a:avLst/>
              <a:gdLst>
                <a:gd name="connsiteX0" fmla="*/ 1309609 w 1309609"/>
                <a:gd name="connsiteY0" fmla="*/ 46430 h 46429"/>
                <a:gd name="connsiteX1" fmla="*/ 0 w 1309609"/>
                <a:gd name="connsiteY1" fmla="*/ 46430 h 46429"/>
                <a:gd name="connsiteX2" fmla="*/ 0 w 1309609"/>
                <a:gd name="connsiteY2" fmla="*/ 0 h 46429"/>
                <a:gd name="connsiteX3" fmla="*/ 1309609 w 1309609"/>
                <a:gd name="connsiteY3" fmla="*/ 0 h 46429"/>
                <a:gd name="connsiteX4" fmla="*/ 1309609 w 1309609"/>
                <a:gd name="connsiteY4" fmla="*/ 46430 h 46429"/>
                <a:gd name="connsiteX5" fmla="*/ 0 w 1309609"/>
                <a:gd name="connsiteY5" fmla="*/ 46430 h 4642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309609" h="46429">
                  <a:moveTo>
                    <a:pt x="1309609" y="46430"/>
                  </a:moveTo>
                  <a:lnTo>
                    <a:pt x="0" y="46430"/>
                  </a:lnTo>
                  <a:lnTo>
                    <a:pt x="0" y="0"/>
                  </a:lnTo>
                  <a:lnTo>
                    <a:pt x="1309609" y="0"/>
                  </a:lnTo>
                  <a:lnTo>
                    <a:pt x="1309609" y="46430"/>
                  </a:lnTo>
                  <a:lnTo>
                    <a:pt x="0" y="4643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34" name="Freeform: Shape 187">
              <a:extLst>
                <a:ext uri="{FF2B5EF4-FFF2-40B4-BE49-F238E27FC236}">
                  <a16:creationId xmlns:a16="http://schemas.microsoft.com/office/drawing/2014/main" id="{0DCC7A23-2C37-DA73-B3C7-4B7D899B456E}"/>
                </a:ext>
              </a:extLst>
            </xdr:cNvPr>
            <xdr:cNvSpPr/>
          </xdr:nvSpPr>
          <xdr:spPr>
            <a:xfrm>
              <a:off x="8397279" y="3270145"/>
              <a:ext cx="1309609" cy="46429"/>
            </a:xfrm>
            <a:custGeom>
              <a:avLst/>
              <a:gdLst>
                <a:gd name="connsiteX0" fmla="*/ 1309609 w 1309609"/>
                <a:gd name="connsiteY0" fmla="*/ 46430 h 46429"/>
                <a:gd name="connsiteX1" fmla="*/ 0 w 1309609"/>
                <a:gd name="connsiteY1" fmla="*/ 46430 h 46429"/>
                <a:gd name="connsiteX2" fmla="*/ 0 w 1309609"/>
                <a:gd name="connsiteY2" fmla="*/ 0 h 46429"/>
                <a:gd name="connsiteX3" fmla="*/ 1309609 w 1309609"/>
                <a:gd name="connsiteY3" fmla="*/ 0 h 46429"/>
                <a:gd name="connsiteX4" fmla="*/ 1309609 w 1309609"/>
                <a:gd name="connsiteY4" fmla="*/ 46430 h 46429"/>
                <a:gd name="connsiteX5" fmla="*/ 0 w 1309609"/>
                <a:gd name="connsiteY5" fmla="*/ 46430 h 4642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309609" h="46429">
                  <a:moveTo>
                    <a:pt x="1309609" y="46430"/>
                  </a:moveTo>
                  <a:lnTo>
                    <a:pt x="0" y="46430"/>
                  </a:lnTo>
                  <a:lnTo>
                    <a:pt x="0" y="0"/>
                  </a:lnTo>
                  <a:lnTo>
                    <a:pt x="1309609" y="0"/>
                  </a:lnTo>
                  <a:lnTo>
                    <a:pt x="1309609" y="46430"/>
                  </a:lnTo>
                  <a:lnTo>
                    <a:pt x="0" y="4643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35" name="Freeform: Shape 188">
              <a:extLst>
                <a:ext uri="{FF2B5EF4-FFF2-40B4-BE49-F238E27FC236}">
                  <a16:creationId xmlns:a16="http://schemas.microsoft.com/office/drawing/2014/main" id="{5A883FB2-1C8B-2722-B333-4F9098535368}"/>
                </a:ext>
              </a:extLst>
            </xdr:cNvPr>
            <xdr:cNvSpPr/>
          </xdr:nvSpPr>
          <xdr:spPr>
            <a:xfrm>
              <a:off x="8339940" y="2301641"/>
              <a:ext cx="977284" cy="940034"/>
            </a:xfrm>
            <a:custGeom>
              <a:avLst/>
              <a:gdLst>
                <a:gd name="connsiteX0" fmla="*/ 32195 w 977284"/>
                <a:gd name="connsiteY0" fmla="*/ 940034 h 940034"/>
                <a:gd name="connsiteX1" fmla="*/ 977285 w 977284"/>
                <a:gd name="connsiteY1" fmla="*/ 33525 h 940034"/>
                <a:gd name="connsiteX2" fmla="*/ 945223 w 977284"/>
                <a:gd name="connsiteY2" fmla="*/ 0 h 940034"/>
                <a:gd name="connsiteX3" fmla="*/ 0 w 977284"/>
                <a:gd name="connsiteY3" fmla="*/ 906509 h 940034"/>
                <a:gd name="connsiteX4" fmla="*/ 32195 w 977284"/>
                <a:gd name="connsiteY4" fmla="*/ 940034 h 940034"/>
                <a:gd name="connsiteX5" fmla="*/ 977285 w 977284"/>
                <a:gd name="connsiteY5" fmla="*/ 33525 h 94003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977284" h="940034">
                  <a:moveTo>
                    <a:pt x="32195" y="940034"/>
                  </a:moveTo>
                  <a:lnTo>
                    <a:pt x="977285" y="33525"/>
                  </a:lnTo>
                  <a:lnTo>
                    <a:pt x="945223" y="0"/>
                  </a:lnTo>
                  <a:lnTo>
                    <a:pt x="0" y="906509"/>
                  </a:lnTo>
                  <a:lnTo>
                    <a:pt x="32195" y="940034"/>
                  </a:lnTo>
                  <a:lnTo>
                    <a:pt x="977285" y="33525"/>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36" name="Freeform: Shape 189">
              <a:extLst>
                <a:ext uri="{FF2B5EF4-FFF2-40B4-BE49-F238E27FC236}">
                  <a16:creationId xmlns:a16="http://schemas.microsoft.com/office/drawing/2014/main" id="{A6DA179C-578D-D1F0-C51C-1E355F1E9034}"/>
                </a:ext>
              </a:extLst>
            </xdr:cNvPr>
            <xdr:cNvSpPr/>
          </xdr:nvSpPr>
          <xdr:spPr>
            <a:xfrm>
              <a:off x="8351914" y="1932333"/>
              <a:ext cx="923670" cy="493431"/>
            </a:xfrm>
            <a:custGeom>
              <a:avLst/>
              <a:gdLst>
                <a:gd name="connsiteX0" fmla="*/ -511 w 923670"/>
                <a:gd name="connsiteY0" fmla="*/ -170 h 493431"/>
                <a:gd name="connsiteX1" fmla="*/ -511 w 923670"/>
                <a:gd name="connsiteY1" fmla="*/ 165993 h 493431"/>
                <a:gd name="connsiteX2" fmla="*/ 803427 w 923670"/>
                <a:gd name="connsiteY2" fmla="*/ 493262 h 493431"/>
                <a:gd name="connsiteX3" fmla="*/ 923160 w 923670"/>
                <a:gd name="connsiteY3" fmla="*/ 378052 h 493431"/>
                <a:gd name="connsiteX4" fmla="*/ -511 w 923670"/>
                <a:gd name="connsiteY4" fmla="*/ -170 h 493431"/>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923670" h="493431">
                  <a:moveTo>
                    <a:pt x="-511" y="-170"/>
                  </a:moveTo>
                  <a:lnTo>
                    <a:pt x="-511" y="165993"/>
                  </a:lnTo>
                  <a:cubicBezTo>
                    <a:pt x="298674" y="172126"/>
                    <a:pt x="585022" y="288692"/>
                    <a:pt x="803427" y="493262"/>
                  </a:cubicBezTo>
                  <a:lnTo>
                    <a:pt x="923160" y="378052"/>
                  </a:lnTo>
                  <a:cubicBezTo>
                    <a:pt x="673331" y="141009"/>
                    <a:pt x="343813" y="6083"/>
                    <a:pt x="-511" y="-170"/>
                  </a:cubicBezTo>
                  <a:close/>
                </a:path>
              </a:pathLst>
            </a:custGeom>
            <a:solidFill>
              <a:srgbClr val="B4DC7B"/>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37" name="Freeform: Shape 190">
              <a:extLst>
                <a:ext uri="{FF2B5EF4-FFF2-40B4-BE49-F238E27FC236}">
                  <a16:creationId xmlns:a16="http://schemas.microsoft.com/office/drawing/2014/main" id="{45B1EACF-83AC-5394-7113-8150104D1851}"/>
                </a:ext>
              </a:extLst>
            </xdr:cNvPr>
            <xdr:cNvSpPr/>
          </xdr:nvSpPr>
          <xdr:spPr>
            <a:xfrm>
              <a:off x="8305484" y="1902932"/>
              <a:ext cx="46296" cy="1309609"/>
            </a:xfrm>
            <a:custGeom>
              <a:avLst/>
              <a:gdLst>
                <a:gd name="connsiteX0" fmla="*/ 0 w 46296"/>
                <a:gd name="connsiteY0" fmla="*/ 1309609 h 1309609"/>
                <a:gd name="connsiteX1" fmla="*/ 0 w 46296"/>
                <a:gd name="connsiteY1" fmla="*/ 0 h 1309609"/>
                <a:gd name="connsiteX2" fmla="*/ 46297 w 46296"/>
                <a:gd name="connsiteY2" fmla="*/ 0 h 1309609"/>
                <a:gd name="connsiteX3" fmla="*/ 46297 w 46296"/>
                <a:gd name="connsiteY3" fmla="*/ 1309609 h 1309609"/>
                <a:gd name="connsiteX4" fmla="*/ 0 w 46296"/>
                <a:gd name="connsiteY4" fmla="*/ 1309609 h 1309609"/>
                <a:gd name="connsiteX5" fmla="*/ 0 w 46296"/>
                <a:gd name="connsiteY5" fmla="*/ 0 h 130960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46296" h="1309609">
                  <a:moveTo>
                    <a:pt x="0" y="1309609"/>
                  </a:moveTo>
                  <a:lnTo>
                    <a:pt x="0" y="0"/>
                  </a:lnTo>
                  <a:lnTo>
                    <a:pt x="46297" y="0"/>
                  </a:lnTo>
                  <a:lnTo>
                    <a:pt x="46297" y="1309609"/>
                  </a:lnTo>
                  <a:lnTo>
                    <a:pt x="0" y="1309609"/>
                  </a:lnTo>
                  <a:lnTo>
                    <a:pt x="0" y="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38" name="Freeform: Shape 191">
              <a:extLst>
                <a:ext uri="{FF2B5EF4-FFF2-40B4-BE49-F238E27FC236}">
                  <a16:creationId xmlns:a16="http://schemas.microsoft.com/office/drawing/2014/main" id="{8057EB65-261A-40CB-DFDA-C172DB4E766A}"/>
                </a:ext>
              </a:extLst>
            </xdr:cNvPr>
            <xdr:cNvSpPr/>
          </xdr:nvSpPr>
          <xdr:spPr>
            <a:xfrm>
              <a:off x="7367578" y="1932333"/>
              <a:ext cx="937905" cy="496358"/>
            </a:xfrm>
            <a:custGeom>
              <a:avLst/>
              <a:gdLst>
                <a:gd name="connsiteX0" fmla="*/ 123612 w 937905"/>
                <a:gd name="connsiteY0" fmla="*/ 496189 h 496358"/>
                <a:gd name="connsiteX1" fmla="*/ 937395 w 937905"/>
                <a:gd name="connsiteY1" fmla="*/ 165860 h 496358"/>
                <a:gd name="connsiteX2" fmla="*/ 937395 w 937905"/>
                <a:gd name="connsiteY2" fmla="*/ -170 h 496358"/>
                <a:gd name="connsiteX3" fmla="*/ -511 w 937905"/>
                <a:gd name="connsiteY3" fmla="*/ 384970 h 496358"/>
              </a:gdLst>
              <a:ahLst/>
              <a:cxnLst>
                <a:cxn ang="0">
                  <a:pos x="connsiteX0" y="connsiteY0"/>
                </a:cxn>
                <a:cxn ang="0">
                  <a:pos x="connsiteX1" y="connsiteY1"/>
                </a:cxn>
                <a:cxn ang="0">
                  <a:pos x="connsiteX2" y="connsiteY2"/>
                </a:cxn>
                <a:cxn ang="0">
                  <a:pos x="connsiteX3" y="connsiteY3"/>
                </a:cxn>
              </a:cxnLst>
              <a:rect l="l" t="t" r="r" b="b"/>
              <a:pathLst>
                <a:path w="937905" h="496358">
                  <a:moveTo>
                    <a:pt x="123612" y="496189"/>
                  </a:moveTo>
                  <a:cubicBezTo>
                    <a:pt x="344080" y="288280"/>
                    <a:pt x="634391" y="170436"/>
                    <a:pt x="937395" y="165860"/>
                  </a:cubicBezTo>
                  <a:lnTo>
                    <a:pt x="937395" y="-170"/>
                  </a:lnTo>
                  <a:cubicBezTo>
                    <a:pt x="587164" y="4327"/>
                    <a:pt x="251806" y="142033"/>
                    <a:pt x="-511" y="384970"/>
                  </a:cubicBezTo>
                  <a:close/>
                </a:path>
              </a:pathLst>
            </a:custGeom>
            <a:solidFill>
              <a:srgbClr val="FBD06A"/>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39" name="Freeform: Shape 192">
              <a:extLst>
                <a:ext uri="{FF2B5EF4-FFF2-40B4-BE49-F238E27FC236}">
                  <a16:creationId xmlns:a16="http://schemas.microsoft.com/office/drawing/2014/main" id="{2BF1801F-DBBA-772F-00A9-9BAB2C25DEDA}"/>
                </a:ext>
              </a:extLst>
            </xdr:cNvPr>
            <xdr:cNvSpPr/>
          </xdr:nvSpPr>
          <xdr:spPr>
            <a:xfrm>
              <a:off x="6943724" y="2350199"/>
              <a:ext cx="514717" cy="899192"/>
            </a:xfrm>
            <a:custGeom>
              <a:avLst/>
              <a:gdLst>
                <a:gd name="connsiteX0" fmla="*/ 514206 w 514717"/>
                <a:gd name="connsiteY0" fmla="*/ 110783 h 899192"/>
                <a:gd name="connsiteX1" fmla="*/ 390350 w 514717"/>
                <a:gd name="connsiteY1" fmla="*/ -170 h 899192"/>
                <a:gd name="connsiteX2" fmla="*/ -511 w 514717"/>
                <a:gd name="connsiteY2" fmla="*/ 899023 h 899192"/>
                <a:gd name="connsiteX3" fmla="*/ 165784 w 514717"/>
                <a:gd name="connsiteY3" fmla="*/ 899023 h 899192"/>
                <a:gd name="connsiteX4" fmla="*/ 514206 w 514717"/>
                <a:gd name="connsiteY4" fmla="*/ 110783 h 899192"/>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514717" h="899192">
                  <a:moveTo>
                    <a:pt x="514206" y="110783"/>
                  </a:moveTo>
                  <a:lnTo>
                    <a:pt x="390350" y="-170"/>
                  </a:lnTo>
                  <a:cubicBezTo>
                    <a:pt x="154223" y="241504"/>
                    <a:pt x="15121" y="561510"/>
                    <a:pt x="-511" y="899023"/>
                  </a:cubicBezTo>
                  <a:lnTo>
                    <a:pt x="165784" y="899023"/>
                  </a:lnTo>
                  <a:cubicBezTo>
                    <a:pt x="181483" y="602471"/>
                    <a:pt x="305460" y="321991"/>
                    <a:pt x="514206" y="110783"/>
                  </a:cubicBezTo>
                  <a:close/>
                </a:path>
              </a:pathLst>
            </a:custGeom>
            <a:solidFill>
              <a:srgbClr val="FE6F74"/>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40" name="Freeform: Shape 193">
              <a:extLst>
                <a:ext uri="{FF2B5EF4-FFF2-40B4-BE49-F238E27FC236}">
                  <a16:creationId xmlns:a16="http://schemas.microsoft.com/office/drawing/2014/main" id="{30FF57B8-BBAF-92CD-82B2-50431437418C}"/>
                </a:ext>
              </a:extLst>
            </xdr:cNvPr>
            <xdr:cNvSpPr/>
          </xdr:nvSpPr>
          <xdr:spPr>
            <a:xfrm>
              <a:off x="7326603" y="2308426"/>
              <a:ext cx="1015731" cy="917418"/>
            </a:xfrm>
            <a:custGeom>
              <a:avLst/>
              <a:gdLst>
                <a:gd name="connsiteX0" fmla="*/ 984735 w 1015731"/>
                <a:gd name="connsiteY0" fmla="*/ 917418 h 917418"/>
                <a:gd name="connsiteX1" fmla="*/ 0 w 1015731"/>
                <a:gd name="connsiteY1" fmla="*/ 34589 h 917418"/>
                <a:gd name="connsiteX2" fmla="*/ 30864 w 1015731"/>
                <a:gd name="connsiteY2" fmla="*/ 0 h 917418"/>
                <a:gd name="connsiteX3" fmla="*/ 1015732 w 1015731"/>
                <a:gd name="connsiteY3" fmla="*/ 882829 h 917418"/>
                <a:gd name="connsiteX4" fmla="*/ 984735 w 1015731"/>
                <a:gd name="connsiteY4" fmla="*/ 917418 h 917418"/>
                <a:gd name="connsiteX5" fmla="*/ 9179 w 1015731"/>
                <a:gd name="connsiteY5" fmla="*/ 43769 h 91741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015731" h="917418">
                  <a:moveTo>
                    <a:pt x="984735" y="917418"/>
                  </a:moveTo>
                  <a:lnTo>
                    <a:pt x="0" y="34589"/>
                  </a:lnTo>
                  <a:lnTo>
                    <a:pt x="30864" y="0"/>
                  </a:lnTo>
                  <a:lnTo>
                    <a:pt x="1015732" y="882829"/>
                  </a:lnTo>
                  <a:lnTo>
                    <a:pt x="984735" y="917418"/>
                  </a:lnTo>
                  <a:lnTo>
                    <a:pt x="9179" y="43769"/>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41" name="TextBox 37">
              <a:extLst>
                <a:ext uri="{FF2B5EF4-FFF2-40B4-BE49-F238E27FC236}">
                  <a16:creationId xmlns:a16="http://schemas.microsoft.com/office/drawing/2014/main" id="{9333FA10-D49D-730A-3CD3-58578B428D9F}"/>
                </a:ext>
              </a:extLst>
            </xdr:cNvPr>
            <xdr:cNvSpPr txBox="1"/>
          </xdr:nvSpPr>
          <xdr:spPr>
            <a:xfrm rot="3710998">
              <a:off x="9386408" y="2602721"/>
              <a:ext cx="222790" cy="270063"/>
            </a:xfrm>
            <a:prstGeom prst="rect">
              <a:avLst/>
            </a:prstGeom>
            <a:noFill/>
          </xdr:spPr>
          <xdr:txBody>
            <a:bodyPr rot="0" spcFirstLastPara="0" vert="horz" wrap="square" lIns="0" tIns="0" rIns="0" bIns="0" numCol="1" spcCol="0" rtlCol="0" fromWordArt="0" anchor="t" anchorCtr="0" forceAA="0" compatLnSpc="1">
              <a:prstTxWarp prst="textNoShape">
                <a:avLst/>
              </a:prstTxWarp>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l">
                <a:spcAft>
                  <a:spcPts val="600"/>
                </a:spcAft>
              </a:pPr>
              <a:endParaRPr lang="pt-BR" sz="1048" b="1" spc="0" baseline="0">
                <a:solidFill>
                  <a:srgbClr val="FFFFFF"/>
                </a:solidFill>
                <a:latin typeface="Arial"/>
                <a:cs typeface="Arial"/>
                <a:sym typeface="Arial"/>
                <a:rtl val="0"/>
              </a:endParaRPr>
            </a:p>
          </xdr:txBody>
        </xdr:sp>
        <xdr:sp macro="" textlink="">
          <xdr:nvSpPr>
            <xdr:cNvPr id="242" name="TextBox 38">
              <a:extLst>
                <a:ext uri="{FF2B5EF4-FFF2-40B4-BE49-F238E27FC236}">
                  <a16:creationId xmlns:a16="http://schemas.microsoft.com/office/drawing/2014/main" id="{B24D2911-2FDC-A45C-9962-547087502C03}"/>
                </a:ext>
              </a:extLst>
            </xdr:cNvPr>
            <xdr:cNvSpPr txBox="1"/>
          </xdr:nvSpPr>
          <xdr:spPr>
            <a:xfrm rot="3847199">
              <a:off x="9388867" y="2646889"/>
              <a:ext cx="262701" cy="270063"/>
            </a:xfrm>
            <a:prstGeom prst="rect">
              <a:avLst/>
            </a:prstGeom>
            <a:noFill/>
          </xdr:spPr>
          <xdr:txBody>
            <a:bodyPr rot="0" spcFirstLastPara="0" vert="horz" wrap="square" lIns="0" tIns="0" rIns="0" bIns="0" numCol="1" spcCol="0" rtlCol="0" fromWordArt="0" anchor="t" anchorCtr="0" forceAA="0" compatLnSpc="1">
              <a:prstTxWarp prst="textNoShape">
                <a:avLst/>
              </a:prstTxWarp>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l">
                <a:spcAft>
                  <a:spcPts val="600"/>
                </a:spcAft>
              </a:pPr>
              <a:endParaRPr lang="pt-BR" sz="1048" b="1" spc="0" baseline="0">
                <a:solidFill>
                  <a:srgbClr val="FFFFFF"/>
                </a:solidFill>
                <a:latin typeface="Arial"/>
                <a:cs typeface="Arial"/>
                <a:sym typeface="Arial"/>
                <a:rtl val="0"/>
              </a:endParaRPr>
            </a:p>
          </xdr:txBody>
        </xdr:sp>
        <xdr:sp macro="" textlink="">
          <xdr:nvSpPr>
            <xdr:cNvPr id="243" name="Freeform: Shape 196">
              <a:extLst>
                <a:ext uri="{FF2B5EF4-FFF2-40B4-BE49-F238E27FC236}">
                  <a16:creationId xmlns:a16="http://schemas.microsoft.com/office/drawing/2014/main" id="{FFB1284E-606B-D4D4-D7DF-0CCAC103A49A}"/>
                </a:ext>
              </a:extLst>
            </xdr:cNvPr>
            <xdr:cNvSpPr/>
          </xdr:nvSpPr>
          <xdr:spPr>
            <a:xfrm>
              <a:off x="8197325" y="3158794"/>
              <a:ext cx="268999" cy="268999"/>
            </a:xfrm>
            <a:custGeom>
              <a:avLst/>
              <a:gdLst>
                <a:gd name="connsiteX0" fmla="*/ 268999 w 268999"/>
                <a:gd name="connsiteY0" fmla="*/ 134500 h 268999"/>
                <a:gd name="connsiteX1" fmla="*/ 134500 w 268999"/>
                <a:gd name="connsiteY1" fmla="*/ 268999 h 268999"/>
                <a:gd name="connsiteX2" fmla="*/ 0 w 268999"/>
                <a:gd name="connsiteY2" fmla="*/ 134500 h 268999"/>
                <a:gd name="connsiteX3" fmla="*/ 134500 w 268999"/>
                <a:gd name="connsiteY3" fmla="*/ 0 h 268999"/>
                <a:gd name="connsiteX4" fmla="*/ 268999 w 268999"/>
                <a:gd name="connsiteY4" fmla="*/ 134500 h 268999"/>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268999" h="268999">
                  <a:moveTo>
                    <a:pt x="268999" y="134500"/>
                  </a:moveTo>
                  <a:cubicBezTo>
                    <a:pt x="268999" y="208782"/>
                    <a:pt x="208782" y="268999"/>
                    <a:pt x="134500" y="268999"/>
                  </a:cubicBezTo>
                  <a:cubicBezTo>
                    <a:pt x="60218" y="268999"/>
                    <a:pt x="0" y="208782"/>
                    <a:pt x="0" y="134500"/>
                  </a:cubicBezTo>
                  <a:cubicBezTo>
                    <a:pt x="0" y="60218"/>
                    <a:pt x="60217" y="0"/>
                    <a:pt x="134500" y="0"/>
                  </a:cubicBezTo>
                  <a:cubicBezTo>
                    <a:pt x="208782" y="0"/>
                    <a:pt x="268999" y="60218"/>
                    <a:pt x="268999" y="134500"/>
                  </a:cubicBezTo>
                  <a:close/>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44" name="Freeform: Shape 197">
              <a:extLst>
                <a:ext uri="{FF2B5EF4-FFF2-40B4-BE49-F238E27FC236}">
                  <a16:creationId xmlns:a16="http://schemas.microsoft.com/office/drawing/2014/main" id="{E2C73F9D-76E2-F4FB-7C3A-D472C7EC5B9E}"/>
                </a:ext>
              </a:extLst>
            </xdr:cNvPr>
            <xdr:cNvSpPr/>
          </xdr:nvSpPr>
          <xdr:spPr>
            <a:xfrm>
              <a:off x="8305484" y="3058751"/>
              <a:ext cx="1113513" cy="307579"/>
            </a:xfrm>
            <a:custGeom>
              <a:avLst/>
              <a:gdLst>
                <a:gd name="connsiteX0" fmla="*/ 66917 w 1113513"/>
                <a:gd name="connsiteY0" fmla="*/ 160176 h 307579"/>
                <a:gd name="connsiteX1" fmla="*/ 1113514 w 1113513"/>
                <a:gd name="connsiteY1" fmla="*/ 0 h 307579"/>
                <a:gd name="connsiteX2" fmla="*/ 139156 w 1113513"/>
                <a:gd name="connsiteY2" fmla="*/ 307580 h 307579"/>
                <a:gd name="connsiteX3" fmla="*/ 0 w 1113513"/>
                <a:gd name="connsiteY3" fmla="*/ 251705 h 307579"/>
                <a:gd name="connsiteX4" fmla="*/ 66917 w 1113513"/>
                <a:gd name="connsiteY4" fmla="*/ 160176 h 307579"/>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113513" h="307579">
                  <a:moveTo>
                    <a:pt x="66917" y="160176"/>
                  </a:moveTo>
                  <a:lnTo>
                    <a:pt x="1113514" y="0"/>
                  </a:lnTo>
                  <a:lnTo>
                    <a:pt x="139156" y="307580"/>
                  </a:lnTo>
                  <a:lnTo>
                    <a:pt x="0" y="251705"/>
                  </a:lnTo>
                  <a:lnTo>
                    <a:pt x="66917" y="160176"/>
                  </a:lnTo>
                  <a:close/>
                </a:path>
              </a:pathLst>
            </a:custGeom>
            <a:solidFill>
              <a:srgbClr val="AD87B3"/>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45" name="Freeform: Shape 198">
              <a:extLst>
                <a:ext uri="{FF2B5EF4-FFF2-40B4-BE49-F238E27FC236}">
                  <a16:creationId xmlns:a16="http://schemas.microsoft.com/office/drawing/2014/main" id="{19DE344D-E60C-3FC1-9F13-F4D0A830852E}"/>
                </a:ext>
              </a:extLst>
            </xdr:cNvPr>
            <xdr:cNvSpPr/>
          </xdr:nvSpPr>
          <xdr:spPr>
            <a:xfrm>
              <a:off x="7300899" y="3809138"/>
              <a:ext cx="1411118" cy="345165"/>
            </a:xfrm>
            <a:custGeom>
              <a:avLst/>
              <a:gdLst>
                <a:gd name="connsiteX0" fmla="*/ 1288772 w 1411118"/>
                <a:gd name="connsiteY0" fmla="*/ -100 h 345165"/>
                <a:gd name="connsiteX1" fmla="*/ 113397 w 1411118"/>
                <a:gd name="connsiteY1" fmla="*/ -100 h 345165"/>
                <a:gd name="connsiteX2" fmla="*/ -443 w 1411118"/>
                <a:gd name="connsiteY2" fmla="*/ 121668 h 345165"/>
                <a:gd name="connsiteX3" fmla="*/ 113397 w 1411118"/>
                <a:gd name="connsiteY3" fmla="*/ 235508 h 345165"/>
                <a:gd name="connsiteX4" fmla="*/ 1105049 w 1411118"/>
                <a:gd name="connsiteY4" fmla="*/ 235508 h 345165"/>
                <a:gd name="connsiteX5" fmla="*/ 1284381 w 1411118"/>
                <a:gd name="connsiteY5" fmla="*/ 344996 h 345165"/>
                <a:gd name="connsiteX6" fmla="*/ 1259105 w 1411118"/>
                <a:gd name="connsiteY6" fmla="*/ 235508 h 345165"/>
                <a:gd name="connsiteX7" fmla="*/ 1288772 w 1411118"/>
                <a:gd name="connsiteY7" fmla="*/ 235508 h 345165"/>
                <a:gd name="connsiteX8" fmla="*/ 1410540 w 1411118"/>
                <a:gd name="connsiteY8" fmla="*/ 121668 h 345165"/>
                <a:gd name="connsiteX9" fmla="*/ 1296687 w 1411118"/>
                <a:gd name="connsiteY9" fmla="*/ -100 h 345165"/>
                <a:gd name="connsiteX10" fmla="*/ 1288772 w 1411118"/>
                <a:gd name="connsiteY10" fmla="*/ -100 h 34516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Lst>
              <a:rect l="l" t="t" r="r" b="b"/>
              <a:pathLst>
                <a:path w="1411118" h="345165">
                  <a:moveTo>
                    <a:pt x="1288772" y="-100"/>
                  </a:moveTo>
                  <a:lnTo>
                    <a:pt x="113397" y="-100"/>
                  </a:lnTo>
                  <a:cubicBezTo>
                    <a:pt x="48342" y="2082"/>
                    <a:pt x="-2638" y="56601"/>
                    <a:pt x="-443" y="121668"/>
                  </a:cubicBezTo>
                  <a:cubicBezTo>
                    <a:pt x="1633" y="183650"/>
                    <a:pt x="51401" y="233419"/>
                    <a:pt x="113397" y="235508"/>
                  </a:cubicBezTo>
                  <a:lnTo>
                    <a:pt x="1105049" y="235508"/>
                  </a:lnTo>
                  <a:lnTo>
                    <a:pt x="1284381" y="344996"/>
                  </a:lnTo>
                  <a:lnTo>
                    <a:pt x="1259105" y="235508"/>
                  </a:lnTo>
                  <a:lnTo>
                    <a:pt x="1288772" y="235508"/>
                  </a:lnTo>
                  <a:cubicBezTo>
                    <a:pt x="1353840" y="237690"/>
                    <a:pt x="1408345" y="186723"/>
                    <a:pt x="1410540" y="121668"/>
                  </a:cubicBezTo>
                  <a:cubicBezTo>
                    <a:pt x="1412722" y="56601"/>
                    <a:pt x="1361756" y="2082"/>
                    <a:pt x="1296687" y="-100"/>
                  </a:cubicBezTo>
                  <a:cubicBezTo>
                    <a:pt x="1294053" y="-193"/>
                    <a:pt x="1291406" y="-193"/>
                    <a:pt x="1288772" y="-100"/>
                  </a:cubicBezTo>
                  <a:close/>
                </a:path>
              </a:pathLst>
            </a:custGeom>
            <a:solidFill>
              <a:srgbClr val="FFFFFF"/>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46" name="Freeform: Shape 199">
              <a:extLst>
                <a:ext uri="{FF2B5EF4-FFF2-40B4-BE49-F238E27FC236}">
                  <a16:creationId xmlns:a16="http://schemas.microsoft.com/office/drawing/2014/main" id="{53489ECD-07C3-D767-D00D-6D34495AA7D3}"/>
                </a:ext>
              </a:extLst>
            </xdr:cNvPr>
            <xdr:cNvSpPr/>
          </xdr:nvSpPr>
          <xdr:spPr>
            <a:xfrm>
              <a:off x="737210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47" name="Freeform: Shape 200">
              <a:extLst>
                <a:ext uri="{FF2B5EF4-FFF2-40B4-BE49-F238E27FC236}">
                  <a16:creationId xmlns:a16="http://schemas.microsoft.com/office/drawing/2014/main" id="{AD843EE2-6D76-BF4D-161C-621F22B911B3}"/>
                </a:ext>
              </a:extLst>
            </xdr:cNvPr>
            <xdr:cNvSpPr/>
          </xdr:nvSpPr>
          <xdr:spPr>
            <a:xfrm>
              <a:off x="756314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48" name="Freeform: Shape 201">
              <a:extLst>
                <a:ext uri="{FF2B5EF4-FFF2-40B4-BE49-F238E27FC236}">
                  <a16:creationId xmlns:a16="http://schemas.microsoft.com/office/drawing/2014/main" id="{E746B513-B02D-575A-2E16-6071E9DDED22}"/>
                </a:ext>
              </a:extLst>
            </xdr:cNvPr>
            <xdr:cNvSpPr/>
          </xdr:nvSpPr>
          <xdr:spPr>
            <a:xfrm>
              <a:off x="775418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49" name="Freeform: Shape 202">
              <a:extLst>
                <a:ext uri="{FF2B5EF4-FFF2-40B4-BE49-F238E27FC236}">
                  <a16:creationId xmlns:a16="http://schemas.microsoft.com/office/drawing/2014/main" id="{930CCE4D-5721-E8AB-E80B-1CE339FC8161}"/>
                </a:ext>
              </a:extLst>
            </xdr:cNvPr>
            <xdr:cNvSpPr/>
          </xdr:nvSpPr>
          <xdr:spPr>
            <a:xfrm>
              <a:off x="794522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50" name="Freeform: Shape 203">
              <a:extLst>
                <a:ext uri="{FF2B5EF4-FFF2-40B4-BE49-F238E27FC236}">
                  <a16:creationId xmlns:a16="http://schemas.microsoft.com/office/drawing/2014/main" id="{183F41CA-70E0-9B34-BB58-1D8E754F400A}"/>
                </a:ext>
              </a:extLst>
            </xdr:cNvPr>
            <xdr:cNvSpPr/>
          </xdr:nvSpPr>
          <xdr:spPr>
            <a:xfrm>
              <a:off x="813626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51" name="Freeform: Shape 204">
              <a:extLst>
                <a:ext uri="{FF2B5EF4-FFF2-40B4-BE49-F238E27FC236}">
                  <a16:creationId xmlns:a16="http://schemas.microsoft.com/office/drawing/2014/main" id="{B4D6C40A-4F9C-02C6-3881-C22EBC74E534}"/>
                </a:ext>
              </a:extLst>
            </xdr:cNvPr>
            <xdr:cNvSpPr/>
          </xdr:nvSpPr>
          <xdr:spPr>
            <a:xfrm>
              <a:off x="832730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52" name="Freeform: Shape 205">
              <a:extLst>
                <a:ext uri="{FF2B5EF4-FFF2-40B4-BE49-F238E27FC236}">
                  <a16:creationId xmlns:a16="http://schemas.microsoft.com/office/drawing/2014/main" id="{AE3D038F-CE0D-7DCA-74C3-E19384EC1731}"/>
                </a:ext>
              </a:extLst>
            </xdr:cNvPr>
            <xdr:cNvSpPr/>
          </xdr:nvSpPr>
          <xdr:spPr>
            <a:xfrm>
              <a:off x="8518209"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grpSp>
    </xdr:grpSp>
    <xdr:clientData/>
  </xdr:twoCellAnchor>
  <xdr:twoCellAnchor>
    <xdr:from>
      <xdr:col>4</xdr:col>
      <xdr:colOff>3218397</xdr:colOff>
      <xdr:row>0</xdr:row>
      <xdr:rowOff>48834</xdr:rowOff>
    </xdr:from>
    <xdr:to>
      <xdr:col>5</xdr:col>
      <xdr:colOff>1588471</xdr:colOff>
      <xdr:row>1</xdr:row>
      <xdr:rowOff>124257</xdr:rowOff>
    </xdr:to>
    <xdr:grpSp>
      <xdr:nvGrpSpPr>
        <xdr:cNvPr id="255" name="Group 182">
          <a:hlinkClick xmlns:r="http://schemas.openxmlformats.org/officeDocument/2006/relationships" r:id="rId8"/>
          <a:extLst>
            <a:ext uri="{FF2B5EF4-FFF2-40B4-BE49-F238E27FC236}">
              <a16:creationId xmlns:a16="http://schemas.microsoft.com/office/drawing/2014/main" id="{913C6847-4B24-4665-A59F-3ACB2587BAFE}"/>
            </a:ext>
          </a:extLst>
        </xdr:cNvPr>
        <xdr:cNvGrpSpPr/>
      </xdr:nvGrpSpPr>
      <xdr:grpSpPr>
        <a:xfrm>
          <a:off x="9558403" y="50739"/>
          <a:ext cx="2034410" cy="889880"/>
          <a:chOff x="8811259" y="251459"/>
          <a:chExt cx="1856261" cy="852171"/>
        </a:xfrm>
      </xdr:grpSpPr>
      <xdr:grpSp>
        <xdr:nvGrpSpPr>
          <xdr:cNvPr id="256" name="Agrupar 10">
            <a:extLst>
              <a:ext uri="{FF2B5EF4-FFF2-40B4-BE49-F238E27FC236}">
                <a16:creationId xmlns:a16="http://schemas.microsoft.com/office/drawing/2014/main" id="{34C5F02E-FA23-E9DE-E1C8-81084BD4FE22}"/>
              </a:ext>
            </a:extLst>
          </xdr:cNvPr>
          <xdr:cNvGrpSpPr/>
        </xdr:nvGrpSpPr>
        <xdr:grpSpPr>
          <a:xfrm>
            <a:off x="8811259" y="251459"/>
            <a:ext cx="1856261" cy="852171"/>
            <a:chOff x="5210175" y="147637"/>
            <a:chExt cx="2421589" cy="1038225"/>
          </a:xfrm>
          <a:solidFill>
            <a:schemeClr val="bg1">
              <a:lumMod val="50000"/>
            </a:schemeClr>
          </a:solidFill>
        </xdr:grpSpPr>
        <xdr:sp macro="" textlink="">
          <xdr:nvSpPr>
            <xdr:cNvPr id="279" name="Retângulo: Cantos Arredondados 12">
              <a:extLst>
                <a:ext uri="{FF2B5EF4-FFF2-40B4-BE49-F238E27FC236}">
                  <a16:creationId xmlns:a16="http://schemas.microsoft.com/office/drawing/2014/main" id="{475FE83C-1964-9C7F-52F9-35C7717F789A}"/>
                </a:ext>
              </a:extLst>
            </xdr:cNvPr>
            <xdr:cNvSpPr/>
          </xdr:nvSpPr>
          <xdr:spPr>
            <a:xfrm>
              <a:off x="5210175" y="147637"/>
              <a:ext cx="2365883" cy="1038225"/>
            </a:xfrm>
            <a:prstGeom prst="roundRect">
              <a:avLst>
                <a:gd name="adj" fmla="val 9328"/>
              </a:avLst>
            </a:prstGeom>
            <a:solidFill>
              <a:srgbClr val="002060"/>
            </a:solidFill>
            <a:ln>
              <a:noFill/>
            </a:ln>
            <a:effectLst>
              <a:outerShdw blurRad="50800" dist="38100" dir="5400000" algn="t"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solidFill>
                  <a:schemeClr val="bg1">
                    <a:lumMod val="85000"/>
                  </a:schemeClr>
                </a:solidFill>
              </a:endParaRPr>
            </a:p>
          </xdr:txBody>
        </xdr:sp>
        <xdr:sp macro="" textlink="">
          <xdr:nvSpPr>
            <xdr:cNvPr id="280" name="Retângulo: Cantos Arredondados 13">
              <a:hlinkClick xmlns:r="http://schemas.openxmlformats.org/officeDocument/2006/relationships" r:id="rId8"/>
              <a:extLst>
                <a:ext uri="{FF2B5EF4-FFF2-40B4-BE49-F238E27FC236}">
                  <a16:creationId xmlns:a16="http://schemas.microsoft.com/office/drawing/2014/main" id="{E68E9B36-0090-F131-1587-40BA8DC1D6BF}"/>
                </a:ext>
              </a:extLst>
            </xdr:cNvPr>
            <xdr:cNvSpPr/>
          </xdr:nvSpPr>
          <xdr:spPr>
            <a:xfrm>
              <a:off x="5917423" y="398766"/>
              <a:ext cx="1714341" cy="782932"/>
            </a:xfrm>
            <a:prstGeom prst="roundRect">
              <a:avLst/>
            </a:prstGeom>
            <a:noFill/>
            <a:ln>
              <a:no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600" b="1">
                  <a:solidFill>
                    <a:schemeClr val="bg1"/>
                  </a:solidFill>
                  <a:latin typeface="+mn-lt"/>
                </a:rPr>
                <a:t>Diagnóstico</a:t>
              </a:r>
              <a:br>
                <a:rPr lang="pt-BR" sz="1600" b="1">
                  <a:solidFill>
                    <a:schemeClr val="bg1"/>
                  </a:solidFill>
                  <a:latin typeface="+mn-lt"/>
                </a:rPr>
              </a:br>
              <a:r>
                <a:rPr lang="pt-BR" sz="1600" b="1">
                  <a:solidFill>
                    <a:schemeClr val="bg1"/>
                  </a:solidFill>
                  <a:latin typeface="+mn-lt"/>
                </a:rPr>
                <a:t>PRIVACIDADE</a:t>
              </a:r>
            </a:p>
          </xdr:txBody>
        </xdr:sp>
      </xdr:grpSp>
      <xdr:grpSp>
        <xdr:nvGrpSpPr>
          <xdr:cNvPr id="257" name="Group 184">
            <a:extLst>
              <a:ext uri="{FF2B5EF4-FFF2-40B4-BE49-F238E27FC236}">
                <a16:creationId xmlns:a16="http://schemas.microsoft.com/office/drawing/2014/main" id="{D2D3B316-1C74-D582-27B4-E0D57290087D}"/>
              </a:ext>
            </a:extLst>
          </xdr:cNvPr>
          <xdr:cNvGrpSpPr/>
        </xdr:nvGrpSpPr>
        <xdr:grpSpPr>
          <a:xfrm>
            <a:off x="8890001" y="488130"/>
            <a:ext cx="581077" cy="489770"/>
            <a:chOff x="6943724" y="1902932"/>
            <a:chExt cx="2763297" cy="2251371"/>
          </a:xfrm>
        </xdr:grpSpPr>
        <xdr:sp macro="" textlink="">
          <xdr:nvSpPr>
            <xdr:cNvPr id="258" name="Freeform: Shape 185">
              <a:extLst>
                <a:ext uri="{FF2B5EF4-FFF2-40B4-BE49-F238E27FC236}">
                  <a16:creationId xmlns:a16="http://schemas.microsoft.com/office/drawing/2014/main" id="{B51B87F5-C298-23D6-7072-76E99AB04006}"/>
                </a:ext>
              </a:extLst>
            </xdr:cNvPr>
            <xdr:cNvSpPr/>
          </xdr:nvSpPr>
          <xdr:spPr>
            <a:xfrm>
              <a:off x="9189377" y="2343015"/>
              <a:ext cx="517644" cy="906376"/>
            </a:xfrm>
            <a:custGeom>
              <a:avLst/>
              <a:gdLst>
                <a:gd name="connsiteX0" fmla="*/ 119222 w 517644"/>
                <a:gd name="connsiteY0" fmla="*/ -170 h 906376"/>
                <a:gd name="connsiteX1" fmla="*/ -511 w 517644"/>
                <a:gd name="connsiteY1" fmla="*/ 114907 h 906376"/>
                <a:gd name="connsiteX2" fmla="*/ 350838 w 517644"/>
                <a:gd name="connsiteY2" fmla="*/ 906207 h 906376"/>
                <a:gd name="connsiteX3" fmla="*/ 517134 w 517644"/>
                <a:gd name="connsiteY3" fmla="*/ 906207 h 906376"/>
                <a:gd name="connsiteX4" fmla="*/ 119222 w 517644"/>
                <a:gd name="connsiteY4" fmla="*/ -170 h 906376"/>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517644" h="906376">
                  <a:moveTo>
                    <a:pt x="119222" y="-170"/>
                  </a:moveTo>
                  <a:lnTo>
                    <a:pt x="-511" y="114907"/>
                  </a:lnTo>
                  <a:cubicBezTo>
                    <a:pt x="209992" y="326448"/>
                    <a:pt x="335100" y="608192"/>
                    <a:pt x="350838" y="906207"/>
                  </a:cubicBezTo>
                  <a:lnTo>
                    <a:pt x="517134" y="906207"/>
                  </a:lnTo>
                  <a:cubicBezTo>
                    <a:pt x="501302" y="565235"/>
                    <a:pt x="359512" y="242263"/>
                    <a:pt x="119222" y="-170"/>
                  </a:cubicBezTo>
                  <a:close/>
                </a:path>
              </a:pathLst>
            </a:custGeom>
            <a:solidFill>
              <a:srgbClr val="78AD5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59" name="Freeform: Shape 186">
              <a:extLst>
                <a:ext uri="{FF2B5EF4-FFF2-40B4-BE49-F238E27FC236}">
                  <a16:creationId xmlns:a16="http://schemas.microsoft.com/office/drawing/2014/main" id="{67AFF7ED-30DC-9165-AB76-4F7075703F83}"/>
                </a:ext>
              </a:extLst>
            </xdr:cNvPr>
            <xdr:cNvSpPr/>
          </xdr:nvSpPr>
          <xdr:spPr>
            <a:xfrm>
              <a:off x="6944124" y="3270145"/>
              <a:ext cx="1309609" cy="46429"/>
            </a:xfrm>
            <a:custGeom>
              <a:avLst/>
              <a:gdLst>
                <a:gd name="connsiteX0" fmla="*/ 1309609 w 1309609"/>
                <a:gd name="connsiteY0" fmla="*/ 46430 h 46429"/>
                <a:gd name="connsiteX1" fmla="*/ 0 w 1309609"/>
                <a:gd name="connsiteY1" fmla="*/ 46430 h 46429"/>
                <a:gd name="connsiteX2" fmla="*/ 0 w 1309609"/>
                <a:gd name="connsiteY2" fmla="*/ 0 h 46429"/>
                <a:gd name="connsiteX3" fmla="*/ 1309609 w 1309609"/>
                <a:gd name="connsiteY3" fmla="*/ 0 h 46429"/>
                <a:gd name="connsiteX4" fmla="*/ 1309609 w 1309609"/>
                <a:gd name="connsiteY4" fmla="*/ 46430 h 46429"/>
                <a:gd name="connsiteX5" fmla="*/ 0 w 1309609"/>
                <a:gd name="connsiteY5" fmla="*/ 46430 h 4642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309609" h="46429">
                  <a:moveTo>
                    <a:pt x="1309609" y="46430"/>
                  </a:moveTo>
                  <a:lnTo>
                    <a:pt x="0" y="46430"/>
                  </a:lnTo>
                  <a:lnTo>
                    <a:pt x="0" y="0"/>
                  </a:lnTo>
                  <a:lnTo>
                    <a:pt x="1309609" y="0"/>
                  </a:lnTo>
                  <a:lnTo>
                    <a:pt x="1309609" y="46430"/>
                  </a:lnTo>
                  <a:lnTo>
                    <a:pt x="0" y="4643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60" name="Freeform: Shape 187">
              <a:extLst>
                <a:ext uri="{FF2B5EF4-FFF2-40B4-BE49-F238E27FC236}">
                  <a16:creationId xmlns:a16="http://schemas.microsoft.com/office/drawing/2014/main" id="{F1DCADBB-2442-B299-AB87-2580B4E1B3CB}"/>
                </a:ext>
              </a:extLst>
            </xdr:cNvPr>
            <xdr:cNvSpPr/>
          </xdr:nvSpPr>
          <xdr:spPr>
            <a:xfrm>
              <a:off x="8397279" y="3270145"/>
              <a:ext cx="1309609" cy="46429"/>
            </a:xfrm>
            <a:custGeom>
              <a:avLst/>
              <a:gdLst>
                <a:gd name="connsiteX0" fmla="*/ 1309609 w 1309609"/>
                <a:gd name="connsiteY0" fmla="*/ 46430 h 46429"/>
                <a:gd name="connsiteX1" fmla="*/ 0 w 1309609"/>
                <a:gd name="connsiteY1" fmla="*/ 46430 h 46429"/>
                <a:gd name="connsiteX2" fmla="*/ 0 w 1309609"/>
                <a:gd name="connsiteY2" fmla="*/ 0 h 46429"/>
                <a:gd name="connsiteX3" fmla="*/ 1309609 w 1309609"/>
                <a:gd name="connsiteY3" fmla="*/ 0 h 46429"/>
                <a:gd name="connsiteX4" fmla="*/ 1309609 w 1309609"/>
                <a:gd name="connsiteY4" fmla="*/ 46430 h 46429"/>
                <a:gd name="connsiteX5" fmla="*/ 0 w 1309609"/>
                <a:gd name="connsiteY5" fmla="*/ 46430 h 4642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309609" h="46429">
                  <a:moveTo>
                    <a:pt x="1309609" y="46430"/>
                  </a:moveTo>
                  <a:lnTo>
                    <a:pt x="0" y="46430"/>
                  </a:lnTo>
                  <a:lnTo>
                    <a:pt x="0" y="0"/>
                  </a:lnTo>
                  <a:lnTo>
                    <a:pt x="1309609" y="0"/>
                  </a:lnTo>
                  <a:lnTo>
                    <a:pt x="1309609" y="46430"/>
                  </a:lnTo>
                  <a:lnTo>
                    <a:pt x="0" y="4643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61" name="Freeform: Shape 188">
              <a:extLst>
                <a:ext uri="{FF2B5EF4-FFF2-40B4-BE49-F238E27FC236}">
                  <a16:creationId xmlns:a16="http://schemas.microsoft.com/office/drawing/2014/main" id="{FCBF1757-0F7E-457B-632E-C6FDD59D07D4}"/>
                </a:ext>
              </a:extLst>
            </xdr:cNvPr>
            <xdr:cNvSpPr/>
          </xdr:nvSpPr>
          <xdr:spPr>
            <a:xfrm>
              <a:off x="8339940" y="2301641"/>
              <a:ext cx="977284" cy="940034"/>
            </a:xfrm>
            <a:custGeom>
              <a:avLst/>
              <a:gdLst>
                <a:gd name="connsiteX0" fmla="*/ 32195 w 977284"/>
                <a:gd name="connsiteY0" fmla="*/ 940034 h 940034"/>
                <a:gd name="connsiteX1" fmla="*/ 977285 w 977284"/>
                <a:gd name="connsiteY1" fmla="*/ 33525 h 940034"/>
                <a:gd name="connsiteX2" fmla="*/ 945223 w 977284"/>
                <a:gd name="connsiteY2" fmla="*/ 0 h 940034"/>
                <a:gd name="connsiteX3" fmla="*/ 0 w 977284"/>
                <a:gd name="connsiteY3" fmla="*/ 906509 h 940034"/>
                <a:gd name="connsiteX4" fmla="*/ 32195 w 977284"/>
                <a:gd name="connsiteY4" fmla="*/ 940034 h 940034"/>
                <a:gd name="connsiteX5" fmla="*/ 977285 w 977284"/>
                <a:gd name="connsiteY5" fmla="*/ 33525 h 94003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977284" h="940034">
                  <a:moveTo>
                    <a:pt x="32195" y="940034"/>
                  </a:moveTo>
                  <a:lnTo>
                    <a:pt x="977285" y="33525"/>
                  </a:lnTo>
                  <a:lnTo>
                    <a:pt x="945223" y="0"/>
                  </a:lnTo>
                  <a:lnTo>
                    <a:pt x="0" y="906509"/>
                  </a:lnTo>
                  <a:lnTo>
                    <a:pt x="32195" y="940034"/>
                  </a:lnTo>
                  <a:lnTo>
                    <a:pt x="977285" y="33525"/>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62" name="Freeform: Shape 189">
              <a:extLst>
                <a:ext uri="{FF2B5EF4-FFF2-40B4-BE49-F238E27FC236}">
                  <a16:creationId xmlns:a16="http://schemas.microsoft.com/office/drawing/2014/main" id="{2A9CFAA3-D61F-2266-4A96-45EEC188C1D0}"/>
                </a:ext>
              </a:extLst>
            </xdr:cNvPr>
            <xdr:cNvSpPr/>
          </xdr:nvSpPr>
          <xdr:spPr>
            <a:xfrm>
              <a:off x="8351914" y="1932333"/>
              <a:ext cx="923670" cy="493431"/>
            </a:xfrm>
            <a:custGeom>
              <a:avLst/>
              <a:gdLst>
                <a:gd name="connsiteX0" fmla="*/ -511 w 923670"/>
                <a:gd name="connsiteY0" fmla="*/ -170 h 493431"/>
                <a:gd name="connsiteX1" fmla="*/ -511 w 923670"/>
                <a:gd name="connsiteY1" fmla="*/ 165993 h 493431"/>
                <a:gd name="connsiteX2" fmla="*/ 803427 w 923670"/>
                <a:gd name="connsiteY2" fmla="*/ 493262 h 493431"/>
                <a:gd name="connsiteX3" fmla="*/ 923160 w 923670"/>
                <a:gd name="connsiteY3" fmla="*/ 378052 h 493431"/>
                <a:gd name="connsiteX4" fmla="*/ -511 w 923670"/>
                <a:gd name="connsiteY4" fmla="*/ -170 h 493431"/>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923670" h="493431">
                  <a:moveTo>
                    <a:pt x="-511" y="-170"/>
                  </a:moveTo>
                  <a:lnTo>
                    <a:pt x="-511" y="165993"/>
                  </a:lnTo>
                  <a:cubicBezTo>
                    <a:pt x="298674" y="172126"/>
                    <a:pt x="585022" y="288692"/>
                    <a:pt x="803427" y="493262"/>
                  </a:cubicBezTo>
                  <a:lnTo>
                    <a:pt x="923160" y="378052"/>
                  </a:lnTo>
                  <a:cubicBezTo>
                    <a:pt x="673331" y="141009"/>
                    <a:pt x="343813" y="6083"/>
                    <a:pt x="-511" y="-170"/>
                  </a:cubicBezTo>
                  <a:close/>
                </a:path>
              </a:pathLst>
            </a:custGeom>
            <a:solidFill>
              <a:srgbClr val="B4DC7B"/>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63" name="Freeform: Shape 190">
              <a:extLst>
                <a:ext uri="{FF2B5EF4-FFF2-40B4-BE49-F238E27FC236}">
                  <a16:creationId xmlns:a16="http://schemas.microsoft.com/office/drawing/2014/main" id="{A33F7F88-A16A-2BE3-3732-B6415975BB12}"/>
                </a:ext>
              </a:extLst>
            </xdr:cNvPr>
            <xdr:cNvSpPr/>
          </xdr:nvSpPr>
          <xdr:spPr>
            <a:xfrm>
              <a:off x="8305484" y="1902932"/>
              <a:ext cx="46296" cy="1309609"/>
            </a:xfrm>
            <a:custGeom>
              <a:avLst/>
              <a:gdLst>
                <a:gd name="connsiteX0" fmla="*/ 0 w 46296"/>
                <a:gd name="connsiteY0" fmla="*/ 1309609 h 1309609"/>
                <a:gd name="connsiteX1" fmla="*/ 0 w 46296"/>
                <a:gd name="connsiteY1" fmla="*/ 0 h 1309609"/>
                <a:gd name="connsiteX2" fmla="*/ 46297 w 46296"/>
                <a:gd name="connsiteY2" fmla="*/ 0 h 1309609"/>
                <a:gd name="connsiteX3" fmla="*/ 46297 w 46296"/>
                <a:gd name="connsiteY3" fmla="*/ 1309609 h 1309609"/>
                <a:gd name="connsiteX4" fmla="*/ 0 w 46296"/>
                <a:gd name="connsiteY4" fmla="*/ 1309609 h 1309609"/>
                <a:gd name="connsiteX5" fmla="*/ 0 w 46296"/>
                <a:gd name="connsiteY5" fmla="*/ 0 h 130960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46296" h="1309609">
                  <a:moveTo>
                    <a:pt x="0" y="1309609"/>
                  </a:moveTo>
                  <a:lnTo>
                    <a:pt x="0" y="0"/>
                  </a:lnTo>
                  <a:lnTo>
                    <a:pt x="46297" y="0"/>
                  </a:lnTo>
                  <a:lnTo>
                    <a:pt x="46297" y="1309609"/>
                  </a:lnTo>
                  <a:lnTo>
                    <a:pt x="0" y="1309609"/>
                  </a:lnTo>
                  <a:lnTo>
                    <a:pt x="0" y="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64" name="Freeform: Shape 191">
              <a:extLst>
                <a:ext uri="{FF2B5EF4-FFF2-40B4-BE49-F238E27FC236}">
                  <a16:creationId xmlns:a16="http://schemas.microsoft.com/office/drawing/2014/main" id="{A2700EBD-475D-6ACF-FFFA-F43C102A7A16}"/>
                </a:ext>
              </a:extLst>
            </xdr:cNvPr>
            <xdr:cNvSpPr/>
          </xdr:nvSpPr>
          <xdr:spPr>
            <a:xfrm>
              <a:off x="7367578" y="1932333"/>
              <a:ext cx="937905" cy="496358"/>
            </a:xfrm>
            <a:custGeom>
              <a:avLst/>
              <a:gdLst>
                <a:gd name="connsiteX0" fmla="*/ 123612 w 937905"/>
                <a:gd name="connsiteY0" fmla="*/ 496189 h 496358"/>
                <a:gd name="connsiteX1" fmla="*/ 937395 w 937905"/>
                <a:gd name="connsiteY1" fmla="*/ 165860 h 496358"/>
                <a:gd name="connsiteX2" fmla="*/ 937395 w 937905"/>
                <a:gd name="connsiteY2" fmla="*/ -170 h 496358"/>
                <a:gd name="connsiteX3" fmla="*/ -511 w 937905"/>
                <a:gd name="connsiteY3" fmla="*/ 384970 h 496358"/>
              </a:gdLst>
              <a:ahLst/>
              <a:cxnLst>
                <a:cxn ang="0">
                  <a:pos x="connsiteX0" y="connsiteY0"/>
                </a:cxn>
                <a:cxn ang="0">
                  <a:pos x="connsiteX1" y="connsiteY1"/>
                </a:cxn>
                <a:cxn ang="0">
                  <a:pos x="connsiteX2" y="connsiteY2"/>
                </a:cxn>
                <a:cxn ang="0">
                  <a:pos x="connsiteX3" y="connsiteY3"/>
                </a:cxn>
              </a:cxnLst>
              <a:rect l="l" t="t" r="r" b="b"/>
              <a:pathLst>
                <a:path w="937905" h="496358">
                  <a:moveTo>
                    <a:pt x="123612" y="496189"/>
                  </a:moveTo>
                  <a:cubicBezTo>
                    <a:pt x="344080" y="288280"/>
                    <a:pt x="634391" y="170436"/>
                    <a:pt x="937395" y="165860"/>
                  </a:cubicBezTo>
                  <a:lnTo>
                    <a:pt x="937395" y="-170"/>
                  </a:lnTo>
                  <a:cubicBezTo>
                    <a:pt x="587164" y="4327"/>
                    <a:pt x="251806" y="142033"/>
                    <a:pt x="-511" y="384970"/>
                  </a:cubicBezTo>
                  <a:close/>
                </a:path>
              </a:pathLst>
            </a:custGeom>
            <a:solidFill>
              <a:srgbClr val="FBD06A"/>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65" name="Freeform: Shape 192">
              <a:extLst>
                <a:ext uri="{FF2B5EF4-FFF2-40B4-BE49-F238E27FC236}">
                  <a16:creationId xmlns:a16="http://schemas.microsoft.com/office/drawing/2014/main" id="{771E61BE-23BD-C0B2-63FF-3CA780DC82F7}"/>
                </a:ext>
              </a:extLst>
            </xdr:cNvPr>
            <xdr:cNvSpPr/>
          </xdr:nvSpPr>
          <xdr:spPr>
            <a:xfrm>
              <a:off x="6943724" y="2350199"/>
              <a:ext cx="514717" cy="899192"/>
            </a:xfrm>
            <a:custGeom>
              <a:avLst/>
              <a:gdLst>
                <a:gd name="connsiteX0" fmla="*/ 514206 w 514717"/>
                <a:gd name="connsiteY0" fmla="*/ 110783 h 899192"/>
                <a:gd name="connsiteX1" fmla="*/ 390350 w 514717"/>
                <a:gd name="connsiteY1" fmla="*/ -170 h 899192"/>
                <a:gd name="connsiteX2" fmla="*/ -511 w 514717"/>
                <a:gd name="connsiteY2" fmla="*/ 899023 h 899192"/>
                <a:gd name="connsiteX3" fmla="*/ 165784 w 514717"/>
                <a:gd name="connsiteY3" fmla="*/ 899023 h 899192"/>
                <a:gd name="connsiteX4" fmla="*/ 514206 w 514717"/>
                <a:gd name="connsiteY4" fmla="*/ 110783 h 899192"/>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514717" h="899192">
                  <a:moveTo>
                    <a:pt x="514206" y="110783"/>
                  </a:moveTo>
                  <a:lnTo>
                    <a:pt x="390350" y="-170"/>
                  </a:lnTo>
                  <a:cubicBezTo>
                    <a:pt x="154223" y="241504"/>
                    <a:pt x="15121" y="561510"/>
                    <a:pt x="-511" y="899023"/>
                  </a:cubicBezTo>
                  <a:lnTo>
                    <a:pt x="165784" y="899023"/>
                  </a:lnTo>
                  <a:cubicBezTo>
                    <a:pt x="181483" y="602471"/>
                    <a:pt x="305460" y="321991"/>
                    <a:pt x="514206" y="110783"/>
                  </a:cubicBezTo>
                  <a:close/>
                </a:path>
              </a:pathLst>
            </a:custGeom>
            <a:solidFill>
              <a:srgbClr val="FE6F74"/>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66" name="Freeform: Shape 193">
              <a:extLst>
                <a:ext uri="{FF2B5EF4-FFF2-40B4-BE49-F238E27FC236}">
                  <a16:creationId xmlns:a16="http://schemas.microsoft.com/office/drawing/2014/main" id="{0C7AF004-7116-116C-5241-29D2BE910A26}"/>
                </a:ext>
              </a:extLst>
            </xdr:cNvPr>
            <xdr:cNvSpPr/>
          </xdr:nvSpPr>
          <xdr:spPr>
            <a:xfrm>
              <a:off x="7326603" y="2308426"/>
              <a:ext cx="1015731" cy="917418"/>
            </a:xfrm>
            <a:custGeom>
              <a:avLst/>
              <a:gdLst>
                <a:gd name="connsiteX0" fmla="*/ 984735 w 1015731"/>
                <a:gd name="connsiteY0" fmla="*/ 917418 h 917418"/>
                <a:gd name="connsiteX1" fmla="*/ 0 w 1015731"/>
                <a:gd name="connsiteY1" fmla="*/ 34589 h 917418"/>
                <a:gd name="connsiteX2" fmla="*/ 30864 w 1015731"/>
                <a:gd name="connsiteY2" fmla="*/ 0 h 917418"/>
                <a:gd name="connsiteX3" fmla="*/ 1015732 w 1015731"/>
                <a:gd name="connsiteY3" fmla="*/ 882829 h 917418"/>
                <a:gd name="connsiteX4" fmla="*/ 984735 w 1015731"/>
                <a:gd name="connsiteY4" fmla="*/ 917418 h 917418"/>
                <a:gd name="connsiteX5" fmla="*/ 9179 w 1015731"/>
                <a:gd name="connsiteY5" fmla="*/ 43769 h 91741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015731" h="917418">
                  <a:moveTo>
                    <a:pt x="984735" y="917418"/>
                  </a:moveTo>
                  <a:lnTo>
                    <a:pt x="0" y="34589"/>
                  </a:lnTo>
                  <a:lnTo>
                    <a:pt x="30864" y="0"/>
                  </a:lnTo>
                  <a:lnTo>
                    <a:pt x="1015732" y="882829"/>
                  </a:lnTo>
                  <a:lnTo>
                    <a:pt x="984735" y="917418"/>
                  </a:lnTo>
                  <a:lnTo>
                    <a:pt x="9179" y="43769"/>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67" name="TextBox 37">
              <a:extLst>
                <a:ext uri="{FF2B5EF4-FFF2-40B4-BE49-F238E27FC236}">
                  <a16:creationId xmlns:a16="http://schemas.microsoft.com/office/drawing/2014/main" id="{9D6F1C0A-DA74-03C0-9801-BCB942CD412E}"/>
                </a:ext>
              </a:extLst>
            </xdr:cNvPr>
            <xdr:cNvSpPr txBox="1"/>
          </xdr:nvSpPr>
          <xdr:spPr>
            <a:xfrm rot="3710998">
              <a:off x="9386408" y="2602721"/>
              <a:ext cx="222790" cy="270063"/>
            </a:xfrm>
            <a:prstGeom prst="rect">
              <a:avLst/>
            </a:prstGeom>
            <a:noFill/>
          </xdr:spPr>
          <xdr:txBody>
            <a:bodyPr rot="0" spcFirstLastPara="0" vert="horz" wrap="square" lIns="0" tIns="0" rIns="0" bIns="0" numCol="1" spcCol="0" rtlCol="0" fromWordArt="0" anchor="t" anchorCtr="0" forceAA="0" compatLnSpc="1">
              <a:prstTxWarp prst="textNoShape">
                <a:avLst/>
              </a:prstTxWarp>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l">
                <a:spcAft>
                  <a:spcPts val="600"/>
                </a:spcAft>
              </a:pPr>
              <a:endParaRPr lang="pt-BR" sz="1048" b="1" spc="0" baseline="0">
                <a:solidFill>
                  <a:srgbClr val="FFFFFF"/>
                </a:solidFill>
                <a:latin typeface="Arial"/>
                <a:cs typeface="Arial"/>
                <a:sym typeface="Arial"/>
                <a:rtl val="0"/>
              </a:endParaRPr>
            </a:p>
          </xdr:txBody>
        </xdr:sp>
        <xdr:sp macro="" textlink="">
          <xdr:nvSpPr>
            <xdr:cNvPr id="268" name="TextBox 38">
              <a:extLst>
                <a:ext uri="{FF2B5EF4-FFF2-40B4-BE49-F238E27FC236}">
                  <a16:creationId xmlns:a16="http://schemas.microsoft.com/office/drawing/2014/main" id="{0256148B-6874-7B62-18B4-2616C7F2F4A7}"/>
                </a:ext>
              </a:extLst>
            </xdr:cNvPr>
            <xdr:cNvSpPr txBox="1"/>
          </xdr:nvSpPr>
          <xdr:spPr>
            <a:xfrm rot="3847199">
              <a:off x="9388867" y="2646889"/>
              <a:ext cx="262701" cy="270063"/>
            </a:xfrm>
            <a:prstGeom prst="rect">
              <a:avLst/>
            </a:prstGeom>
            <a:noFill/>
          </xdr:spPr>
          <xdr:txBody>
            <a:bodyPr rot="0" spcFirstLastPara="0" vert="horz" wrap="square" lIns="0" tIns="0" rIns="0" bIns="0" numCol="1" spcCol="0" rtlCol="0" fromWordArt="0" anchor="t" anchorCtr="0" forceAA="0" compatLnSpc="1">
              <a:prstTxWarp prst="textNoShape">
                <a:avLst/>
              </a:prstTxWarp>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l">
                <a:spcAft>
                  <a:spcPts val="600"/>
                </a:spcAft>
              </a:pPr>
              <a:endParaRPr lang="pt-BR" sz="1048" b="1" spc="0" baseline="0">
                <a:solidFill>
                  <a:srgbClr val="FFFFFF"/>
                </a:solidFill>
                <a:latin typeface="Arial"/>
                <a:cs typeface="Arial"/>
                <a:sym typeface="Arial"/>
                <a:rtl val="0"/>
              </a:endParaRPr>
            </a:p>
          </xdr:txBody>
        </xdr:sp>
        <xdr:sp macro="" textlink="">
          <xdr:nvSpPr>
            <xdr:cNvPr id="269" name="Freeform: Shape 196">
              <a:extLst>
                <a:ext uri="{FF2B5EF4-FFF2-40B4-BE49-F238E27FC236}">
                  <a16:creationId xmlns:a16="http://schemas.microsoft.com/office/drawing/2014/main" id="{BCAF8496-9335-0416-9E0F-35E10B95B100}"/>
                </a:ext>
              </a:extLst>
            </xdr:cNvPr>
            <xdr:cNvSpPr/>
          </xdr:nvSpPr>
          <xdr:spPr>
            <a:xfrm>
              <a:off x="8197325" y="3158794"/>
              <a:ext cx="268999" cy="268999"/>
            </a:xfrm>
            <a:custGeom>
              <a:avLst/>
              <a:gdLst>
                <a:gd name="connsiteX0" fmla="*/ 268999 w 268999"/>
                <a:gd name="connsiteY0" fmla="*/ 134500 h 268999"/>
                <a:gd name="connsiteX1" fmla="*/ 134500 w 268999"/>
                <a:gd name="connsiteY1" fmla="*/ 268999 h 268999"/>
                <a:gd name="connsiteX2" fmla="*/ 0 w 268999"/>
                <a:gd name="connsiteY2" fmla="*/ 134500 h 268999"/>
                <a:gd name="connsiteX3" fmla="*/ 134500 w 268999"/>
                <a:gd name="connsiteY3" fmla="*/ 0 h 268999"/>
                <a:gd name="connsiteX4" fmla="*/ 268999 w 268999"/>
                <a:gd name="connsiteY4" fmla="*/ 134500 h 268999"/>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268999" h="268999">
                  <a:moveTo>
                    <a:pt x="268999" y="134500"/>
                  </a:moveTo>
                  <a:cubicBezTo>
                    <a:pt x="268999" y="208782"/>
                    <a:pt x="208782" y="268999"/>
                    <a:pt x="134500" y="268999"/>
                  </a:cubicBezTo>
                  <a:cubicBezTo>
                    <a:pt x="60218" y="268999"/>
                    <a:pt x="0" y="208782"/>
                    <a:pt x="0" y="134500"/>
                  </a:cubicBezTo>
                  <a:cubicBezTo>
                    <a:pt x="0" y="60218"/>
                    <a:pt x="60217" y="0"/>
                    <a:pt x="134500" y="0"/>
                  </a:cubicBezTo>
                  <a:cubicBezTo>
                    <a:pt x="208782" y="0"/>
                    <a:pt x="268999" y="60218"/>
                    <a:pt x="268999" y="134500"/>
                  </a:cubicBezTo>
                  <a:close/>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70" name="Freeform: Shape 197">
              <a:extLst>
                <a:ext uri="{FF2B5EF4-FFF2-40B4-BE49-F238E27FC236}">
                  <a16:creationId xmlns:a16="http://schemas.microsoft.com/office/drawing/2014/main" id="{C0615114-F590-EDC0-8E10-713F34AB335A}"/>
                </a:ext>
              </a:extLst>
            </xdr:cNvPr>
            <xdr:cNvSpPr/>
          </xdr:nvSpPr>
          <xdr:spPr>
            <a:xfrm>
              <a:off x="8305484" y="3058751"/>
              <a:ext cx="1113513" cy="307579"/>
            </a:xfrm>
            <a:custGeom>
              <a:avLst/>
              <a:gdLst>
                <a:gd name="connsiteX0" fmla="*/ 66917 w 1113513"/>
                <a:gd name="connsiteY0" fmla="*/ 160176 h 307579"/>
                <a:gd name="connsiteX1" fmla="*/ 1113514 w 1113513"/>
                <a:gd name="connsiteY1" fmla="*/ 0 h 307579"/>
                <a:gd name="connsiteX2" fmla="*/ 139156 w 1113513"/>
                <a:gd name="connsiteY2" fmla="*/ 307580 h 307579"/>
                <a:gd name="connsiteX3" fmla="*/ 0 w 1113513"/>
                <a:gd name="connsiteY3" fmla="*/ 251705 h 307579"/>
                <a:gd name="connsiteX4" fmla="*/ 66917 w 1113513"/>
                <a:gd name="connsiteY4" fmla="*/ 160176 h 307579"/>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113513" h="307579">
                  <a:moveTo>
                    <a:pt x="66917" y="160176"/>
                  </a:moveTo>
                  <a:lnTo>
                    <a:pt x="1113514" y="0"/>
                  </a:lnTo>
                  <a:lnTo>
                    <a:pt x="139156" y="307580"/>
                  </a:lnTo>
                  <a:lnTo>
                    <a:pt x="0" y="251705"/>
                  </a:lnTo>
                  <a:lnTo>
                    <a:pt x="66917" y="160176"/>
                  </a:lnTo>
                  <a:close/>
                </a:path>
              </a:pathLst>
            </a:custGeom>
            <a:solidFill>
              <a:srgbClr val="AD87B3"/>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71" name="Freeform: Shape 198">
              <a:extLst>
                <a:ext uri="{FF2B5EF4-FFF2-40B4-BE49-F238E27FC236}">
                  <a16:creationId xmlns:a16="http://schemas.microsoft.com/office/drawing/2014/main" id="{3FDBE733-5451-0E8F-408A-DF86DB732431}"/>
                </a:ext>
              </a:extLst>
            </xdr:cNvPr>
            <xdr:cNvSpPr/>
          </xdr:nvSpPr>
          <xdr:spPr>
            <a:xfrm>
              <a:off x="7300899" y="3809138"/>
              <a:ext cx="1411118" cy="345165"/>
            </a:xfrm>
            <a:custGeom>
              <a:avLst/>
              <a:gdLst>
                <a:gd name="connsiteX0" fmla="*/ 1288772 w 1411118"/>
                <a:gd name="connsiteY0" fmla="*/ -100 h 345165"/>
                <a:gd name="connsiteX1" fmla="*/ 113397 w 1411118"/>
                <a:gd name="connsiteY1" fmla="*/ -100 h 345165"/>
                <a:gd name="connsiteX2" fmla="*/ -443 w 1411118"/>
                <a:gd name="connsiteY2" fmla="*/ 121668 h 345165"/>
                <a:gd name="connsiteX3" fmla="*/ 113397 w 1411118"/>
                <a:gd name="connsiteY3" fmla="*/ 235508 h 345165"/>
                <a:gd name="connsiteX4" fmla="*/ 1105049 w 1411118"/>
                <a:gd name="connsiteY4" fmla="*/ 235508 h 345165"/>
                <a:gd name="connsiteX5" fmla="*/ 1284381 w 1411118"/>
                <a:gd name="connsiteY5" fmla="*/ 344996 h 345165"/>
                <a:gd name="connsiteX6" fmla="*/ 1259105 w 1411118"/>
                <a:gd name="connsiteY6" fmla="*/ 235508 h 345165"/>
                <a:gd name="connsiteX7" fmla="*/ 1288772 w 1411118"/>
                <a:gd name="connsiteY7" fmla="*/ 235508 h 345165"/>
                <a:gd name="connsiteX8" fmla="*/ 1410540 w 1411118"/>
                <a:gd name="connsiteY8" fmla="*/ 121668 h 345165"/>
                <a:gd name="connsiteX9" fmla="*/ 1296687 w 1411118"/>
                <a:gd name="connsiteY9" fmla="*/ -100 h 345165"/>
                <a:gd name="connsiteX10" fmla="*/ 1288772 w 1411118"/>
                <a:gd name="connsiteY10" fmla="*/ -100 h 34516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Lst>
              <a:rect l="l" t="t" r="r" b="b"/>
              <a:pathLst>
                <a:path w="1411118" h="345165">
                  <a:moveTo>
                    <a:pt x="1288772" y="-100"/>
                  </a:moveTo>
                  <a:lnTo>
                    <a:pt x="113397" y="-100"/>
                  </a:lnTo>
                  <a:cubicBezTo>
                    <a:pt x="48342" y="2082"/>
                    <a:pt x="-2638" y="56601"/>
                    <a:pt x="-443" y="121668"/>
                  </a:cubicBezTo>
                  <a:cubicBezTo>
                    <a:pt x="1633" y="183650"/>
                    <a:pt x="51401" y="233419"/>
                    <a:pt x="113397" y="235508"/>
                  </a:cubicBezTo>
                  <a:lnTo>
                    <a:pt x="1105049" y="235508"/>
                  </a:lnTo>
                  <a:lnTo>
                    <a:pt x="1284381" y="344996"/>
                  </a:lnTo>
                  <a:lnTo>
                    <a:pt x="1259105" y="235508"/>
                  </a:lnTo>
                  <a:lnTo>
                    <a:pt x="1288772" y="235508"/>
                  </a:lnTo>
                  <a:cubicBezTo>
                    <a:pt x="1353840" y="237690"/>
                    <a:pt x="1408345" y="186723"/>
                    <a:pt x="1410540" y="121668"/>
                  </a:cubicBezTo>
                  <a:cubicBezTo>
                    <a:pt x="1412722" y="56601"/>
                    <a:pt x="1361756" y="2082"/>
                    <a:pt x="1296687" y="-100"/>
                  </a:cubicBezTo>
                  <a:cubicBezTo>
                    <a:pt x="1294053" y="-193"/>
                    <a:pt x="1291406" y="-193"/>
                    <a:pt x="1288772" y="-100"/>
                  </a:cubicBezTo>
                  <a:close/>
                </a:path>
              </a:pathLst>
            </a:custGeom>
            <a:solidFill>
              <a:srgbClr val="FFFFFF"/>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72" name="Freeform: Shape 199">
              <a:extLst>
                <a:ext uri="{FF2B5EF4-FFF2-40B4-BE49-F238E27FC236}">
                  <a16:creationId xmlns:a16="http://schemas.microsoft.com/office/drawing/2014/main" id="{C55D2F2B-80DB-E8F2-BD65-58996013CE08}"/>
                </a:ext>
              </a:extLst>
            </xdr:cNvPr>
            <xdr:cNvSpPr/>
          </xdr:nvSpPr>
          <xdr:spPr>
            <a:xfrm>
              <a:off x="737210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73" name="Freeform: Shape 200">
              <a:extLst>
                <a:ext uri="{FF2B5EF4-FFF2-40B4-BE49-F238E27FC236}">
                  <a16:creationId xmlns:a16="http://schemas.microsoft.com/office/drawing/2014/main" id="{6F4835BD-8422-2EAF-CC50-48BC1011E45E}"/>
                </a:ext>
              </a:extLst>
            </xdr:cNvPr>
            <xdr:cNvSpPr/>
          </xdr:nvSpPr>
          <xdr:spPr>
            <a:xfrm>
              <a:off x="756314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74" name="Freeform: Shape 201">
              <a:extLst>
                <a:ext uri="{FF2B5EF4-FFF2-40B4-BE49-F238E27FC236}">
                  <a16:creationId xmlns:a16="http://schemas.microsoft.com/office/drawing/2014/main" id="{4C93CF3B-BC0B-DB66-1B66-62B7A5399CFD}"/>
                </a:ext>
              </a:extLst>
            </xdr:cNvPr>
            <xdr:cNvSpPr/>
          </xdr:nvSpPr>
          <xdr:spPr>
            <a:xfrm>
              <a:off x="775418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75" name="Freeform: Shape 202">
              <a:extLst>
                <a:ext uri="{FF2B5EF4-FFF2-40B4-BE49-F238E27FC236}">
                  <a16:creationId xmlns:a16="http://schemas.microsoft.com/office/drawing/2014/main" id="{08E517E4-316C-A2A8-8918-6CB9079A8062}"/>
                </a:ext>
              </a:extLst>
            </xdr:cNvPr>
            <xdr:cNvSpPr/>
          </xdr:nvSpPr>
          <xdr:spPr>
            <a:xfrm>
              <a:off x="794522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76" name="Freeform: Shape 203">
              <a:extLst>
                <a:ext uri="{FF2B5EF4-FFF2-40B4-BE49-F238E27FC236}">
                  <a16:creationId xmlns:a16="http://schemas.microsoft.com/office/drawing/2014/main" id="{D3386118-9886-F8F9-FDA3-ADA59DA4B252}"/>
                </a:ext>
              </a:extLst>
            </xdr:cNvPr>
            <xdr:cNvSpPr/>
          </xdr:nvSpPr>
          <xdr:spPr>
            <a:xfrm>
              <a:off x="813626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77" name="Freeform: Shape 204">
              <a:extLst>
                <a:ext uri="{FF2B5EF4-FFF2-40B4-BE49-F238E27FC236}">
                  <a16:creationId xmlns:a16="http://schemas.microsoft.com/office/drawing/2014/main" id="{2B8B19DF-641A-8432-9D96-70332ACE0BB6}"/>
                </a:ext>
              </a:extLst>
            </xdr:cNvPr>
            <xdr:cNvSpPr/>
          </xdr:nvSpPr>
          <xdr:spPr>
            <a:xfrm>
              <a:off x="832730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78" name="Freeform: Shape 205">
              <a:extLst>
                <a:ext uri="{FF2B5EF4-FFF2-40B4-BE49-F238E27FC236}">
                  <a16:creationId xmlns:a16="http://schemas.microsoft.com/office/drawing/2014/main" id="{BFB22ACD-6669-F0A6-39D9-8C2653E4C203}"/>
                </a:ext>
              </a:extLst>
            </xdr:cNvPr>
            <xdr:cNvSpPr/>
          </xdr:nvSpPr>
          <xdr:spPr>
            <a:xfrm>
              <a:off x="8518209"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grpSp>
    </xdr:grpSp>
    <xdr:clientData/>
  </xdr:twoCellAnchor>
  <xdr:twoCellAnchor>
    <xdr:from>
      <xdr:col>5</xdr:col>
      <xdr:colOff>1893955</xdr:colOff>
      <xdr:row>0</xdr:row>
      <xdr:rowOff>49992</xdr:rowOff>
    </xdr:from>
    <xdr:to>
      <xdr:col>5</xdr:col>
      <xdr:colOff>3767999</xdr:colOff>
      <xdr:row>1</xdr:row>
      <xdr:rowOff>133763</xdr:rowOff>
    </xdr:to>
    <xdr:grpSp>
      <xdr:nvGrpSpPr>
        <xdr:cNvPr id="281" name="Group 9">
          <a:hlinkClick xmlns:r="http://schemas.openxmlformats.org/officeDocument/2006/relationships" r:id="rId9"/>
          <a:extLst>
            <a:ext uri="{FF2B5EF4-FFF2-40B4-BE49-F238E27FC236}">
              <a16:creationId xmlns:a16="http://schemas.microsoft.com/office/drawing/2014/main" id="{26EDC1B6-EFD5-4A29-96D9-7E12406A9677}"/>
            </a:ext>
          </a:extLst>
        </xdr:cNvPr>
        <xdr:cNvGrpSpPr/>
      </xdr:nvGrpSpPr>
      <xdr:grpSpPr>
        <a:xfrm>
          <a:off x="11900202" y="53802"/>
          <a:ext cx="1874044" cy="890608"/>
          <a:chOff x="10716260" y="251459"/>
          <a:chExt cx="1813560" cy="852171"/>
        </a:xfrm>
      </xdr:grpSpPr>
      <xdr:grpSp>
        <xdr:nvGrpSpPr>
          <xdr:cNvPr id="282" name="Agrupar 15">
            <a:extLst>
              <a:ext uri="{FF2B5EF4-FFF2-40B4-BE49-F238E27FC236}">
                <a16:creationId xmlns:a16="http://schemas.microsoft.com/office/drawing/2014/main" id="{F4AF7A95-DCC1-50CD-B056-69F520BC632F}"/>
              </a:ext>
            </a:extLst>
          </xdr:cNvPr>
          <xdr:cNvGrpSpPr/>
        </xdr:nvGrpSpPr>
        <xdr:grpSpPr>
          <a:xfrm>
            <a:off x="10716260" y="251459"/>
            <a:ext cx="1813560" cy="852171"/>
            <a:chOff x="5210175" y="147637"/>
            <a:chExt cx="2365883" cy="1038225"/>
          </a:xfrm>
          <a:solidFill>
            <a:srgbClr val="002060"/>
          </a:solidFill>
        </xdr:grpSpPr>
        <xdr:sp macro="" textlink="">
          <xdr:nvSpPr>
            <xdr:cNvPr id="299" name="Retângulo: Cantos Arredondados 16">
              <a:extLst>
                <a:ext uri="{FF2B5EF4-FFF2-40B4-BE49-F238E27FC236}">
                  <a16:creationId xmlns:a16="http://schemas.microsoft.com/office/drawing/2014/main" id="{C279EC48-B1A5-350C-12DB-1259C0ADFB6B}"/>
                </a:ext>
              </a:extLst>
            </xdr:cNvPr>
            <xdr:cNvSpPr/>
          </xdr:nvSpPr>
          <xdr:spPr>
            <a:xfrm>
              <a:off x="5210175" y="147637"/>
              <a:ext cx="2365883" cy="1038225"/>
            </a:xfrm>
            <a:prstGeom prst="roundRect">
              <a:avLst>
                <a:gd name="adj" fmla="val 9328"/>
              </a:avLst>
            </a:prstGeom>
            <a:grpFill/>
            <a:ln>
              <a:noFill/>
            </a:ln>
            <a:effectLst>
              <a:outerShdw blurRad="50800" dist="38100" dir="5400000" algn="t"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900"/>
            </a:p>
          </xdr:txBody>
        </xdr:sp>
        <xdr:sp macro="" textlink="">
          <xdr:nvSpPr>
            <xdr:cNvPr id="300" name="Retângulo: Cantos Arredondados 17">
              <a:extLst>
                <a:ext uri="{FF2B5EF4-FFF2-40B4-BE49-F238E27FC236}">
                  <a16:creationId xmlns:a16="http://schemas.microsoft.com/office/drawing/2014/main" id="{85E9C9E7-1678-19F1-4EEB-60B40400F7A6}"/>
                </a:ext>
              </a:extLst>
            </xdr:cNvPr>
            <xdr:cNvSpPr/>
          </xdr:nvSpPr>
          <xdr:spPr>
            <a:xfrm>
              <a:off x="5982901" y="443574"/>
              <a:ext cx="1583984" cy="485775"/>
            </a:xfrm>
            <a:prstGeom prst="roundRect">
              <a:avLst/>
            </a:prstGeom>
            <a:grpFill/>
            <a:ln>
              <a:no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500" b="1">
                  <a:solidFill>
                    <a:schemeClr val="bg1"/>
                  </a:solidFill>
                  <a:latin typeface="+mn-lt"/>
                </a:rPr>
                <a:t>RELATÓRIO</a:t>
              </a:r>
            </a:p>
          </xdr:txBody>
        </xdr:sp>
      </xdr:grpSp>
      <xdr:grpSp>
        <xdr:nvGrpSpPr>
          <xdr:cNvPr id="283" name="Graphic 2">
            <a:extLst>
              <a:ext uri="{FF2B5EF4-FFF2-40B4-BE49-F238E27FC236}">
                <a16:creationId xmlns:a16="http://schemas.microsoft.com/office/drawing/2014/main" id="{74197CB4-FC25-AF5C-D686-26C342EAA392}"/>
              </a:ext>
            </a:extLst>
          </xdr:cNvPr>
          <xdr:cNvGrpSpPr/>
        </xdr:nvGrpSpPr>
        <xdr:grpSpPr>
          <a:xfrm>
            <a:off x="10902950" y="457201"/>
            <a:ext cx="419100" cy="452156"/>
            <a:chOff x="7845579" y="1500588"/>
            <a:chExt cx="604404" cy="843863"/>
          </a:xfrm>
        </xdr:grpSpPr>
        <xdr:sp macro="" textlink="">
          <xdr:nvSpPr>
            <xdr:cNvPr id="284" name="Freeform: Shape 12">
              <a:extLst>
                <a:ext uri="{FF2B5EF4-FFF2-40B4-BE49-F238E27FC236}">
                  <a16:creationId xmlns:a16="http://schemas.microsoft.com/office/drawing/2014/main" id="{FA3E22B5-28ED-663E-158F-810B91FB0F2C}"/>
                </a:ext>
              </a:extLst>
            </xdr:cNvPr>
            <xdr:cNvSpPr/>
          </xdr:nvSpPr>
          <xdr:spPr>
            <a:xfrm>
              <a:off x="7845579" y="1646590"/>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solidFill>
              <a:srgbClr val="296ACC"/>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85" name="Freeform: Shape 13">
              <a:extLst>
                <a:ext uri="{FF2B5EF4-FFF2-40B4-BE49-F238E27FC236}">
                  <a16:creationId xmlns:a16="http://schemas.microsoft.com/office/drawing/2014/main" id="{B9DA807F-29DF-E768-7CA9-1570F7D68B7D}"/>
                </a:ext>
              </a:extLst>
            </xdr:cNvPr>
            <xdr:cNvSpPr/>
          </xdr:nvSpPr>
          <xdr:spPr>
            <a:xfrm>
              <a:off x="7901002" y="1701639"/>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86" name="Freeform: Shape 14">
              <a:extLst>
                <a:ext uri="{FF2B5EF4-FFF2-40B4-BE49-F238E27FC236}">
                  <a16:creationId xmlns:a16="http://schemas.microsoft.com/office/drawing/2014/main" id="{396E7A7A-6AA0-E45B-F5E4-F6CFE12B0C43}"/>
                </a:ext>
              </a:extLst>
            </xdr:cNvPr>
            <xdr:cNvSpPr/>
          </xdr:nvSpPr>
          <xdr:spPr>
            <a:xfrm>
              <a:off x="7893746" y="1694632"/>
              <a:ext cx="441761" cy="547729"/>
            </a:xfrm>
            <a:custGeom>
              <a:avLst/>
              <a:gdLst>
                <a:gd name="connsiteX0" fmla="*/ 441267 w 441761"/>
                <a:gd name="connsiteY0" fmla="*/ 547609 h 547729"/>
                <a:gd name="connsiteX1" fmla="*/ -495 w 441761"/>
                <a:gd name="connsiteY1" fmla="*/ 547609 h 547729"/>
                <a:gd name="connsiteX2" fmla="*/ -495 w 441761"/>
                <a:gd name="connsiteY2" fmla="*/ -121 h 547729"/>
                <a:gd name="connsiteX3" fmla="*/ 441267 w 441761"/>
                <a:gd name="connsiteY3" fmla="*/ -121 h 547729"/>
                <a:gd name="connsiteX4" fmla="*/ 13767 w 441761"/>
                <a:gd name="connsiteY4" fmla="*/ 533347 h 547729"/>
                <a:gd name="connsiteX5" fmla="*/ 426629 w 441761"/>
                <a:gd name="connsiteY5" fmla="*/ 533347 h 547729"/>
                <a:gd name="connsiteX6" fmla="*/ 426629 w 441761"/>
                <a:gd name="connsiteY6" fmla="*/ 14142 h 547729"/>
                <a:gd name="connsiteX7" fmla="*/ 13767 w 441761"/>
                <a:gd name="connsiteY7" fmla="*/ 14142 h 54772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441761" h="547729">
                  <a:moveTo>
                    <a:pt x="441267" y="547609"/>
                  </a:moveTo>
                  <a:lnTo>
                    <a:pt x="-495" y="547609"/>
                  </a:lnTo>
                  <a:lnTo>
                    <a:pt x="-495" y="-121"/>
                  </a:lnTo>
                  <a:lnTo>
                    <a:pt x="441267" y="-121"/>
                  </a:lnTo>
                  <a:close/>
                  <a:moveTo>
                    <a:pt x="13767" y="533347"/>
                  </a:moveTo>
                  <a:lnTo>
                    <a:pt x="426629" y="533347"/>
                  </a:lnTo>
                  <a:lnTo>
                    <a:pt x="426629" y="14142"/>
                  </a:lnTo>
                  <a:lnTo>
                    <a:pt x="13767" y="14142"/>
                  </a:lnTo>
                  <a:close/>
                </a:path>
              </a:pathLst>
            </a:custGeom>
            <a:solidFill>
              <a:srgbClr val="5896F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87" name="Freeform: Shape 15">
              <a:extLst>
                <a:ext uri="{FF2B5EF4-FFF2-40B4-BE49-F238E27FC236}">
                  <a16:creationId xmlns:a16="http://schemas.microsoft.com/office/drawing/2014/main" id="{B417106F-2613-FEC0-8814-F89328376918}"/>
                </a:ext>
              </a:extLst>
            </xdr:cNvPr>
            <xdr:cNvSpPr/>
          </xdr:nvSpPr>
          <xdr:spPr>
            <a:xfrm>
              <a:off x="7954299" y="1500588"/>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solidFill>
              <a:srgbClr val="EA5D00"/>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88" name="Freeform: Shape 16">
              <a:extLst>
                <a:ext uri="{FF2B5EF4-FFF2-40B4-BE49-F238E27FC236}">
                  <a16:creationId xmlns:a16="http://schemas.microsoft.com/office/drawing/2014/main" id="{99F18F2A-AE1C-5722-C575-F32D5295E8F8}"/>
                </a:ext>
              </a:extLst>
            </xdr:cNvPr>
            <xdr:cNvSpPr/>
          </xdr:nvSpPr>
          <xdr:spPr>
            <a:xfrm>
              <a:off x="8108434" y="1570524"/>
              <a:ext cx="221068" cy="34655"/>
            </a:xfrm>
            <a:custGeom>
              <a:avLst/>
              <a:gdLst>
                <a:gd name="connsiteX0" fmla="*/ 0 w 221068"/>
                <a:gd name="connsiteY0" fmla="*/ 0 h 34655"/>
                <a:gd name="connsiteX1" fmla="*/ 221069 w 221068"/>
                <a:gd name="connsiteY1" fmla="*/ 0 h 34655"/>
                <a:gd name="connsiteX2" fmla="*/ 221069 w 221068"/>
                <a:gd name="connsiteY2" fmla="*/ 34655 h 34655"/>
                <a:gd name="connsiteX3" fmla="*/ 0 w 221068"/>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21068" h="34655">
                  <a:moveTo>
                    <a:pt x="0" y="0"/>
                  </a:moveTo>
                  <a:lnTo>
                    <a:pt x="221069" y="0"/>
                  </a:lnTo>
                  <a:lnTo>
                    <a:pt x="221069"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89" name="Freeform: Shape 17">
              <a:extLst>
                <a:ext uri="{FF2B5EF4-FFF2-40B4-BE49-F238E27FC236}">
                  <a16:creationId xmlns:a16="http://schemas.microsoft.com/office/drawing/2014/main" id="{0D569DF2-9362-6F9C-235D-36F654FDC23C}"/>
                </a:ext>
              </a:extLst>
            </xdr:cNvPr>
            <xdr:cNvSpPr/>
          </xdr:nvSpPr>
          <xdr:spPr>
            <a:xfrm>
              <a:off x="8043002" y="1651970"/>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90" name="Freeform: Shape 18">
              <a:extLst>
                <a:ext uri="{FF2B5EF4-FFF2-40B4-BE49-F238E27FC236}">
                  <a16:creationId xmlns:a16="http://schemas.microsoft.com/office/drawing/2014/main" id="{67799D9C-A7C9-8F98-5E4E-D556EF3548C4}"/>
                </a:ext>
              </a:extLst>
            </xdr:cNvPr>
            <xdr:cNvSpPr/>
          </xdr:nvSpPr>
          <xdr:spPr>
            <a:xfrm>
              <a:off x="8043002" y="1733542"/>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91" name="Freeform: Shape 19">
              <a:extLst>
                <a:ext uri="{FF2B5EF4-FFF2-40B4-BE49-F238E27FC236}">
                  <a16:creationId xmlns:a16="http://schemas.microsoft.com/office/drawing/2014/main" id="{F8DEDEE4-E46B-DFDF-4CFA-A51CAB7E7448}"/>
                </a:ext>
              </a:extLst>
            </xdr:cNvPr>
            <xdr:cNvSpPr/>
          </xdr:nvSpPr>
          <xdr:spPr>
            <a:xfrm>
              <a:off x="8043002" y="1815113"/>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92" name="Freeform: Shape 20">
              <a:extLst>
                <a:ext uri="{FF2B5EF4-FFF2-40B4-BE49-F238E27FC236}">
                  <a16:creationId xmlns:a16="http://schemas.microsoft.com/office/drawing/2014/main" id="{CC715F4B-D3E3-CC6C-7FB5-8FAEA73FE06E}"/>
                </a:ext>
              </a:extLst>
            </xdr:cNvPr>
            <xdr:cNvSpPr/>
          </xdr:nvSpPr>
          <xdr:spPr>
            <a:xfrm>
              <a:off x="8043002" y="1896559"/>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93" name="Freeform: Shape 21">
              <a:extLst>
                <a:ext uri="{FF2B5EF4-FFF2-40B4-BE49-F238E27FC236}">
                  <a16:creationId xmlns:a16="http://schemas.microsoft.com/office/drawing/2014/main" id="{AB4CB353-8ACC-93E4-96DE-55800F0E734E}"/>
                </a:ext>
              </a:extLst>
            </xdr:cNvPr>
            <xdr:cNvSpPr/>
          </xdr:nvSpPr>
          <xdr:spPr>
            <a:xfrm>
              <a:off x="8022609" y="1810859"/>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solidFill>
              <a:srgbClr val="5896F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94" name="Freeform: Shape 22">
              <a:extLst>
                <a:ext uri="{FF2B5EF4-FFF2-40B4-BE49-F238E27FC236}">
                  <a16:creationId xmlns:a16="http://schemas.microsoft.com/office/drawing/2014/main" id="{D295D728-8B6E-B0C5-1C76-E124220F44E1}"/>
                </a:ext>
              </a:extLst>
            </xdr:cNvPr>
            <xdr:cNvSpPr/>
          </xdr:nvSpPr>
          <xdr:spPr>
            <a:xfrm>
              <a:off x="8162481" y="1898436"/>
              <a:ext cx="221068" cy="34655"/>
            </a:xfrm>
            <a:custGeom>
              <a:avLst/>
              <a:gdLst>
                <a:gd name="connsiteX0" fmla="*/ 0 w 221068"/>
                <a:gd name="connsiteY0" fmla="*/ 0 h 34655"/>
                <a:gd name="connsiteX1" fmla="*/ 221068 w 221068"/>
                <a:gd name="connsiteY1" fmla="*/ 0 h 34655"/>
                <a:gd name="connsiteX2" fmla="*/ 221068 w 221068"/>
                <a:gd name="connsiteY2" fmla="*/ 34655 h 34655"/>
                <a:gd name="connsiteX3" fmla="*/ 0 w 221068"/>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21068" h="34655">
                  <a:moveTo>
                    <a:pt x="0" y="0"/>
                  </a:moveTo>
                  <a:lnTo>
                    <a:pt x="221068" y="0"/>
                  </a:lnTo>
                  <a:lnTo>
                    <a:pt x="221068"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95" name="Freeform: Shape 23">
              <a:extLst>
                <a:ext uri="{FF2B5EF4-FFF2-40B4-BE49-F238E27FC236}">
                  <a16:creationId xmlns:a16="http://schemas.microsoft.com/office/drawing/2014/main" id="{E8414883-F0D7-3CED-BF33-FAB22F731370}"/>
                </a:ext>
              </a:extLst>
            </xdr:cNvPr>
            <xdr:cNvSpPr/>
          </xdr:nvSpPr>
          <xdr:spPr>
            <a:xfrm>
              <a:off x="8097049" y="1980007"/>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96" name="Freeform: Shape 24">
              <a:extLst>
                <a:ext uri="{FF2B5EF4-FFF2-40B4-BE49-F238E27FC236}">
                  <a16:creationId xmlns:a16="http://schemas.microsoft.com/office/drawing/2014/main" id="{C08FC2CB-0754-38B3-0996-9BA06F82FFD0}"/>
                </a:ext>
              </a:extLst>
            </xdr:cNvPr>
            <xdr:cNvSpPr/>
          </xdr:nvSpPr>
          <xdr:spPr>
            <a:xfrm>
              <a:off x="8097049" y="2061579"/>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97" name="Freeform: Shape 25">
              <a:extLst>
                <a:ext uri="{FF2B5EF4-FFF2-40B4-BE49-F238E27FC236}">
                  <a16:creationId xmlns:a16="http://schemas.microsoft.com/office/drawing/2014/main" id="{E1E3862C-A3F8-77B4-E37E-8AAB2AA4E323}"/>
                </a:ext>
              </a:extLst>
            </xdr:cNvPr>
            <xdr:cNvSpPr/>
          </xdr:nvSpPr>
          <xdr:spPr>
            <a:xfrm>
              <a:off x="8097049" y="2143025"/>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98" name="Freeform: Shape 26">
              <a:extLst>
                <a:ext uri="{FF2B5EF4-FFF2-40B4-BE49-F238E27FC236}">
                  <a16:creationId xmlns:a16="http://schemas.microsoft.com/office/drawing/2014/main" id="{A60074AC-A49A-5D0C-9A90-E0F2FF197DCA}"/>
                </a:ext>
              </a:extLst>
            </xdr:cNvPr>
            <xdr:cNvSpPr/>
          </xdr:nvSpPr>
          <xdr:spPr>
            <a:xfrm>
              <a:off x="8097049" y="2224597"/>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grpSp>
    </xdr:grpSp>
    <xdr:clientData/>
  </xdr:twoCellAnchor>
</xdr:wsDr>
</file>

<file path=xl/drawings/drawing7.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47</xdr:col>
      <xdr:colOff>554355</xdr:colOff>
      <xdr:row>1</xdr:row>
      <xdr:rowOff>859680</xdr:rowOff>
    </xdr:to>
    <xdr:sp macro="" textlink="">
      <xdr:nvSpPr>
        <xdr:cNvPr id="2" name="Retângulo 1">
          <a:extLst>
            <a:ext uri="{FF2B5EF4-FFF2-40B4-BE49-F238E27FC236}">
              <a16:creationId xmlns:a16="http://schemas.microsoft.com/office/drawing/2014/main" id="{00000000-0008-0000-0700-000002000000}"/>
            </a:ext>
          </a:extLst>
        </xdr:cNvPr>
        <xdr:cNvSpPr/>
      </xdr:nvSpPr>
      <xdr:spPr>
        <a:xfrm>
          <a:off x="0" y="0"/>
          <a:ext cx="70456425" cy="1655970"/>
        </a:xfrm>
        <a:prstGeom prst="rect">
          <a:avLst/>
        </a:prstGeom>
        <a:gradFill>
          <a:gsLst>
            <a:gs pos="0">
              <a:srgbClr val="002060"/>
            </a:gs>
            <a:gs pos="100000">
              <a:srgbClr val="3363F4">
                <a:alpha val="80000"/>
              </a:srgbClr>
            </a:gs>
          </a:gsLst>
          <a:lin ang="2700000" scaled="0"/>
        </a:gra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editAs="absolute">
    <xdr:from>
      <xdr:col>1</xdr:col>
      <xdr:colOff>1904</xdr:colOff>
      <xdr:row>0</xdr:row>
      <xdr:rowOff>175259</xdr:rowOff>
    </xdr:from>
    <xdr:to>
      <xdr:col>2</xdr:col>
      <xdr:colOff>322897</xdr:colOff>
      <xdr:row>1</xdr:row>
      <xdr:rowOff>571500</xdr:rowOff>
    </xdr:to>
    <xdr:sp macro="" textlink="">
      <xdr:nvSpPr>
        <xdr:cNvPr id="3" name="Retângulo: Cantos Arredondados 3">
          <a:extLst>
            <a:ext uri="{FF2B5EF4-FFF2-40B4-BE49-F238E27FC236}">
              <a16:creationId xmlns:a16="http://schemas.microsoft.com/office/drawing/2014/main" id="{00000000-0008-0000-0700-000003000000}"/>
            </a:ext>
          </a:extLst>
        </xdr:cNvPr>
        <xdr:cNvSpPr/>
      </xdr:nvSpPr>
      <xdr:spPr>
        <a:xfrm>
          <a:off x="173354" y="171449"/>
          <a:ext cx="1504950" cy="1200151"/>
        </a:xfrm>
        <a:prstGeom prst="roundRect">
          <a:avLst/>
        </a:prstGeom>
        <a:solidFill>
          <a:schemeClr val="bg1"/>
        </a:solidFill>
        <a:ln>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editAs="absolute">
    <xdr:from>
      <xdr:col>2</xdr:col>
      <xdr:colOff>645637</xdr:colOff>
      <xdr:row>0</xdr:row>
      <xdr:rowOff>497840</xdr:rowOff>
    </xdr:from>
    <xdr:to>
      <xdr:col>4</xdr:col>
      <xdr:colOff>3029240</xdr:colOff>
      <xdr:row>1</xdr:row>
      <xdr:rowOff>363785</xdr:rowOff>
    </xdr:to>
    <xdr:sp macro="" textlink="FORM1!C6">
      <xdr:nvSpPr>
        <xdr:cNvPr id="4" name="CaixaDeTexto 4">
          <a:extLst>
            <a:ext uri="{FF2B5EF4-FFF2-40B4-BE49-F238E27FC236}">
              <a16:creationId xmlns:a16="http://schemas.microsoft.com/office/drawing/2014/main" id="{00000000-0008-0000-0700-000004000000}"/>
            </a:ext>
          </a:extLst>
        </xdr:cNvPr>
        <xdr:cNvSpPr txBox="1"/>
      </xdr:nvSpPr>
      <xdr:spPr>
        <a:xfrm>
          <a:off x="1980089" y="497840"/>
          <a:ext cx="11220898" cy="66223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fld id="{E081F390-E679-45AE-8A92-EB5298301F4B}" type="TxLink">
            <a:rPr lang="en-US" sz="3600" b="1" i="0" u="none" strike="noStrike">
              <a:solidFill>
                <a:schemeClr val="bg1"/>
              </a:solidFill>
              <a:latin typeface="Calibri"/>
              <a:ea typeface="+mn-ea"/>
              <a:cs typeface="Calibri"/>
            </a:rPr>
            <a:pPr/>
            <a:t> </a:t>
          </a:fld>
          <a:endParaRPr lang="pt-BR" sz="3600" b="1" i="0" u="none" strike="noStrike">
            <a:solidFill>
              <a:schemeClr val="bg1"/>
            </a:solidFill>
            <a:latin typeface="Calibri"/>
            <a:ea typeface="+mn-ea"/>
            <a:cs typeface="Calibri"/>
          </a:endParaRPr>
        </a:p>
      </xdr:txBody>
    </xdr:sp>
    <xdr:clientData/>
  </xdr:twoCellAnchor>
  <xdr:twoCellAnchor editAs="oneCell">
    <xdr:from>
      <xdr:col>1</xdr:col>
      <xdr:colOff>58420</xdr:colOff>
      <xdr:row>0</xdr:row>
      <xdr:rowOff>546099</xdr:rowOff>
    </xdr:from>
    <xdr:to>
      <xdr:col>2</xdr:col>
      <xdr:colOff>264606</xdr:colOff>
      <xdr:row>1</xdr:row>
      <xdr:rowOff>281940</xdr:rowOff>
    </xdr:to>
    <xdr:pic>
      <xdr:nvPicPr>
        <xdr:cNvPr id="5" name="Picture 240">
          <a:extLst>
            <a:ext uri="{FF2B5EF4-FFF2-40B4-BE49-F238E27FC236}">
              <a16:creationId xmlns:a16="http://schemas.microsoft.com/office/drawing/2014/main" id="{00000000-0008-0000-0700-000005000000}"/>
            </a:ext>
          </a:extLst>
        </xdr:cNvPr>
        <xdr:cNvPicPr>
          <a:picLocks noChangeAspect="1"/>
        </xdr:cNvPicPr>
      </xdr:nvPicPr>
      <xdr:blipFill>
        <a:blip xmlns:r="http://schemas.openxmlformats.org/officeDocument/2006/relationships" r:embed="rId1"/>
        <a:stretch>
          <a:fillRect/>
        </a:stretch>
      </xdr:blipFill>
      <xdr:spPr>
        <a:xfrm>
          <a:off x="226060" y="549909"/>
          <a:ext cx="1390143" cy="532131"/>
        </a:xfrm>
        <a:prstGeom prst="rect">
          <a:avLst/>
        </a:prstGeom>
      </xdr:spPr>
    </xdr:pic>
    <xdr:clientData/>
  </xdr:twoCellAnchor>
  <xdr:twoCellAnchor>
    <xdr:from>
      <xdr:col>0</xdr:col>
      <xdr:colOff>0</xdr:colOff>
      <xdr:row>1</xdr:row>
      <xdr:rowOff>1619250</xdr:rowOff>
    </xdr:from>
    <xdr:to>
      <xdr:col>39</xdr:col>
      <xdr:colOff>222250</xdr:colOff>
      <xdr:row>2</xdr:row>
      <xdr:rowOff>17145</xdr:rowOff>
    </xdr:to>
    <xdr:cxnSp macro="">
      <xdr:nvCxnSpPr>
        <xdr:cNvPr id="6" name="Conector reto 5">
          <a:extLst>
            <a:ext uri="{FF2B5EF4-FFF2-40B4-BE49-F238E27FC236}">
              <a16:creationId xmlns:a16="http://schemas.microsoft.com/office/drawing/2014/main" id="{00000000-0008-0000-0700-000006000000}"/>
            </a:ext>
          </a:extLst>
        </xdr:cNvPr>
        <xdr:cNvCxnSpPr/>
      </xdr:nvCxnSpPr>
      <xdr:spPr>
        <a:xfrm flipV="1">
          <a:off x="0" y="2415540"/>
          <a:ext cx="62961520" cy="139065"/>
        </a:xfrm>
        <a:prstGeom prst="line">
          <a:avLst/>
        </a:prstGeom>
        <a:ln w="28575">
          <a:solidFill>
            <a:schemeClr val="accent5">
              <a:lumMod val="75000"/>
            </a:schemeClr>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absolute">
    <xdr:from>
      <xdr:col>1</xdr:col>
      <xdr:colOff>665792</xdr:colOff>
      <xdr:row>1</xdr:row>
      <xdr:rowOff>973455</xdr:rowOff>
    </xdr:from>
    <xdr:to>
      <xdr:col>3</xdr:col>
      <xdr:colOff>4228355</xdr:colOff>
      <xdr:row>1</xdr:row>
      <xdr:rowOff>1660631</xdr:rowOff>
    </xdr:to>
    <xdr:sp macro="" textlink="">
      <xdr:nvSpPr>
        <xdr:cNvPr id="7" name="CaixaDeTexto 2">
          <a:extLst>
            <a:ext uri="{FF2B5EF4-FFF2-40B4-BE49-F238E27FC236}">
              <a16:creationId xmlns:a16="http://schemas.microsoft.com/office/drawing/2014/main" id="{00000000-0008-0000-0700-000007000000}"/>
            </a:ext>
          </a:extLst>
        </xdr:cNvPr>
        <xdr:cNvSpPr txBox="1"/>
      </xdr:nvSpPr>
      <xdr:spPr>
        <a:xfrm>
          <a:off x="834385" y="1786890"/>
          <a:ext cx="6634375" cy="68717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pt-BR" sz="3800" b="1" u="sng">
              <a:solidFill>
                <a:srgbClr val="002060"/>
              </a:solidFill>
            </a:rPr>
            <a:t>PLANO</a:t>
          </a:r>
          <a:r>
            <a:rPr lang="pt-BR" sz="3800" b="1" u="sng" baseline="0">
              <a:solidFill>
                <a:srgbClr val="002060"/>
              </a:solidFill>
            </a:rPr>
            <a:t> DE TRABALHO</a:t>
          </a:r>
          <a:endParaRPr lang="pt-BR" sz="3800" b="1" u="sng">
            <a:solidFill>
              <a:srgbClr val="002060"/>
            </a:solidFill>
          </a:endParaRPr>
        </a:p>
      </xdr:txBody>
    </xdr:sp>
    <xdr:clientData/>
  </xdr:twoCellAnchor>
  <xdr:twoCellAnchor>
    <xdr:from>
      <xdr:col>2</xdr:col>
      <xdr:colOff>1672579</xdr:colOff>
      <xdr:row>0</xdr:row>
      <xdr:rowOff>476829</xdr:rowOff>
    </xdr:from>
    <xdr:to>
      <xdr:col>3</xdr:col>
      <xdr:colOff>1741657</xdr:colOff>
      <xdr:row>1</xdr:row>
      <xdr:rowOff>402877</xdr:rowOff>
    </xdr:to>
    <xdr:sp macro="" textlink="FORM1!E5">
      <xdr:nvSpPr>
        <xdr:cNvPr id="6199" name="CaixaDeTexto 20">
          <a:extLst>
            <a:ext uri="{FF2B5EF4-FFF2-40B4-BE49-F238E27FC236}">
              <a16:creationId xmlns:a16="http://schemas.microsoft.com/office/drawing/2014/main" id="{00000000-0008-0000-0700-000037180000}"/>
            </a:ext>
          </a:extLst>
        </xdr:cNvPr>
        <xdr:cNvSpPr txBox="1"/>
      </xdr:nvSpPr>
      <xdr:spPr>
        <a:xfrm>
          <a:off x="1958329" y="476829"/>
          <a:ext cx="2593203" cy="73567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fld id="{D3D57E36-D053-47E0-BAE9-8EA7316FB7C7}" type="TxLink">
            <a:rPr lang="en-US" sz="3600" b="1" i="0" u="none" strike="noStrike">
              <a:solidFill>
                <a:srgbClr val="FFFFFF"/>
              </a:solidFill>
              <a:latin typeface="Calibri"/>
              <a:ea typeface="Calibri"/>
              <a:cs typeface="Calibri"/>
            </a:rPr>
            <a:pPr algn="ctr"/>
            <a:t>MENU: </a:t>
          </a:fld>
          <a:endParaRPr lang="en-US" sz="3600" b="1">
            <a:solidFill>
              <a:schemeClr val="bg1"/>
            </a:solidFill>
          </a:endParaRPr>
        </a:p>
      </xdr:txBody>
    </xdr:sp>
    <xdr:clientData/>
  </xdr:twoCellAnchor>
  <xdr:twoCellAnchor>
    <xdr:from>
      <xdr:col>7</xdr:col>
      <xdr:colOff>1194859</xdr:colOff>
      <xdr:row>0</xdr:row>
      <xdr:rowOff>565150</xdr:rowOff>
    </xdr:from>
    <xdr:to>
      <xdr:col>7</xdr:col>
      <xdr:colOff>1842195</xdr:colOff>
      <xdr:row>1</xdr:row>
      <xdr:rowOff>508000</xdr:rowOff>
    </xdr:to>
    <xdr:sp macro="" textlink="FORM1!$F$18">
      <xdr:nvSpPr>
        <xdr:cNvPr id="6200" name="CaixaDeTexto 20">
          <a:extLst>
            <a:ext uri="{FF2B5EF4-FFF2-40B4-BE49-F238E27FC236}">
              <a16:creationId xmlns:a16="http://schemas.microsoft.com/office/drawing/2014/main" id="{00000000-0008-0000-0700-000038180000}"/>
            </a:ext>
          </a:extLst>
        </xdr:cNvPr>
        <xdr:cNvSpPr txBox="1"/>
      </xdr:nvSpPr>
      <xdr:spPr>
        <a:xfrm>
          <a:off x="23801494" y="563245"/>
          <a:ext cx="647336" cy="7486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fld id="{4B60B39D-DDEA-43AF-B3B1-87DB04B78751}" type="TxLink">
            <a:rPr lang="en-US" sz="3200" b="1" i="0" u="none" strike="noStrike">
              <a:solidFill>
                <a:schemeClr val="bg1"/>
              </a:solidFill>
              <a:latin typeface="Calibri"/>
              <a:cs typeface="Calibri"/>
            </a:rPr>
            <a:pPr/>
            <a:t> </a:t>
          </a:fld>
          <a:endParaRPr lang="en-US" sz="19900" b="1" i="0" u="none" strike="noStrike">
            <a:solidFill>
              <a:schemeClr val="bg1"/>
            </a:solidFill>
            <a:latin typeface="Calibri"/>
            <a:cs typeface="Calibri"/>
          </a:endParaRPr>
        </a:p>
      </xdr:txBody>
    </xdr:sp>
    <xdr:clientData/>
  </xdr:twoCellAnchor>
  <xdr:twoCellAnchor>
    <xdr:from>
      <xdr:col>3</xdr:col>
      <xdr:colOff>1938372</xdr:colOff>
      <xdr:row>0</xdr:row>
      <xdr:rowOff>53342</xdr:rowOff>
    </xdr:from>
    <xdr:to>
      <xdr:col>3</xdr:col>
      <xdr:colOff>5056560</xdr:colOff>
      <xdr:row>1</xdr:row>
      <xdr:rowOff>822896</xdr:rowOff>
    </xdr:to>
    <xdr:grpSp>
      <xdr:nvGrpSpPr>
        <xdr:cNvPr id="6308" name="Group 10">
          <a:hlinkClick xmlns:r="http://schemas.openxmlformats.org/officeDocument/2006/relationships" r:id="rId2"/>
          <a:extLst>
            <a:ext uri="{FF2B5EF4-FFF2-40B4-BE49-F238E27FC236}">
              <a16:creationId xmlns:a16="http://schemas.microsoft.com/office/drawing/2014/main" id="{00000000-0008-0000-0700-0000A4180000}"/>
            </a:ext>
          </a:extLst>
        </xdr:cNvPr>
        <xdr:cNvGrpSpPr/>
      </xdr:nvGrpSpPr>
      <xdr:grpSpPr>
        <a:xfrm>
          <a:off x="5174967" y="57152"/>
          <a:ext cx="3118188" cy="1571559"/>
          <a:chOff x="6906260" y="251459"/>
          <a:chExt cx="1813560" cy="852171"/>
        </a:xfrm>
      </xdr:grpSpPr>
      <xdr:grpSp>
        <xdr:nvGrpSpPr>
          <xdr:cNvPr id="6309" name="Agrupar 6">
            <a:hlinkClick xmlns:r="http://schemas.openxmlformats.org/officeDocument/2006/relationships" r:id="rId3"/>
            <a:extLst>
              <a:ext uri="{FF2B5EF4-FFF2-40B4-BE49-F238E27FC236}">
                <a16:creationId xmlns:a16="http://schemas.microsoft.com/office/drawing/2014/main" id="{00000000-0008-0000-0700-0000A5180000}"/>
              </a:ext>
            </a:extLst>
          </xdr:cNvPr>
          <xdr:cNvGrpSpPr/>
        </xdr:nvGrpSpPr>
        <xdr:grpSpPr>
          <a:xfrm>
            <a:off x="6906260" y="251459"/>
            <a:ext cx="1813560" cy="852171"/>
            <a:chOff x="5210175" y="147637"/>
            <a:chExt cx="2365883" cy="1038225"/>
          </a:xfrm>
          <a:solidFill>
            <a:srgbClr val="002060"/>
          </a:solidFill>
        </xdr:grpSpPr>
        <xdr:sp macro="" textlink="">
          <xdr:nvSpPr>
            <xdr:cNvPr id="6369" name="Retângulo: Cantos Arredondados 7">
              <a:hlinkClick xmlns:r="http://schemas.openxmlformats.org/officeDocument/2006/relationships" r:id="rId2"/>
              <a:extLst>
                <a:ext uri="{FF2B5EF4-FFF2-40B4-BE49-F238E27FC236}">
                  <a16:creationId xmlns:a16="http://schemas.microsoft.com/office/drawing/2014/main" id="{00000000-0008-0000-0700-0000E1180000}"/>
                </a:ext>
              </a:extLst>
            </xdr:cNvPr>
            <xdr:cNvSpPr/>
          </xdr:nvSpPr>
          <xdr:spPr>
            <a:xfrm>
              <a:off x="5210175" y="147637"/>
              <a:ext cx="2365883" cy="1038225"/>
            </a:xfrm>
            <a:prstGeom prst="roundRect">
              <a:avLst>
                <a:gd name="adj" fmla="val 9328"/>
              </a:avLst>
            </a:prstGeom>
            <a:grpFill/>
            <a:ln>
              <a:noFill/>
            </a:ln>
            <a:effectLst>
              <a:outerShdw blurRad="50800" dist="38100" dir="5400000" algn="t"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sp macro="" textlink="">
          <xdr:nvSpPr>
            <xdr:cNvPr id="6370" name="Retângulo: Cantos Arredondados 8">
              <a:hlinkClick xmlns:r="http://schemas.openxmlformats.org/officeDocument/2006/relationships" r:id="rId2"/>
              <a:extLst>
                <a:ext uri="{FF2B5EF4-FFF2-40B4-BE49-F238E27FC236}">
                  <a16:creationId xmlns:a16="http://schemas.microsoft.com/office/drawing/2014/main" id="{00000000-0008-0000-0700-0000E2180000}"/>
                </a:ext>
              </a:extLst>
            </xdr:cNvPr>
            <xdr:cNvSpPr/>
          </xdr:nvSpPr>
          <xdr:spPr>
            <a:xfrm>
              <a:off x="5857875" y="419100"/>
              <a:ext cx="1677567" cy="485776"/>
            </a:xfrm>
            <a:prstGeom prst="roundRect">
              <a:avLst/>
            </a:prstGeom>
            <a:grpFill/>
            <a:ln>
              <a:no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2400" b="1">
                  <a:solidFill>
                    <a:schemeClr val="bg1"/>
                  </a:solidFill>
                  <a:latin typeface="+mn-lt"/>
                </a:rPr>
                <a:t>CADASTROS</a:t>
              </a:r>
            </a:p>
          </xdr:txBody>
        </xdr:sp>
      </xdr:grpSp>
      <xdr:grpSp>
        <xdr:nvGrpSpPr>
          <xdr:cNvPr id="6310" name="Group 12">
            <a:extLst>
              <a:ext uri="{FF2B5EF4-FFF2-40B4-BE49-F238E27FC236}">
                <a16:creationId xmlns:a16="http://schemas.microsoft.com/office/drawing/2014/main" id="{00000000-0008-0000-0700-0000A6180000}"/>
              </a:ext>
            </a:extLst>
          </xdr:cNvPr>
          <xdr:cNvGrpSpPr/>
        </xdr:nvGrpSpPr>
        <xdr:grpSpPr>
          <a:xfrm>
            <a:off x="6985001" y="508000"/>
            <a:ext cx="615950" cy="594035"/>
            <a:chOff x="10426051" y="2130696"/>
            <a:chExt cx="1130901" cy="1090665"/>
          </a:xfrm>
        </xdr:grpSpPr>
        <xdr:sp macro="" textlink="">
          <xdr:nvSpPr>
            <xdr:cNvPr id="6311" name="Freeform: Shape 13">
              <a:extLst>
                <a:ext uri="{FF2B5EF4-FFF2-40B4-BE49-F238E27FC236}">
                  <a16:creationId xmlns:a16="http://schemas.microsoft.com/office/drawing/2014/main" id="{00000000-0008-0000-0700-0000A7180000}"/>
                </a:ext>
              </a:extLst>
            </xdr:cNvPr>
            <xdr:cNvSpPr/>
          </xdr:nvSpPr>
          <xdr:spPr>
            <a:xfrm>
              <a:off x="10681672" y="2130696"/>
              <a:ext cx="692937" cy="764174"/>
            </a:xfrm>
            <a:custGeom>
              <a:avLst/>
              <a:gdLst>
                <a:gd name="connsiteX0" fmla="*/ 692938 w 692937"/>
                <a:gd name="connsiteY0" fmla="*/ 764175 h 764174"/>
                <a:gd name="connsiteX1" fmla="*/ 17351 w 692937"/>
                <a:gd name="connsiteY1" fmla="*/ 764175 h 764174"/>
                <a:gd name="connsiteX2" fmla="*/ 0 w 692937"/>
                <a:gd name="connsiteY2" fmla="*/ 746946 h 764174"/>
                <a:gd name="connsiteX3" fmla="*/ 17351 w 692937"/>
                <a:gd name="connsiteY3" fmla="*/ 17351 h 764174"/>
                <a:gd name="connsiteX4" fmla="*/ 675587 w 692937"/>
                <a:gd name="connsiteY4" fmla="*/ 0 h 764174"/>
                <a:gd name="connsiteX5" fmla="*/ 692938 w 692937"/>
                <a:gd name="connsiteY5" fmla="*/ 17351 h 764174"/>
                <a:gd name="connsiteX6" fmla="*/ 692938 w 692937"/>
                <a:gd name="connsiteY6" fmla="*/ 764175 h 76417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Lst>
              <a:rect l="l" t="t" r="r" b="b"/>
              <a:pathLst>
                <a:path w="692937" h="764174">
                  <a:moveTo>
                    <a:pt x="692938" y="764175"/>
                  </a:moveTo>
                  <a:lnTo>
                    <a:pt x="17351" y="764175"/>
                  </a:lnTo>
                  <a:lnTo>
                    <a:pt x="0" y="746946"/>
                  </a:lnTo>
                  <a:lnTo>
                    <a:pt x="17351" y="17351"/>
                  </a:lnTo>
                  <a:lnTo>
                    <a:pt x="675587" y="0"/>
                  </a:lnTo>
                  <a:lnTo>
                    <a:pt x="692938" y="17351"/>
                  </a:lnTo>
                  <a:lnTo>
                    <a:pt x="692938" y="764175"/>
                  </a:lnTo>
                  <a:close/>
                </a:path>
              </a:pathLst>
            </a:custGeom>
            <a:solidFill>
              <a:srgbClr val="684C4C">
                <a:alpha val="47000"/>
              </a:srgbClr>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12" name="Freeform: Shape 14">
              <a:extLst>
                <a:ext uri="{FF2B5EF4-FFF2-40B4-BE49-F238E27FC236}">
                  <a16:creationId xmlns:a16="http://schemas.microsoft.com/office/drawing/2014/main" id="{00000000-0008-0000-0700-0000A8180000}"/>
                </a:ext>
              </a:extLst>
            </xdr:cNvPr>
            <xdr:cNvSpPr/>
          </xdr:nvSpPr>
          <xdr:spPr>
            <a:xfrm>
              <a:off x="10681672" y="2130696"/>
              <a:ext cx="675587" cy="746823"/>
            </a:xfrm>
            <a:custGeom>
              <a:avLst/>
              <a:gdLst>
                <a:gd name="connsiteX0" fmla="*/ 0 w 675587"/>
                <a:gd name="connsiteY0" fmla="*/ 0 h 746823"/>
                <a:gd name="connsiteX1" fmla="*/ 675587 w 675587"/>
                <a:gd name="connsiteY1" fmla="*/ 0 h 746823"/>
                <a:gd name="connsiteX2" fmla="*/ 675587 w 675587"/>
                <a:gd name="connsiteY2" fmla="*/ 746824 h 746823"/>
                <a:gd name="connsiteX3" fmla="*/ 0 w 675587"/>
                <a:gd name="connsiteY3" fmla="*/ 746824 h 746823"/>
              </a:gdLst>
              <a:ahLst/>
              <a:cxnLst>
                <a:cxn ang="0">
                  <a:pos x="connsiteX0" y="connsiteY0"/>
                </a:cxn>
                <a:cxn ang="0">
                  <a:pos x="connsiteX1" y="connsiteY1"/>
                </a:cxn>
                <a:cxn ang="0">
                  <a:pos x="connsiteX2" y="connsiteY2"/>
                </a:cxn>
                <a:cxn ang="0">
                  <a:pos x="connsiteX3" y="connsiteY3"/>
                </a:cxn>
              </a:cxnLst>
              <a:rect l="l" t="t" r="r" b="b"/>
              <a:pathLst>
                <a:path w="675587" h="746823">
                  <a:moveTo>
                    <a:pt x="0" y="0"/>
                  </a:moveTo>
                  <a:lnTo>
                    <a:pt x="675587" y="0"/>
                  </a:lnTo>
                  <a:lnTo>
                    <a:pt x="675587" y="746824"/>
                  </a:lnTo>
                  <a:lnTo>
                    <a:pt x="0" y="746824"/>
                  </a:lnTo>
                  <a:close/>
                </a:path>
              </a:pathLst>
            </a:custGeom>
            <a:solidFill>
              <a:srgbClr val="FFFFFF"/>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13" name="Freeform: Shape 15">
              <a:extLst>
                <a:ext uri="{FF2B5EF4-FFF2-40B4-BE49-F238E27FC236}">
                  <a16:creationId xmlns:a16="http://schemas.microsoft.com/office/drawing/2014/main" id="{00000000-0008-0000-0700-0000A9180000}"/>
                </a:ext>
              </a:extLst>
            </xdr:cNvPr>
            <xdr:cNvSpPr/>
          </xdr:nvSpPr>
          <xdr:spPr>
            <a:xfrm>
              <a:off x="11050318" y="2558360"/>
              <a:ext cx="33357" cy="13318"/>
            </a:xfrm>
            <a:custGeom>
              <a:avLst/>
              <a:gdLst>
                <a:gd name="connsiteX0" fmla="*/ 0 w 33357"/>
                <a:gd name="connsiteY0" fmla="*/ 0 h 13318"/>
                <a:gd name="connsiteX1" fmla="*/ 33358 w 33357"/>
                <a:gd name="connsiteY1" fmla="*/ 0 h 13318"/>
                <a:gd name="connsiteX2" fmla="*/ 33358 w 33357"/>
                <a:gd name="connsiteY2" fmla="*/ 13319 h 13318"/>
                <a:gd name="connsiteX3" fmla="*/ 0 w 33357"/>
                <a:gd name="connsiteY3" fmla="*/ 13319 h 13318"/>
              </a:gdLst>
              <a:ahLst/>
              <a:cxnLst>
                <a:cxn ang="0">
                  <a:pos x="connsiteX0" y="connsiteY0"/>
                </a:cxn>
                <a:cxn ang="0">
                  <a:pos x="connsiteX1" y="connsiteY1"/>
                </a:cxn>
                <a:cxn ang="0">
                  <a:pos x="connsiteX2" y="connsiteY2"/>
                </a:cxn>
                <a:cxn ang="0">
                  <a:pos x="connsiteX3" y="connsiteY3"/>
                </a:cxn>
              </a:cxnLst>
              <a:rect l="l" t="t" r="r" b="b"/>
              <a:pathLst>
                <a:path w="33357" h="13318">
                  <a:moveTo>
                    <a:pt x="0" y="0"/>
                  </a:moveTo>
                  <a:lnTo>
                    <a:pt x="33358" y="0"/>
                  </a:lnTo>
                  <a:lnTo>
                    <a:pt x="33358"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14" name="Freeform: Shape 16">
              <a:extLst>
                <a:ext uri="{FF2B5EF4-FFF2-40B4-BE49-F238E27FC236}">
                  <a16:creationId xmlns:a16="http://schemas.microsoft.com/office/drawing/2014/main" id="{00000000-0008-0000-0700-0000AA180000}"/>
                </a:ext>
              </a:extLst>
            </xdr:cNvPr>
            <xdr:cNvSpPr/>
          </xdr:nvSpPr>
          <xdr:spPr>
            <a:xfrm>
              <a:off x="10855426" y="2558360"/>
              <a:ext cx="24926" cy="13318"/>
            </a:xfrm>
            <a:custGeom>
              <a:avLst/>
              <a:gdLst>
                <a:gd name="connsiteX0" fmla="*/ 0 w 24926"/>
                <a:gd name="connsiteY0" fmla="*/ 0 h 13318"/>
                <a:gd name="connsiteX1" fmla="*/ 24927 w 24926"/>
                <a:gd name="connsiteY1" fmla="*/ 0 h 13318"/>
                <a:gd name="connsiteX2" fmla="*/ 24927 w 24926"/>
                <a:gd name="connsiteY2" fmla="*/ 13319 h 13318"/>
                <a:gd name="connsiteX3" fmla="*/ 0 w 24926"/>
                <a:gd name="connsiteY3" fmla="*/ 13319 h 13318"/>
              </a:gdLst>
              <a:ahLst/>
              <a:cxnLst>
                <a:cxn ang="0">
                  <a:pos x="connsiteX0" y="connsiteY0"/>
                </a:cxn>
                <a:cxn ang="0">
                  <a:pos x="connsiteX1" y="connsiteY1"/>
                </a:cxn>
                <a:cxn ang="0">
                  <a:pos x="connsiteX2" y="connsiteY2"/>
                </a:cxn>
                <a:cxn ang="0">
                  <a:pos x="connsiteX3" y="connsiteY3"/>
                </a:cxn>
              </a:cxnLst>
              <a:rect l="l" t="t" r="r" b="b"/>
              <a:pathLst>
                <a:path w="24926" h="13318">
                  <a:moveTo>
                    <a:pt x="0" y="0"/>
                  </a:moveTo>
                  <a:lnTo>
                    <a:pt x="24927" y="0"/>
                  </a:lnTo>
                  <a:lnTo>
                    <a:pt x="24927"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15" name="Freeform: Shape 17">
              <a:extLst>
                <a:ext uri="{FF2B5EF4-FFF2-40B4-BE49-F238E27FC236}">
                  <a16:creationId xmlns:a16="http://schemas.microsoft.com/office/drawing/2014/main" id="{00000000-0008-0000-0700-0000AB180000}"/>
                </a:ext>
              </a:extLst>
            </xdr:cNvPr>
            <xdr:cNvSpPr/>
          </xdr:nvSpPr>
          <xdr:spPr>
            <a:xfrm>
              <a:off x="10786633" y="2558360"/>
              <a:ext cx="55351" cy="13318"/>
            </a:xfrm>
            <a:custGeom>
              <a:avLst/>
              <a:gdLst>
                <a:gd name="connsiteX0" fmla="*/ 0 w 55351"/>
                <a:gd name="connsiteY0" fmla="*/ 0 h 13318"/>
                <a:gd name="connsiteX1" fmla="*/ 55352 w 55351"/>
                <a:gd name="connsiteY1" fmla="*/ 0 h 13318"/>
                <a:gd name="connsiteX2" fmla="*/ 55352 w 55351"/>
                <a:gd name="connsiteY2" fmla="*/ 13319 h 13318"/>
                <a:gd name="connsiteX3" fmla="*/ 0 w 55351"/>
                <a:gd name="connsiteY3" fmla="*/ 13319 h 13318"/>
              </a:gdLst>
              <a:ahLst/>
              <a:cxnLst>
                <a:cxn ang="0">
                  <a:pos x="connsiteX0" y="connsiteY0"/>
                </a:cxn>
                <a:cxn ang="0">
                  <a:pos x="connsiteX1" y="connsiteY1"/>
                </a:cxn>
                <a:cxn ang="0">
                  <a:pos x="connsiteX2" y="connsiteY2"/>
                </a:cxn>
                <a:cxn ang="0">
                  <a:pos x="connsiteX3" y="connsiteY3"/>
                </a:cxn>
              </a:cxnLst>
              <a:rect l="l" t="t" r="r" b="b"/>
              <a:pathLst>
                <a:path w="55351" h="13318">
                  <a:moveTo>
                    <a:pt x="0" y="0"/>
                  </a:moveTo>
                  <a:lnTo>
                    <a:pt x="55352" y="0"/>
                  </a:lnTo>
                  <a:lnTo>
                    <a:pt x="55352"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16" name="Freeform: Shape 18">
              <a:extLst>
                <a:ext uri="{FF2B5EF4-FFF2-40B4-BE49-F238E27FC236}">
                  <a16:creationId xmlns:a16="http://schemas.microsoft.com/office/drawing/2014/main" id="{00000000-0008-0000-0700-0000AC180000}"/>
                </a:ext>
              </a:extLst>
            </xdr:cNvPr>
            <xdr:cNvSpPr/>
          </xdr:nvSpPr>
          <xdr:spPr>
            <a:xfrm>
              <a:off x="10855426" y="2627886"/>
              <a:ext cx="24926" cy="13318"/>
            </a:xfrm>
            <a:custGeom>
              <a:avLst/>
              <a:gdLst>
                <a:gd name="connsiteX0" fmla="*/ 0 w 24926"/>
                <a:gd name="connsiteY0" fmla="*/ 0 h 13318"/>
                <a:gd name="connsiteX1" fmla="*/ 24927 w 24926"/>
                <a:gd name="connsiteY1" fmla="*/ 0 h 13318"/>
                <a:gd name="connsiteX2" fmla="*/ 24927 w 24926"/>
                <a:gd name="connsiteY2" fmla="*/ 13319 h 13318"/>
                <a:gd name="connsiteX3" fmla="*/ 0 w 24926"/>
                <a:gd name="connsiteY3" fmla="*/ 13319 h 13318"/>
              </a:gdLst>
              <a:ahLst/>
              <a:cxnLst>
                <a:cxn ang="0">
                  <a:pos x="connsiteX0" y="connsiteY0"/>
                </a:cxn>
                <a:cxn ang="0">
                  <a:pos x="connsiteX1" y="connsiteY1"/>
                </a:cxn>
                <a:cxn ang="0">
                  <a:pos x="connsiteX2" y="connsiteY2"/>
                </a:cxn>
                <a:cxn ang="0">
                  <a:pos x="connsiteX3" y="connsiteY3"/>
                </a:cxn>
              </a:cxnLst>
              <a:rect l="l" t="t" r="r" b="b"/>
              <a:pathLst>
                <a:path w="24926" h="13318">
                  <a:moveTo>
                    <a:pt x="0" y="0"/>
                  </a:moveTo>
                  <a:lnTo>
                    <a:pt x="24927" y="0"/>
                  </a:lnTo>
                  <a:lnTo>
                    <a:pt x="24927"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17" name="Freeform: Shape 19">
              <a:extLst>
                <a:ext uri="{FF2B5EF4-FFF2-40B4-BE49-F238E27FC236}">
                  <a16:creationId xmlns:a16="http://schemas.microsoft.com/office/drawing/2014/main" id="{00000000-0008-0000-0700-0000AD180000}"/>
                </a:ext>
              </a:extLst>
            </xdr:cNvPr>
            <xdr:cNvSpPr/>
          </xdr:nvSpPr>
          <xdr:spPr>
            <a:xfrm>
              <a:off x="10786633" y="2593185"/>
              <a:ext cx="81133" cy="13318"/>
            </a:xfrm>
            <a:custGeom>
              <a:avLst/>
              <a:gdLst>
                <a:gd name="connsiteX0" fmla="*/ 0 w 81133"/>
                <a:gd name="connsiteY0" fmla="*/ 0 h 13318"/>
                <a:gd name="connsiteX1" fmla="*/ 81134 w 81133"/>
                <a:gd name="connsiteY1" fmla="*/ 0 h 13318"/>
                <a:gd name="connsiteX2" fmla="*/ 81134 w 81133"/>
                <a:gd name="connsiteY2" fmla="*/ 13319 h 13318"/>
                <a:gd name="connsiteX3" fmla="*/ 0 w 81133"/>
                <a:gd name="connsiteY3" fmla="*/ 13319 h 13318"/>
              </a:gdLst>
              <a:ahLst/>
              <a:cxnLst>
                <a:cxn ang="0">
                  <a:pos x="connsiteX0" y="connsiteY0"/>
                </a:cxn>
                <a:cxn ang="0">
                  <a:pos x="connsiteX1" y="connsiteY1"/>
                </a:cxn>
                <a:cxn ang="0">
                  <a:pos x="connsiteX2" y="connsiteY2"/>
                </a:cxn>
                <a:cxn ang="0">
                  <a:pos x="connsiteX3" y="connsiteY3"/>
                </a:cxn>
              </a:cxnLst>
              <a:rect l="l" t="t" r="r" b="b"/>
              <a:pathLst>
                <a:path w="81133" h="13318">
                  <a:moveTo>
                    <a:pt x="0" y="0"/>
                  </a:moveTo>
                  <a:lnTo>
                    <a:pt x="81134" y="0"/>
                  </a:lnTo>
                  <a:lnTo>
                    <a:pt x="81134"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18" name="Freeform: Shape 20">
              <a:extLst>
                <a:ext uri="{FF2B5EF4-FFF2-40B4-BE49-F238E27FC236}">
                  <a16:creationId xmlns:a16="http://schemas.microsoft.com/office/drawing/2014/main" id="{00000000-0008-0000-0700-0000AE180000}"/>
                </a:ext>
              </a:extLst>
            </xdr:cNvPr>
            <xdr:cNvSpPr/>
          </xdr:nvSpPr>
          <xdr:spPr>
            <a:xfrm>
              <a:off x="10786633" y="2627886"/>
              <a:ext cx="54496" cy="13318"/>
            </a:xfrm>
            <a:custGeom>
              <a:avLst/>
              <a:gdLst>
                <a:gd name="connsiteX0" fmla="*/ 0 w 54496"/>
                <a:gd name="connsiteY0" fmla="*/ 0 h 13318"/>
                <a:gd name="connsiteX1" fmla="*/ 54497 w 54496"/>
                <a:gd name="connsiteY1" fmla="*/ 0 h 13318"/>
                <a:gd name="connsiteX2" fmla="*/ 54497 w 54496"/>
                <a:gd name="connsiteY2" fmla="*/ 13319 h 13318"/>
                <a:gd name="connsiteX3" fmla="*/ 0 w 54496"/>
                <a:gd name="connsiteY3" fmla="*/ 13319 h 13318"/>
              </a:gdLst>
              <a:ahLst/>
              <a:cxnLst>
                <a:cxn ang="0">
                  <a:pos x="connsiteX0" y="connsiteY0"/>
                </a:cxn>
                <a:cxn ang="0">
                  <a:pos x="connsiteX1" y="connsiteY1"/>
                </a:cxn>
                <a:cxn ang="0">
                  <a:pos x="connsiteX2" y="connsiteY2"/>
                </a:cxn>
                <a:cxn ang="0">
                  <a:pos x="connsiteX3" y="connsiteY3"/>
                </a:cxn>
              </a:cxnLst>
              <a:rect l="l" t="t" r="r" b="b"/>
              <a:pathLst>
                <a:path w="54496" h="13318">
                  <a:moveTo>
                    <a:pt x="0" y="0"/>
                  </a:moveTo>
                  <a:lnTo>
                    <a:pt x="54497" y="0"/>
                  </a:lnTo>
                  <a:lnTo>
                    <a:pt x="54497"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19" name="Freeform: Shape 21">
              <a:extLst>
                <a:ext uri="{FF2B5EF4-FFF2-40B4-BE49-F238E27FC236}">
                  <a16:creationId xmlns:a16="http://schemas.microsoft.com/office/drawing/2014/main" id="{00000000-0008-0000-0700-0000AF180000}"/>
                </a:ext>
              </a:extLst>
            </xdr:cNvPr>
            <xdr:cNvSpPr/>
          </xdr:nvSpPr>
          <xdr:spPr>
            <a:xfrm>
              <a:off x="10752420" y="2398048"/>
              <a:ext cx="102028" cy="10874"/>
            </a:xfrm>
            <a:custGeom>
              <a:avLst/>
              <a:gdLst>
                <a:gd name="connsiteX0" fmla="*/ 0 w 102028"/>
                <a:gd name="connsiteY0" fmla="*/ 0 h 10874"/>
                <a:gd name="connsiteX1" fmla="*/ 102028 w 102028"/>
                <a:gd name="connsiteY1" fmla="*/ 0 h 10874"/>
                <a:gd name="connsiteX2" fmla="*/ 102028 w 102028"/>
                <a:gd name="connsiteY2" fmla="*/ 10875 h 10874"/>
                <a:gd name="connsiteX3" fmla="*/ 0 w 102028"/>
                <a:gd name="connsiteY3" fmla="*/ 10875 h 10874"/>
              </a:gdLst>
              <a:ahLst/>
              <a:cxnLst>
                <a:cxn ang="0">
                  <a:pos x="connsiteX0" y="connsiteY0"/>
                </a:cxn>
                <a:cxn ang="0">
                  <a:pos x="connsiteX1" y="connsiteY1"/>
                </a:cxn>
                <a:cxn ang="0">
                  <a:pos x="connsiteX2" y="connsiteY2"/>
                </a:cxn>
                <a:cxn ang="0">
                  <a:pos x="connsiteX3" y="connsiteY3"/>
                </a:cxn>
              </a:cxnLst>
              <a:rect l="l" t="t" r="r" b="b"/>
              <a:pathLst>
                <a:path w="102028" h="10874">
                  <a:moveTo>
                    <a:pt x="0" y="0"/>
                  </a:moveTo>
                  <a:lnTo>
                    <a:pt x="102028" y="0"/>
                  </a:lnTo>
                  <a:lnTo>
                    <a:pt x="102028" y="10875"/>
                  </a:lnTo>
                  <a:lnTo>
                    <a:pt x="0" y="10875"/>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20" name="Freeform: Shape 22">
              <a:extLst>
                <a:ext uri="{FF2B5EF4-FFF2-40B4-BE49-F238E27FC236}">
                  <a16:creationId xmlns:a16="http://schemas.microsoft.com/office/drawing/2014/main" id="{00000000-0008-0000-0700-0000B0180000}"/>
                </a:ext>
              </a:extLst>
            </xdr:cNvPr>
            <xdr:cNvSpPr/>
          </xdr:nvSpPr>
          <xdr:spPr>
            <a:xfrm>
              <a:off x="10891227" y="2366889"/>
              <a:ext cx="51564" cy="10874"/>
            </a:xfrm>
            <a:custGeom>
              <a:avLst/>
              <a:gdLst>
                <a:gd name="connsiteX0" fmla="*/ 0 w 51564"/>
                <a:gd name="connsiteY0" fmla="*/ 0 h 10874"/>
                <a:gd name="connsiteX1" fmla="*/ 51564 w 51564"/>
                <a:gd name="connsiteY1" fmla="*/ 0 h 10874"/>
                <a:gd name="connsiteX2" fmla="*/ 51564 w 51564"/>
                <a:gd name="connsiteY2" fmla="*/ 10875 h 10874"/>
                <a:gd name="connsiteX3" fmla="*/ 0 w 51564"/>
                <a:gd name="connsiteY3" fmla="*/ 10875 h 10874"/>
              </a:gdLst>
              <a:ahLst/>
              <a:cxnLst>
                <a:cxn ang="0">
                  <a:pos x="connsiteX0" y="connsiteY0"/>
                </a:cxn>
                <a:cxn ang="0">
                  <a:pos x="connsiteX1" y="connsiteY1"/>
                </a:cxn>
                <a:cxn ang="0">
                  <a:pos x="connsiteX2" y="connsiteY2"/>
                </a:cxn>
                <a:cxn ang="0">
                  <a:pos x="connsiteX3" y="connsiteY3"/>
                </a:cxn>
              </a:cxnLst>
              <a:rect l="l" t="t" r="r" b="b"/>
              <a:pathLst>
                <a:path w="51564" h="10874">
                  <a:moveTo>
                    <a:pt x="0" y="0"/>
                  </a:moveTo>
                  <a:lnTo>
                    <a:pt x="51564" y="0"/>
                  </a:lnTo>
                  <a:lnTo>
                    <a:pt x="51564" y="10875"/>
                  </a:lnTo>
                  <a:lnTo>
                    <a:pt x="0" y="10875"/>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21" name="Freeform: Shape 23">
              <a:extLst>
                <a:ext uri="{FF2B5EF4-FFF2-40B4-BE49-F238E27FC236}">
                  <a16:creationId xmlns:a16="http://schemas.microsoft.com/office/drawing/2014/main" id="{00000000-0008-0000-0700-0000B1180000}"/>
                </a:ext>
              </a:extLst>
            </xdr:cNvPr>
            <xdr:cNvSpPr/>
          </xdr:nvSpPr>
          <xdr:spPr>
            <a:xfrm>
              <a:off x="10939370" y="2398048"/>
              <a:ext cx="197214" cy="10874"/>
            </a:xfrm>
            <a:custGeom>
              <a:avLst/>
              <a:gdLst>
                <a:gd name="connsiteX0" fmla="*/ 0 w 197214"/>
                <a:gd name="connsiteY0" fmla="*/ 0 h 10874"/>
                <a:gd name="connsiteX1" fmla="*/ 197214 w 197214"/>
                <a:gd name="connsiteY1" fmla="*/ 0 h 10874"/>
                <a:gd name="connsiteX2" fmla="*/ 197214 w 197214"/>
                <a:gd name="connsiteY2" fmla="*/ 10875 h 10874"/>
                <a:gd name="connsiteX3" fmla="*/ 0 w 197214"/>
                <a:gd name="connsiteY3" fmla="*/ 10875 h 10874"/>
              </a:gdLst>
              <a:ahLst/>
              <a:cxnLst>
                <a:cxn ang="0">
                  <a:pos x="connsiteX0" y="connsiteY0"/>
                </a:cxn>
                <a:cxn ang="0">
                  <a:pos x="connsiteX1" y="connsiteY1"/>
                </a:cxn>
                <a:cxn ang="0">
                  <a:pos x="connsiteX2" y="connsiteY2"/>
                </a:cxn>
                <a:cxn ang="0">
                  <a:pos x="connsiteX3" y="connsiteY3"/>
                </a:cxn>
              </a:cxnLst>
              <a:rect l="l" t="t" r="r" b="b"/>
              <a:pathLst>
                <a:path w="197214" h="10874">
                  <a:moveTo>
                    <a:pt x="0" y="0"/>
                  </a:moveTo>
                  <a:lnTo>
                    <a:pt x="197214" y="0"/>
                  </a:lnTo>
                  <a:lnTo>
                    <a:pt x="197214" y="10875"/>
                  </a:lnTo>
                  <a:lnTo>
                    <a:pt x="0" y="10875"/>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22" name="Freeform: Shape 24">
              <a:extLst>
                <a:ext uri="{FF2B5EF4-FFF2-40B4-BE49-F238E27FC236}">
                  <a16:creationId xmlns:a16="http://schemas.microsoft.com/office/drawing/2014/main" id="{00000000-0008-0000-0700-0000B2180000}"/>
                </a:ext>
              </a:extLst>
            </xdr:cNvPr>
            <xdr:cNvSpPr/>
          </xdr:nvSpPr>
          <xdr:spPr>
            <a:xfrm>
              <a:off x="11180817" y="2398048"/>
              <a:ext cx="78201" cy="10874"/>
            </a:xfrm>
            <a:custGeom>
              <a:avLst/>
              <a:gdLst>
                <a:gd name="connsiteX0" fmla="*/ 0 w 78201"/>
                <a:gd name="connsiteY0" fmla="*/ 0 h 10874"/>
                <a:gd name="connsiteX1" fmla="*/ 78201 w 78201"/>
                <a:gd name="connsiteY1" fmla="*/ 0 h 10874"/>
                <a:gd name="connsiteX2" fmla="*/ 78201 w 78201"/>
                <a:gd name="connsiteY2" fmla="*/ 10875 h 10874"/>
                <a:gd name="connsiteX3" fmla="*/ 0 w 78201"/>
                <a:gd name="connsiteY3" fmla="*/ 10875 h 10874"/>
              </a:gdLst>
              <a:ahLst/>
              <a:cxnLst>
                <a:cxn ang="0">
                  <a:pos x="connsiteX0" y="connsiteY0"/>
                </a:cxn>
                <a:cxn ang="0">
                  <a:pos x="connsiteX1" y="connsiteY1"/>
                </a:cxn>
                <a:cxn ang="0">
                  <a:pos x="connsiteX2" y="connsiteY2"/>
                </a:cxn>
                <a:cxn ang="0">
                  <a:pos x="connsiteX3" y="connsiteY3"/>
                </a:cxn>
              </a:cxnLst>
              <a:rect l="l" t="t" r="r" b="b"/>
              <a:pathLst>
                <a:path w="78201" h="10874">
                  <a:moveTo>
                    <a:pt x="0" y="0"/>
                  </a:moveTo>
                  <a:lnTo>
                    <a:pt x="78201" y="0"/>
                  </a:lnTo>
                  <a:lnTo>
                    <a:pt x="78201" y="10875"/>
                  </a:lnTo>
                  <a:lnTo>
                    <a:pt x="0" y="10875"/>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23" name="Freeform: Shape 25">
              <a:extLst>
                <a:ext uri="{FF2B5EF4-FFF2-40B4-BE49-F238E27FC236}">
                  <a16:creationId xmlns:a16="http://schemas.microsoft.com/office/drawing/2014/main" id="{00000000-0008-0000-0700-0000B3180000}"/>
                </a:ext>
              </a:extLst>
            </xdr:cNvPr>
            <xdr:cNvSpPr/>
          </xdr:nvSpPr>
          <xdr:spPr>
            <a:xfrm>
              <a:off x="10972239" y="2366889"/>
              <a:ext cx="282258" cy="10874"/>
            </a:xfrm>
            <a:custGeom>
              <a:avLst/>
              <a:gdLst>
                <a:gd name="connsiteX0" fmla="*/ 0 w 282258"/>
                <a:gd name="connsiteY0" fmla="*/ 0 h 10874"/>
                <a:gd name="connsiteX1" fmla="*/ 282258 w 282258"/>
                <a:gd name="connsiteY1" fmla="*/ 0 h 10874"/>
                <a:gd name="connsiteX2" fmla="*/ 282258 w 282258"/>
                <a:gd name="connsiteY2" fmla="*/ 10875 h 10874"/>
                <a:gd name="connsiteX3" fmla="*/ 0 w 282258"/>
                <a:gd name="connsiteY3" fmla="*/ 10875 h 10874"/>
              </a:gdLst>
              <a:ahLst/>
              <a:cxnLst>
                <a:cxn ang="0">
                  <a:pos x="connsiteX0" y="connsiteY0"/>
                </a:cxn>
                <a:cxn ang="0">
                  <a:pos x="connsiteX1" y="connsiteY1"/>
                </a:cxn>
                <a:cxn ang="0">
                  <a:pos x="connsiteX2" y="connsiteY2"/>
                </a:cxn>
                <a:cxn ang="0">
                  <a:pos x="connsiteX3" y="connsiteY3"/>
                </a:cxn>
              </a:cxnLst>
              <a:rect l="l" t="t" r="r" b="b"/>
              <a:pathLst>
                <a:path w="282258" h="10874">
                  <a:moveTo>
                    <a:pt x="0" y="0"/>
                  </a:moveTo>
                  <a:lnTo>
                    <a:pt x="282258" y="0"/>
                  </a:lnTo>
                  <a:lnTo>
                    <a:pt x="282258" y="10875"/>
                  </a:lnTo>
                  <a:lnTo>
                    <a:pt x="0" y="10875"/>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24" name="Freeform: Shape 26">
              <a:extLst>
                <a:ext uri="{FF2B5EF4-FFF2-40B4-BE49-F238E27FC236}">
                  <a16:creationId xmlns:a16="http://schemas.microsoft.com/office/drawing/2014/main" id="{00000000-0008-0000-0700-0000B4180000}"/>
                </a:ext>
              </a:extLst>
            </xdr:cNvPr>
            <xdr:cNvSpPr/>
          </xdr:nvSpPr>
          <xdr:spPr>
            <a:xfrm>
              <a:off x="10739345" y="2321312"/>
              <a:ext cx="282258" cy="10874"/>
            </a:xfrm>
            <a:custGeom>
              <a:avLst/>
              <a:gdLst>
                <a:gd name="connsiteX0" fmla="*/ 0 w 282258"/>
                <a:gd name="connsiteY0" fmla="*/ 0 h 10874"/>
                <a:gd name="connsiteX1" fmla="*/ 282258 w 282258"/>
                <a:gd name="connsiteY1" fmla="*/ 0 h 10874"/>
                <a:gd name="connsiteX2" fmla="*/ 282258 w 282258"/>
                <a:gd name="connsiteY2" fmla="*/ 10875 h 10874"/>
                <a:gd name="connsiteX3" fmla="*/ 0 w 282258"/>
                <a:gd name="connsiteY3" fmla="*/ 10875 h 10874"/>
              </a:gdLst>
              <a:ahLst/>
              <a:cxnLst>
                <a:cxn ang="0">
                  <a:pos x="connsiteX0" y="connsiteY0"/>
                </a:cxn>
                <a:cxn ang="0">
                  <a:pos x="connsiteX1" y="connsiteY1"/>
                </a:cxn>
                <a:cxn ang="0">
                  <a:pos x="connsiteX2" y="connsiteY2"/>
                </a:cxn>
                <a:cxn ang="0">
                  <a:pos x="connsiteX3" y="connsiteY3"/>
                </a:cxn>
              </a:cxnLst>
              <a:rect l="l" t="t" r="r" b="b"/>
              <a:pathLst>
                <a:path w="282258" h="10874">
                  <a:moveTo>
                    <a:pt x="0" y="0"/>
                  </a:moveTo>
                  <a:lnTo>
                    <a:pt x="282258" y="0"/>
                  </a:lnTo>
                  <a:lnTo>
                    <a:pt x="282258" y="10875"/>
                  </a:lnTo>
                  <a:lnTo>
                    <a:pt x="0" y="10875"/>
                  </a:lnTo>
                  <a:close/>
                </a:path>
              </a:pathLst>
            </a:custGeom>
            <a:solidFill>
              <a:srgbClr val="F04C4D"/>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25" name="Freeform: Shape 27">
              <a:extLst>
                <a:ext uri="{FF2B5EF4-FFF2-40B4-BE49-F238E27FC236}">
                  <a16:creationId xmlns:a16="http://schemas.microsoft.com/office/drawing/2014/main" id="{00000000-0008-0000-0700-0000B5180000}"/>
                </a:ext>
              </a:extLst>
            </xdr:cNvPr>
            <xdr:cNvSpPr/>
          </xdr:nvSpPr>
          <xdr:spPr>
            <a:xfrm>
              <a:off x="10743866" y="2366889"/>
              <a:ext cx="125244" cy="10874"/>
            </a:xfrm>
            <a:custGeom>
              <a:avLst/>
              <a:gdLst>
                <a:gd name="connsiteX0" fmla="*/ 0 w 125244"/>
                <a:gd name="connsiteY0" fmla="*/ 0 h 10874"/>
                <a:gd name="connsiteX1" fmla="*/ 125245 w 125244"/>
                <a:gd name="connsiteY1" fmla="*/ 0 h 10874"/>
                <a:gd name="connsiteX2" fmla="*/ 125245 w 125244"/>
                <a:gd name="connsiteY2" fmla="*/ 10875 h 10874"/>
                <a:gd name="connsiteX3" fmla="*/ 0 w 125244"/>
                <a:gd name="connsiteY3" fmla="*/ 10875 h 10874"/>
              </a:gdLst>
              <a:ahLst/>
              <a:cxnLst>
                <a:cxn ang="0">
                  <a:pos x="connsiteX0" y="connsiteY0"/>
                </a:cxn>
                <a:cxn ang="0">
                  <a:pos x="connsiteX1" y="connsiteY1"/>
                </a:cxn>
                <a:cxn ang="0">
                  <a:pos x="connsiteX2" y="connsiteY2"/>
                </a:cxn>
                <a:cxn ang="0">
                  <a:pos x="connsiteX3" y="connsiteY3"/>
                </a:cxn>
              </a:cxnLst>
              <a:rect l="l" t="t" r="r" b="b"/>
              <a:pathLst>
                <a:path w="125244" h="10874">
                  <a:moveTo>
                    <a:pt x="0" y="0"/>
                  </a:moveTo>
                  <a:lnTo>
                    <a:pt x="125245" y="0"/>
                  </a:lnTo>
                  <a:lnTo>
                    <a:pt x="125245" y="10875"/>
                  </a:lnTo>
                  <a:lnTo>
                    <a:pt x="0" y="10875"/>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26" name="Freeform: Shape 28">
              <a:extLst>
                <a:ext uri="{FF2B5EF4-FFF2-40B4-BE49-F238E27FC236}">
                  <a16:creationId xmlns:a16="http://schemas.microsoft.com/office/drawing/2014/main" id="{00000000-0008-0000-0700-0000B6180000}"/>
                </a:ext>
              </a:extLst>
            </xdr:cNvPr>
            <xdr:cNvSpPr/>
          </xdr:nvSpPr>
          <xdr:spPr>
            <a:xfrm>
              <a:off x="11111413" y="2273292"/>
              <a:ext cx="43255" cy="10874"/>
            </a:xfrm>
            <a:custGeom>
              <a:avLst/>
              <a:gdLst>
                <a:gd name="connsiteX0" fmla="*/ 0 w 43255"/>
                <a:gd name="connsiteY0" fmla="*/ 0 h 10874"/>
                <a:gd name="connsiteX1" fmla="*/ 43255 w 43255"/>
                <a:gd name="connsiteY1" fmla="*/ 0 h 10874"/>
                <a:gd name="connsiteX2" fmla="*/ 43255 w 43255"/>
                <a:gd name="connsiteY2" fmla="*/ 10875 h 10874"/>
                <a:gd name="connsiteX3" fmla="*/ 0 w 43255"/>
                <a:gd name="connsiteY3" fmla="*/ 10875 h 10874"/>
              </a:gdLst>
              <a:ahLst/>
              <a:cxnLst>
                <a:cxn ang="0">
                  <a:pos x="connsiteX0" y="connsiteY0"/>
                </a:cxn>
                <a:cxn ang="0">
                  <a:pos x="connsiteX1" y="connsiteY1"/>
                </a:cxn>
                <a:cxn ang="0">
                  <a:pos x="connsiteX2" y="connsiteY2"/>
                </a:cxn>
                <a:cxn ang="0">
                  <a:pos x="connsiteX3" y="connsiteY3"/>
                </a:cxn>
              </a:cxnLst>
              <a:rect l="l" t="t" r="r" b="b"/>
              <a:pathLst>
                <a:path w="43255" h="10874">
                  <a:moveTo>
                    <a:pt x="0" y="0"/>
                  </a:moveTo>
                  <a:lnTo>
                    <a:pt x="43255" y="0"/>
                  </a:lnTo>
                  <a:lnTo>
                    <a:pt x="43255"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27" name="Freeform: Shape 29">
              <a:extLst>
                <a:ext uri="{FF2B5EF4-FFF2-40B4-BE49-F238E27FC236}">
                  <a16:creationId xmlns:a16="http://schemas.microsoft.com/office/drawing/2014/main" id="{00000000-0008-0000-0700-0000B7180000}"/>
                </a:ext>
              </a:extLst>
            </xdr:cNvPr>
            <xdr:cNvSpPr/>
          </xdr:nvSpPr>
          <xdr:spPr>
            <a:xfrm>
              <a:off x="11014883" y="2273292"/>
              <a:ext cx="84799" cy="10874"/>
            </a:xfrm>
            <a:custGeom>
              <a:avLst/>
              <a:gdLst>
                <a:gd name="connsiteX0" fmla="*/ 0 w 84799"/>
                <a:gd name="connsiteY0" fmla="*/ 0 h 10874"/>
                <a:gd name="connsiteX1" fmla="*/ 84800 w 84799"/>
                <a:gd name="connsiteY1" fmla="*/ 0 h 10874"/>
                <a:gd name="connsiteX2" fmla="*/ 84800 w 84799"/>
                <a:gd name="connsiteY2" fmla="*/ 10875 h 10874"/>
                <a:gd name="connsiteX3" fmla="*/ 0 w 84799"/>
                <a:gd name="connsiteY3" fmla="*/ 10875 h 10874"/>
              </a:gdLst>
              <a:ahLst/>
              <a:cxnLst>
                <a:cxn ang="0">
                  <a:pos x="connsiteX0" y="connsiteY0"/>
                </a:cxn>
                <a:cxn ang="0">
                  <a:pos x="connsiteX1" y="connsiteY1"/>
                </a:cxn>
                <a:cxn ang="0">
                  <a:pos x="connsiteX2" y="connsiteY2"/>
                </a:cxn>
                <a:cxn ang="0">
                  <a:pos x="connsiteX3" y="connsiteY3"/>
                </a:cxn>
              </a:cxnLst>
              <a:rect l="l" t="t" r="r" b="b"/>
              <a:pathLst>
                <a:path w="84799" h="10874">
                  <a:moveTo>
                    <a:pt x="0" y="0"/>
                  </a:moveTo>
                  <a:lnTo>
                    <a:pt x="84800" y="0"/>
                  </a:lnTo>
                  <a:lnTo>
                    <a:pt x="84800"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28" name="Freeform: Shape 30">
              <a:extLst>
                <a:ext uri="{FF2B5EF4-FFF2-40B4-BE49-F238E27FC236}">
                  <a16:creationId xmlns:a16="http://schemas.microsoft.com/office/drawing/2014/main" id="{00000000-0008-0000-0700-0000B8180000}"/>
                </a:ext>
              </a:extLst>
            </xdr:cNvPr>
            <xdr:cNvSpPr/>
          </xdr:nvSpPr>
          <xdr:spPr>
            <a:xfrm>
              <a:off x="10925685" y="2273292"/>
              <a:ext cx="70747" cy="10874"/>
            </a:xfrm>
            <a:custGeom>
              <a:avLst/>
              <a:gdLst>
                <a:gd name="connsiteX0" fmla="*/ 0 w 70747"/>
                <a:gd name="connsiteY0" fmla="*/ 0 h 10874"/>
                <a:gd name="connsiteX1" fmla="*/ 70748 w 70747"/>
                <a:gd name="connsiteY1" fmla="*/ 0 h 10874"/>
                <a:gd name="connsiteX2" fmla="*/ 70748 w 70747"/>
                <a:gd name="connsiteY2" fmla="*/ 10875 h 10874"/>
                <a:gd name="connsiteX3" fmla="*/ 0 w 70747"/>
                <a:gd name="connsiteY3" fmla="*/ 10875 h 10874"/>
              </a:gdLst>
              <a:ahLst/>
              <a:cxnLst>
                <a:cxn ang="0">
                  <a:pos x="connsiteX0" y="connsiteY0"/>
                </a:cxn>
                <a:cxn ang="0">
                  <a:pos x="connsiteX1" y="connsiteY1"/>
                </a:cxn>
                <a:cxn ang="0">
                  <a:pos x="connsiteX2" y="connsiteY2"/>
                </a:cxn>
                <a:cxn ang="0">
                  <a:pos x="connsiteX3" y="connsiteY3"/>
                </a:cxn>
              </a:cxnLst>
              <a:rect l="l" t="t" r="r" b="b"/>
              <a:pathLst>
                <a:path w="70747" h="10874">
                  <a:moveTo>
                    <a:pt x="0" y="0"/>
                  </a:moveTo>
                  <a:lnTo>
                    <a:pt x="70748" y="0"/>
                  </a:lnTo>
                  <a:lnTo>
                    <a:pt x="70748"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29" name="Freeform: Shape 31">
              <a:extLst>
                <a:ext uri="{FF2B5EF4-FFF2-40B4-BE49-F238E27FC236}">
                  <a16:creationId xmlns:a16="http://schemas.microsoft.com/office/drawing/2014/main" id="{00000000-0008-0000-0700-0000B9180000}"/>
                </a:ext>
              </a:extLst>
            </xdr:cNvPr>
            <xdr:cNvSpPr/>
          </xdr:nvSpPr>
          <xdr:spPr>
            <a:xfrm>
              <a:off x="10860802" y="2273292"/>
              <a:ext cx="55229" cy="10874"/>
            </a:xfrm>
            <a:custGeom>
              <a:avLst/>
              <a:gdLst>
                <a:gd name="connsiteX0" fmla="*/ 0 w 55229"/>
                <a:gd name="connsiteY0" fmla="*/ 0 h 10874"/>
                <a:gd name="connsiteX1" fmla="*/ 55230 w 55229"/>
                <a:gd name="connsiteY1" fmla="*/ 0 h 10874"/>
                <a:gd name="connsiteX2" fmla="*/ 55230 w 55229"/>
                <a:gd name="connsiteY2" fmla="*/ 10875 h 10874"/>
                <a:gd name="connsiteX3" fmla="*/ 0 w 55229"/>
                <a:gd name="connsiteY3" fmla="*/ 10875 h 10874"/>
              </a:gdLst>
              <a:ahLst/>
              <a:cxnLst>
                <a:cxn ang="0">
                  <a:pos x="connsiteX0" y="connsiteY0"/>
                </a:cxn>
                <a:cxn ang="0">
                  <a:pos x="connsiteX1" y="connsiteY1"/>
                </a:cxn>
                <a:cxn ang="0">
                  <a:pos x="connsiteX2" y="connsiteY2"/>
                </a:cxn>
                <a:cxn ang="0">
                  <a:pos x="connsiteX3" y="connsiteY3"/>
                </a:cxn>
              </a:cxnLst>
              <a:rect l="l" t="t" r="r" b="b"/>
              <a:pathLst>
                <a:path w="55229" h="10874">
                  <a:moveTo>
                    <a:pt x="0" y="0"/>
                  </a:moveTo>
                  <a:lnTo>
                    <a:pt x="55230" y="0"/>
                  </a:lnTo>
                  <a:lnTo>
                    <a:pt x="55230"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30" name="Freeform: Shape 32">
              <a:extLst>
                <a:ext uri="{FF2B5EF4-FFF2-40B4-BE49-F238E27FC236}">
                  <a16:creationId xmlns:a16="http://schemas.microsoft.com/office/drawing/2014/main" id="{00000000-0008-0000-0700-0000BA180000}"/>
                </a:ext>
              </a:extLst>
            </xdr:cNvPr>
            <xdr:cNvSpPr/>
          </xdr:nvSpPr>
          <xdr:spPr>
            <a:xfrm>
              <a:off x="10777591" y="2273292"/>
              <a:ext cx="75146" cy="10874"/>
            </a:xfrm>
            <a:custGeom>
              <a:avLst/>
              <a:gdLst>
                <a:gd name="connsiteX0" fmla="*/ 0 w 75146"/>
                <a:gd name="connsiteY0" fmla="*/ 0 h 10874"/>
                <a:gd name="connsiteX1" fmla="*/ 75147 w 75146"/>
                <a:gd name="connsiteY1" fmla="*/ 0 h 10874"/>
                <a:gd name="connsiteX2" fmla="*/ 75147 w 75146"/>
                <a:gd name="connsiteY2" fmla="*/ 10875 h 10874"/>
                <a:gd name="connsiteX3" fmla="*/ 0 w 75146"/>
                <a:gd name="connsiteY3" fmla="*/ 10875 h 10874"/>
              </a:gdLst>
              <a:ahLst/>
              <a:cxnLst>
                <a:cxn ang="0">
                  <a:pos x="connsiteX0" y="connsiteY0"/>
                </a:cxn>
                <a:cxn ang="0">
                  <a:pos x="connsiteX1" y="connsiteY1"/>
                </a:cxn>
                <a:cxn ang="0">
                  <a:pos x="connsiteX2" y="connsiteY2"/>
                </a:cxn>
                <a:cxn ang="0">
                  <a:pos x="connsiteX3" y="connsiteY3"/>
                </a:cxn>
              </a:cxnLst>
              <a:rect l="l" t="t" r="r" b="b"/>
              <a:pathLst>
                <a:path w="75146" h="10874">
                  <a:moveTo>
                    <a:pt x="0" y="0"/>
                  </a:moveTo>
                  <a:lnTo>
                    <a:pt x="75147" y="0"/>
                  </a:lnTo>
                  <a:lnTo>
                    <a:pt x="75147"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31" name="Freeform: Shape 33">
              <a:extLst>
                <a:ext uri="{FF2B5EF4-FFF2-40B4-BE49-F238E27FC236}">
                  <a16:creationId xmlns:a16="http://schemas.microsoft.com/office/drawing/2014/main" id="{00000000-0008-0000-0700-0000BB180000}"/>
                </a:ext>
              </a:extLst>
            </xdr:cNvPr>
            <xdr:cNvSpPr/>
          </xdr:nvSpPr>
          <xdr:spPr>
            <a:xfrm>
              <a:off x="10742889" y="2273292"/>
              <a:ext cx="22116" cy="10874"/>
            </a:xfrm>
            <a:custGeom>
              <a:avLst/>
              <a:gdLst>
                <a:gd name="connsiteX0" fmla="*/ 0 w 22116"/>
                <a:gd name="connsiteY0" fmla="*/ 0 h 10874"/>
                <a:gd name="connsiteX1" fmla="*/ 22116 w 22116"/>
                <a:gd name="connsiteY1" fmla="*/ 0 h 10874"/>
                <a:gd name="connsiteX2" fmla="*/ 22116 w 22116"/>
                <a:gd name="connsiteY2" fmla="*/ 10875 h 10874"/>
                <a:gd name="connsiteX3" fmla="*/ 0 w 22116"/>
                <a:gd name="connsiteY3" fmla="*/ 10875 h 10874"/>
              </a:gdLst>
              <a:ahLst/>
              <a:cxnLst>
                <a:cxn ang="0">
                  <a:pos x="connsiteX0" y="connsiteY0"/>
                </a:cxn>
                <a:cxn ang="0">
                  <a:pos x="connsiteX1" y="connsiteY1"/>
                </a:cxn>
                <a:cxn ang="0">
                  <a:pos x="connsiteX2" y="connsiteY2"/>
                </a:cxn>
                <a:cxn ang="0">
                  <a:pos x="connsiteX3" y="connsiteY3"/>
                </a:cxn>
              </a:cxnLst>
              <a:rect l="l" t="t" r="r" b="b"/>
              <a:pathLst>
                <a:path w="22116" h="10874">
                  <a:moveTo>
                    <a:pt x="0" y="0"/>
                  </a:moveTo>
                  <a:lnTo>
                    <a:pt x="22116" y="0"/>
                  </a:lnTo>
                  <a:lnTo>
                    <a:pt x="22116"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32" name="Freeform: Shape 34">
              <a:extLst>
                <a:ext uri="{FF2B5EF4-FFF2-40B4-BE49-F238E27FC236}">
                  <a16:creationId xmlns:a16="http://schemas.microsoft.com/office/drawing/2014/main" id="{00000000-0008-0000-0700-0000BC180000}"/>
                </a:ext>
              </a:extLst>
            </xdr:cNvPr>
            <xdr:cNvSpPr/>
          </xdr:nvSpPr>
          <xdr:spPr>
            <a:xfrm>
              <a:off x="11025392" y="2245066"/>
              <a:ext cx="77590" cy="10874"/>
            </a:xfrm>
            <a:custGeom>
              <a:avLst/>
              <a:gdLst>
                <a:gd name="connsiteX0" fmla="*/ 0 w 77590"/>
                <a:gd name="connsiteY0" fmla="*/ 0 h 10874"/>
                <a:gd name="connsiteX1" fmla="*/ 77590 w 77590"/>
                <a:gd name="connsiteY1" fmla="*/ 0 h 10874"/>
                <a:gd name="connsiteX2" fmla="*/ 77590 w 77590"/>
                <a:gd name="connsiteY2" fmla="*/ 10875 h 10874"/>
                <a:gd name="connsiteX3" fmla="*/ 0 w 77590"/>
                <a:gd name="connsiteY3" fmla="*/ 10875 h 10874"/>
              </a:gdLst>
              <a:ahLst/>
              <a:cxnLst>
                <a:cxn ang="0">
                  <a:pos x="connsiteX0" y="connsiteY0"/>
                </a:cxn>
                <a:cxn ang="0">
                  <a:pos x="connsiteX1" y="connsiteY1"/>
                </a:cxn>
                <a:cxn ang="0">
                  <a:pos x="connsiteX2" y="connsiteY2"/>
                </a:cxn>
                <a:cxn ang="0">
                  <a:pos x="connsiteX3" y="connsiteY3"/>
                </a:cxn>
              </a:cxnLst>
              <a:rect l="l" t="t" r="r" b="b"/>
              <a:pathLst>
                <a:path w="77590" h="10874">
                  <a:moveTo>
                    <a:pt x="0" y="0"/>
                  </a:moveTo>
                  <a:lnTo>
                    <a:pt x="77590" y="0"/>
                  </a:lnTo>
                  <a:lnTo>
                    <a:pt x="77590"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33" name="Freeform: Shape 35">
              <a:extLst>
                <a:ext uri="{FF2B5EF4-FFF2-40B4-BE49-F238E27FC236}">
                  <a16:creationId xmlns:a16="http://schemas.microsoft.com/office/drawing/2014/main" id="{00000000-0008-0000-0700-0000BD180000}"/>
                </a:ext>
              </a:extLst>
            </xdr:cNvPr>
            <xdr:cNvSpPr/>
          </xdr:nvSpPr>
          <xdr:spPr>
            <a:xfrm>
              <a:off x="10941447" y="2245066"/>
              <a:ext cx="74413" cy="10874"/>
            </a:xfrm>
            <a:custGeom>
              <a:avLst/>
              <a:gdLst>
                <a:gd name="connsiteX0" fmla="*/ 0 w 74413"/>
                <a:gd name="connsiteY0" fmla="*/ 0 h 10874"/>
                <a:gd name="connsiteX1" fmla="*/ 74414 w 74413"/>
                <a:gd name="connsiteY1" fmla="*/ 0 h 10874"/>
                <a:gd name="connsiteX2" fmla="*/ 74414 w 74413"/>
                <a:gd name="connsiteY2" fmla="*/ 10875 h 10874"/>
                <a:gd name="connsiteX3" fmla="*/ 0 w 74413"/>
                <a:gd name="connsiteY3" fmla="*/ 10875 h 10874"/>
              </a:gdLst>
              <a:ahLst/>
              <a:cxnLst>
                <a:cxn ang="0">
                  <a:pos x="connsiteX0" y="connsiteY0"/>
                </a:cxn>
                <a:cxn ang="0">
                  <a:pos x="connsiteX1" y="connsiteY1"/>
                </a:cxn>
                <a:cxn ang="0">
                  <a:pos x="connsiteX2" y="connsiteY2"/>
                </a:cxn>
                <a:cxn ang="0">
                  <a:pos x="connsiteX3" y="connsiteY3"/>
                </a:cxn>
              </a:cxnLst>
              <a:rect l="l" t="t" r="r" b="b"/>
              <a:pathLst>
                <a:path w="74413" h="10874">
                  <a:moveTo>
                    <a:pt x="0" y="0"/>
                  </a:moveTo>
                  <a:lnTo>
                    <a:pt x="74414" y="0"/>
                  </a:lnTo>
                  <a:lnTo>
                    <a:pt x="74414"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34" name="Freeform: Shape 36">
              <a:extLst>
                <a:ext uri="{FF2B5EF4-FFF2-40B4-BE49-F238E27FC236}">
                  <a16:creationId xmlns:a16="http://schemas.microsoft.com/office/drawing/2014/main" id="{00000000-0008-0000-0700-0000BE180000}"/>
                </a:ext>
              </a:extLst>
            </xdr:cNvPr>
            <xdr:cNvSpPr/>
          </xdr:nvSpPr>
          <xdr:spPr>
            <a:xfrm>
              <a:off x="10886828" y="2245066"/>
              <a:ext cx="42033" cy="10874"/>
            </a:xfrm>
            <a:custGeom>
              <a:avLst/>
              <a:gdLst>
                <a:gd name="connsiteX0" fmla="*/ 0 w 42033"/>
                <a:gd name="connsiteY0" fmla="*/ 0 h 10874"/>
                <a:gd name="connsiteX1" fmla="*/ 42033 w 42033"/>
                <a:gd name="connsiteY1" fmla="*/ 0 h 10874"/>
                <a:gd name="connsiteX2" fmla="*/ 42033 w 42033"/>
                <a:gd name="connsiteY2" fmla="*/ 10875 h 10874"/>
                <a:gd name="connsiteX3" fmla="*/ 0 w 42033"/>
                <a:gd name="connsiteY3" fmla="*/ 10875 h 10874"/>
              </a:gdLst>
              <a:ahLst/>
              <a:cxnLst>
                <a:cxn ang="0">
                  <a:pos x="connsiteX0" y="connsiteY0"/>
                </a:cxn>
                <a:cxn ang="0">
                  <a:pos x="connsiteX1" y="connsiteY1"/>
                </a:cxn>
                <a:cxn ang="0">
                  <a:pos x="connsiteX2" y="connsiteY2"/>
                </a:cxn>
                <a:cxn ang="0">
                  <a:pos x="connsiteX3" y="connsiteY3"/>
                </a:cxn>
              </a:cxnLst>
              <a:rect l="l" t="t" r="r" b="b"/>
              <a:pathLst>
                <a:path w="42033" h="10874">
                  <a:moveTo>
                    <a:pt x="0" y="0"/>
                  </a:moveTo>
                  <a:lnTo>
                    <a:pt x="42033" y="0"/>
                  </a:lnTo>
                  <a:lnTo>
                    <a:pt x="42033"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35" name="Freeform: Shape 37">
              <a:extLst>
                <a:ext uri="{FF2B5EF4-FFF2-40B4-BE49-F238E27FC236}">
                  <a16:creationId xmlns:a16="http://schemas.microsoft.com/office/drawing/2014/main" id="{00000000-0008-0000-0700-0000BF180000}"/>
                </a:ext>
              </a:extLst>
            </xdr:cNvPr>
            <xdr:cNvSpPr/>
          </xdr:nvSpPr>
          <xdr:spPr>
            <a:xfrm>
              <a:off x="10802884" y="2245066"/>
              <a:ext cx="70014" cy="10874"/>
            </a:xfrm>
            <a:custGeom>
              <a:avLst/>
              <a:gdLst>
                <a:gd name="connsiteX0" fmla="*/ 0 w 70014"/>
                <a:gd name="connsiteY0" fmla="*/ 0 h 10874"/>
                <a:gd name="connsiteX1" fmla="*/ 70015 w 70014"/>
                <a:gd name="connsiteY1" fmla="*/ 0 h 10874"/>
                <a:gd name="connsiteX2" fmla="*/ 70015 w 70014"/>
                <a:gd name="connsiteY2" fmla="*/ 10875 h 10874"/>
                <a:gd name="connsiteX3" fmla="*/ 0 w 70014"/>
                <a:gd name="connsiteY3" fmla="*/ 10875 h 10874"/>
              </a:gdLst>
              <a:ahLst/>
              <a:cxnLst>
                <a:cxn ang="0">
                  <a:pos x="connsiteX0" y="connsiteY0"/>
                </a:cxn>
                <a:cxn ang="0">
                  <a:pos x="connsiteX1" y="connsiteY1"/>
                </a:cxn>
                <a:cxn ang="0">
                  <a:pos x="connsiteX2" y="connsiteY2"/>
                </a:cxn>
                <a:cxn ang="0">
                  <a:pos x="connsiteX3" y="connsiteY3"/>
                </a:cxn>
              </a:cxnLst>
              <a:rect l="l" t="t" r="r" b="b"/>
              <a:pathLst>
                <a:path w="70014" h="10874">
                  <a:moveTo>
                    <a:pt x="0" y="0"/>
                  </a:moveTo>
                  <a:lnTo>
                    <a:pt x="70015" y="0"/>
                  </a:lnTo>
                  <a:lnTo>
                    <a:pt x="70015"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36" name="Freeform: Shape 38">
              <a:extLst>
                <a:ext uri="{FF2B5EF4-FFF2-40B4-BE49-F238E27FC236}">
                  <a16:creationId xmlns:a16="http://schemas.microsoft.com/office/drawing/2014/main" id="{00000000-0008-0000-0700-0000C0180000}"/>
                </a:ext>
              </a:extLst>
            </xdr:cNvPr>
            <xdr:cNvSpPr/>
          </xdr:nvSpPr>
          <xdr:spPr>
            <a:xfrm>
              <a:off x="11112024" y="2202300"/>
              <a:ext cx="42644" cy="10874"/>
            </a:xfrm>
            <a:custGeom>
              <a:avLst/>
              <a:gdLst>
                <a:gd name="connsiteX0" fmla="*/ 0 w 42644"/>
                <a:gd name="connsiteY0" fmla="*/ 0 h 10874"/>
                <a:gd name="connsiteX1" fmla="*/ 42644 w 42644"/>
                <a:gd name="connsiteY1" fmla="*/ 0 h 10874"/>
                <a:gd name="connsiteX2" fmla="*/ 42644 w 42644"/>
                <a:gd name="connsiteY2" fmla="*/ 10875 h 10874"/>
                <a:gd name="connsiteX3" fmla="*/ 0 w 42644"/>
                <a:gd name="connsiteY3" fmla="*/ 10875 h 10874"/>
              </a:gdLst>
              <a:ahLst/>
              <a:cxnLst>
                <a:cxn ang="0">
                  <a:pos x="connsiteX0" y="connsiteY0"/>
                </a:cxn>
                <a:cxn ang="0">
                  <a:pos x="connsiteX1" y="connsiteY1"/>
                </a:cxn>
                <a:cxn ang="0">
                  <a:pos x="connsiteX2" y="connsiteY2"/>
                </a:cxn>
                <a:cxn ang="0">
                  <a:pos x="connsiteX3" y="connsiteY3"/>
                </a:cxn>
              </a:cxnLst>
              <a:rect l="l" t="t" r="r" b="b"/>
              <a:pathLst>
                <a:path w="42644" h="10874">
                  <a:moveTo>
                    <a:pt x="0" y="0"/>
                  </a:moveTo>
                  <a:lnTo>
                    <a:pt x="42644" y="0"/>
                  </a:lnTo>
                  <a:lnTo>
                    <a:pt x="42644"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37" name="Freeform: Shape 39">
              <a:extLst>
                <a:ext uri="{FF2B5EF4-FFF2-40B4-BE49-F238E27FC236}">
                  <a16:creationId xmlns:a16="http://schemas.microsoft.com/office/drawing/2014/main" id="{00000000-0008-0000-0700-0000C1180000}"/>
                </a:ext>
              </a:extLst>
            </xdr:cNvPr>
            <xdr:cNvSpPr/>
          </xdr:nvSpPr>
          <xdr:spPr>
            <a:xfrm>
              <a:off x="11035289" y="2202300"/>
              <a:ext cx="65127" cy="10874"/>
            </a:xfrm>
            <a:custGeom>
              <a:avLst/>
              <a:gdLst>
                <a:gd name="connsiteX0" fmla="*/ 0 w 65127"/>
                <a:gd name="connsiteY0" fmla="*/ 0 h 10874"/>
                <a:gd name="connsiteX1" fmla="*/ 65127 w 65127"/>
                <a:gd name="connsiteY1" fmla="*/ 0 h 10874"/>
                <a:gd name="connsiteX2" fmla="*/ 65127 w 65127"/>
                <a:gd name="connsiteY2" fmla="*/ 10875 h 10874"/>
                <a:gd name="connsiteX3" fmla="*/ 0 w 65127"/>
                <a:gd name="connsiteY3" fmla="*/ 10875 h 10874"/>
              </a:gdLst>
              <a:ahLst/>
              <a:cxnLst>
                <a:cxn ang="0">
                  <a:pos x="connsiteX0" y="connsiteY0"/>
                </a:cxn>
                <a:cxn ang="0">
                  <a:pos x="connsiteX1" y="connsiteY1"/>
                </a:cxn>
                <a:cxn ang="0">
                  <a:pos x="connsiteX2" y="connsiteY2"/>
                </a:cxn>
                <a:cxn ang="0">
                  <a:pos x="connsiteX3" y="connsiteY3"/>
                </a:cxn>
              </a:cxnLst>
              <a:rect l="l" t="t" r="r" b="b"/>
              <a:pathLst>
                <a:path w="65127" h="10874">
                  <a:moveTo>
                    <a:pt x="0" y="0"/>
                  </a:moveTo>
                  <a:lnTo>
                    <a:pt x="65127" y="0"/>
                  </a:lnTo>
                  <a:lnTo>
                    <a:pt x="65127"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38" name="Freeform: Shape 40">
              <a:extLst>
                <a:ext uri="{FF2B5EF4-FFF2-40B4-BE49-F238E27FC236}">
                  <a16:creationId xmlns:a16="http://schemas.microsoft.com/office/drawing/2014/main" id="{00000000-0008-0000-0700-0000C2180000}"/>
                </a:ext>
              </a:extLst>
            </xdr:cNvPr>
            <xdr:cNvSpPr/>
          </xdr:nvSpPr>
          <xdr:spPr>
            <a:xfrm>
              <a:off x="10934116" y="2202300"/>
              <a:ext cx="81011" cy="10874"/>
            </a:xfrm>
            <a:custGeom>
              <a:avLst/>
              <a:gdLst>
                <a:gd name="connsiteX0" fmla="*/ 0 w 81011"/>
                <a:gd name="connsiteY0" fmla="*/ 0 h 10874"/>
                <a:gd name="connsiteX1" fmla="*/ 81012 w 81011"/>
                <a:gd name="connsiteY1" fmla="*/ 0 h 10874"/>
                <a:gd name="connsiteX2" fmla="*/ 81012 w 81011"/>
                <a:gd name="connsiteY2" fmla="*/ 10875 h 10874"/>
                <a:gd name="connsiteX3" fmla="*/ 0 w 81011"/>
                <a:gd name="connsiteY3" fmla="*/ 10875 h 10874"/>
              </a:gdLst>
              <a:ahLst/>
              <a:cxnLst>
                <a:cxn ang="0">
                  <a:pos x="connsiteX0" y="connsiteY0"/>
                </a:cxn>
                <a:cxn ang="0">
                  <a:pos x="connsiteX1" y="connsiteY1"/>
                </a:cxn>
                <a:cxn ang="0">
                  <a:pos x="connsiteX2" y="connsiteY2"/>
                </a:cxn>
                <a:cxn ang="0">
                  <a:pos x="connsiteX3" y="connsiteY3"/>
                </a:cxn>
              </a:cxnLst>
              <a:rect l="l" t="t" r="r" b="b"/>
              <a:pathLst>
                <a:path w="81011" h="10874">
                  <a:moveTo>
                    <a:pt x="0" y="0"/>
                  </a:moveTo>
                  <a:lnTo>
                    <a:pt x="81012" y="0"/>
                  </a:lnTo>
                  <a:lnTo>
                    <a:pt x="81012"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39" name="Freeform: Shape 41">
              <a:extLst>
                <a:ext uri="{FF2B5EF4-FFF2-40B4-BE49-F238E27FC236}">
                  <a16:creationId xmlns:a16="http://schemas.microsoft.com/office/drawing/2014/main" id="{00000000-0008-0000-0700-0000C3180000}"/>
                </a:ext>
              </a:extLst>
            </xdr:cNvPr>
            <xdr:cNvSpPr/>
          </xdr:nvSpPr>
          <xdr:spPr>
            <a:xfrm>
              <a:off x="10805328" y="2202300"/>
              <a:ext cx="112903" cy="10874"/>
            </a:xfrm>
            <a:custGeom>
              <a:avLst/>
              <a:gdLst>
                <a:gd name="connsiteX0" fmla="*/ 0 w 112903"/>
                <a:gd name="connsiteY0" fmla="*/ 0 h 10874"/>
                <a:gd name="connsiteX1" fmla="*/ 112903 w 112903"/>
                <a:gd name="connsiteY1" fmla="*/ 0 h 10874"/>
                <a:gd name="connsiteX2" fmla="*/ 112903 w 112903"/>
                <a:gd name="connsiteY2" fmla="*/ 10875 h 10874"/>
                <a:gd name="connsiteX3" fmla="*/ 0 w 112903"/>
                <a:gd name="connsiteY3" fmla="*/ 10875 h 10874"/>
              </a:gdLst>
              <a:ahLst/>
              <a:cxnLst>
                <a:cxn ang="0">
                  <a:pos x="connsiteX0" y="connsiteY0"/>
                </a:cxn>
                <a:cxn ang="0">
                  <a:pos x="connsiteX1" y="connsiteY1"/>
                </a:cxn>
                <a:cxn ang="0">
                  <a:pos x="connsiteX2" y="connsiteY2"/>
                </a:cxn>
                <a:cxn ang="0">
                  <a:pos x="connsiteX3" y="connsiteY3"/>
                </a:cxn>
              </a:cxnLst>
              <a:rect l="l" t="t" r="r" b="b"/>
              <a:pathLst>
                <a:path w="112903" h="10874">
                  <a:moveTo>
                    <a:pt x="0" y="0"/>
                  </a:moveTo>
                  <a:lnTo>
                    <a:pt x="112903" y="0"/>
                  </a:lnTo>
                  <a:lnTo>
                    <a:pt x="112903"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40" name="Freeform: Shape 42">
              <a:extLst>
                <a:ext uri="{FF2B5EF4-FFF2-40B4-BE49-F238E27FC236}">
                  <a16:creationId xmlns:a16="http://schemas.microsoft.com/office/drawing/2014/main" id="{00000000-0008-0000-0700-0000C4180000}"/>
                </a:ext>
              </a:extLst>
            </xdr:cNvPr>
            <xdr:cNvSpPr/>
          </xdr:nvSpPr>
          <xdr:spPr>
            <a:xfrm>
              <a:off x="10742889" y="2202300"/>
              <a:ext cx="48020" cy="10874"/>
            </a:xfrm>
            <a:custGeom>
              <a:avLst/>
              <a:gdLst>
                <a:gd name="connsiteX0" fmla="*/ 0 w 48020"/>
                <a:gd name="connsiteY0" fmla="*/ 0 h 10874"/>
                <a:gd name="connsiteX1" fmla="*/ 48021 w 48020"/>
                <a:gd name="connsiteY1" fmla="*/ 0 h 10874"/>
                <a:gd name="connsiteX2" fmla="*/ 48021 w 48020"/>
                <a:gd name="connsiteY2" fmla="*/ 10875 h 10874"/>
                <a:gd name="connsiteX3" fmla="*/ 0 w 48020"/>
                <a:gd name="connsiteY3" fmla="*/ 10875 h 10874"/>
              </a:gdLst>
              <a:ahLst/>
              <a:cxnLst>
                <a:cxn ang="0">
                  <a:pos x="connsiteX0" y="connsiteY0"/>
                </a:cxn>
                <a:cxn ang="0">
                  <a:pos x="connsiteX1" y="connsiteY1"/>
                </a:cxn>
                <a:cxn ang="0">
                  <a:pos x="connsiteX2" y="connsiteY2"/>
                </a:cxn>
                <a:cxn ang="0">
                  <a:pos x="connsiteX3" y="connsiteY3"/>
                </a:cxn>
              </a:cxnLst>
              <a:rect l="l" t="t" r="r" b="b"/>
              <a:pathLst>
                <a:path w="48020" h="10874">
                  <a:moveTo>
                    <a:pt x="0" y="0"/>
                  </a:moveTo>
                  <a:lnTo>
                    <a:pt x="48021" y="0"/>
                  </a:lnTo>
                  <a:lnTo>
                    <a:pt x="48021"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41" name="Freeform: Shape 43">
              <a:extLst>
                <a:ext uri="{FF2B5EF4-FFF2-40B4-BE49-F238E27FC236}">
                  <a16:creationId xmlns:a16="http://schemas.microsoft.com/office/drawing/2014/main" id="{00000000-0008-0000-0700-0000C5180000}"/>
                </a:ext>
              </a:extLst>
            </xdr:cNvPr>
            <xdr:cNvSpPr/>
          </xdr:nvSpPr>
          <xdr:spPr>
            <a:xfrm>
              <a:off x="10814981" y="2479181"/>
              <a:ext cx="20161" cy="10874"/>
            </a:xfrm>
            <a:custGeom>
              <a:avLst/>
              <a:gdLst>
                <a:gd name="connsiteX0" fmla="*/ 0 w 20161"/>
                <a:gd name="connsiteY0" fmla="*/ 0 h 10874"/>
                <a:gd name="connsiteX1" fmla="*/ 20161 w 20161"/>
                <a:gd name="connsiteY1" fmla="*/ 0 h 10874"/>
                <a:gd name="connsiteX2" fmla="*/ 20161 w 20161"/>
                <a:gd name="connsiteY2" fmla="*/ 10875 h 10874"/>
                <a:gd name="connsiteX3" fmla="*/ 0 w 20161"/>
                <a:gd name="connsiteY3" fmla="*/ 10875 h 10874"/>
              </a:gdLst>
              <a:ahLst/>
              <a:cxnLst>
                <a:cxn ang="0">
                  <a:pos x="connsiteX0" y="connsiteY0"/>
                </a:cxn>
                <a:cxn ang="0">
                  <a:pos x="connsiteX1" y="connsiteY1"/>
                </a:cxn>
                <a:cxn ang="0">
                  <a:pos x="connsiteX2" y="connsiteY2"/>
                </a:cxn>
                <a:cxn ang="0">
                  <a:pos x="connsiteX3" y="connsiteY3"/>
                </a:cxn>
              </a:cxnLst>
              <a:rect l="l" t="t" r="r" b="b"/>
              <a:pathLst>
                <a:path w="20161" h="10874">
                  <a:moveTo>
                    <a:pt x="0" y="0"/>
                  </a:moveTo>
                  <a:lnTo>
                    <a:pt x="20161" y="0"/>
                  </a:lnTo>
                  <a:lnTo>
                    <a:pt x="20161" y="10875"/>
                  </a:lnTo>
                  <a:lnTo>
                    <a:pt x="0" y="10875"/>
                  </a:lnTo>
                  <a:close/>
                </a:path>
              </a:pathLst>
            </a:custGeom>
            <a:solidFill>
              <a:srgbClr val="838D93"/>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42" name="Freeform: Shape 44">
              <a:extLst>
                <a:ext uri="{FF2B5EF4-FFF2-40B4-BE49-F238E27FC236}">
                  <a16:creationId xmlns:a16="http://schemas.microsoft.com/office/drawing/2014/main" id="{00000000-0008-0000-0700-0000C6180000}"/>
                </a:ext>
              </a:extLst>
            </xdr:cNvPr>
            <xdr:cNvSpPr/>
          </xdr:nvSpPr>
          <xdr:spPr>
            <a:xfrm>
              <a:off x="10832698" y="2432138"/>
              <a:ext cx="70381" cy="13318"/>
            </a:xfrm>
            <a:custGeom>
              <a:avLst/>
              <a:gdLst>
                <a:gd name="connsiteX0" fmla="*/ 0 w 70381"/>
                <a:gd name="connsiteY0" fmla="*/ 0 h 13318"/>
                <a:gd name="connsiteX1" fmla="*/ 70381 w 70381"/>
                <a:gd name="connsiteY1" fmla="*/ 0 h 13318"/>
                <a:gd name="connsiteX2" fmla="*/ 70381 w 70381"/>
                <a:gd name="connsiteY2" fmla="*/ 13319 h 13318"/>
                <a:gd name="connsiteX3" fmla="*/ 0 w 70381"/>
                <a:gd name="connsiteY3" fmla="*/ 13319 h 13318"/>
              </a:gdLst>
              <a:ahLst/>
              <a:cxnLst>
                <a:cxn ang="0">
                  <a:pos x="connsiteX0" y="connsiteY0"/>
                </a:cxn>
                <a:cxn ang="0">
                  <a:pos x="connsiteX1" y="connsiteY1"/>
                </a:cxn>
                <a:cxn ang="0">
                  <a:pos x="connsiteX2" y="connsiteY2"/>
                </a:cxn>
                <a:cxn ang="0">
                  <a:pos x="connsiteX3" y="connsiteY3"/>
                </a:cxn>
              </a:cxnLst>
              <a:rect l="l" t="t" r="r" b="b"/>
              <a:pathLst>
                <a:path w="70381" h="13318">
                  <a:moveTo>
                    <a:pt x="0" y="0"/>
                  </a:moveTo>
                  <a:lnTo>
                    <a:pt x="70381" y="0"/>
                  </a:lnTo>
                  <a:lnTo>
                    <a:pt x="70381"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43" name="Freeform: Shape 45">
              <a:extLst>
                <a:ext uri="{FF2B5EF4-FFF2-40B4-BE49-F238E27FC236}">
                  <a16:creationId xmlns:a16="http://schemas.microsoft.com/office/drawing/2014/main" id="{00000000-0008-0000-0700-0000C7180000}"/>
                </a:ext>
              </a:extLst>
            </xdr:cNvPr>
            <xdr:cNvSpPr/>
          </xdr:nvSpPr>
          <xdr:spPr>
            <a:xfrm>
              <a:off x="10759140" y="2432138"/>
              <a:ext cx="64271" cy="13318"/>
            </a:xfrm>
            <a:custGeom>
              <a:avLst/>
              <a:gdLst>
                <a:gd name="connsiteX0" fmla="*/ 0 w 64271"/>
                <a:gd name="connsiteY0" fmla="*/ 0 h 13318"/>
                <a:gd name="connsiteX1" fmla="*/ 64272 w 64271"/>
                <a:gd name="connsiteY1" fmla="*/ 0 h 13318"/>
                <a:gd name="connsiteX2" fmla="*/ 64272 w 64271"/>
                <a:gd name="connsiteY2" fmla="*/ 13319 h 13318"/>
                <a:gd name="connsiteX3" fmla="*/ 0 w 64271"/>
                <a:gd name="connsiteY3" fmla="*/ 13319 h 13318"/>
              </a:gdLst>
              <a:ahLst/>
              <a:cxnLst>
                <a:cxn ang="0">
                  <a:pos x="connsiteX0" y="connsiteY0"/>
                </a:cxn>
                <a:cxn ang="0">
                  <a:pos x="connsiteX1" y="connsiteY1"/>
                </a:cxn>
                <a:cxn ang="0">
                  <a:pos x="connsiteX2" y="connsiteY2"/>
                </a:cxn>
                <a:cxn ang="0">
                  <a:pos x="connsiteX3" y="connsiteY3"/>
                </a:cxn>
              </a:cxnLst>
              <a:rect l="l" t="t" r="r" b="b"/>
              <a:pathLst>
                <a:path w="64271" h="13318">
                  <a:moveTo>
                    <a:pt x="0" y="0"/>
                  </a:moveTo>
                  <a:lnTo>
                    <a:pt x="64272" y="0"/>
                  </a:lnTo>
                  <a:lnTo>
                    <a:pt x="64272"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44" name="Freeform: Shape 46">
              <a:extLst>
                <a:ext uri="{FF2B5EF4-FFF2-40B4-BE49-F238E27FC236}">
                  <a16:creationId xmlns:a16="http://schemas.microsoft.com/office/drawing/2014/main" id="{00000000-0008-0000-0700-0000C8180000}"/>
                </a:ext>
              </a:extLst>
            </xdr:cNvPr>
            <xdr:cNvSpPr/>
          </xdr:nvSpPr>
          <xdr:spPr>
            <a:xfrm>
              <a:off x="10846750" y="2479181"/>
              <a:ext cx="44232" cy="10874"/>
            </a:xfrm>
            <a:custGeom>
              <a:avLst/>
              <a:gdLst>
                <a:gd name="connsiteX0" fmla="*/ 0 w 44232"/>
                <a:gd name="connsiteY0" fmla="*/ 0 h 10874"/>
                <a:gd name="connsiteX1" fmla="*/ 44233 w 44232"/>
                <a:gd name="connsiteY1" fmla="*/ 0 h 10874"/>
                <a:gd name="connsiteX2" fmla="*/ 44233 w 44232"/>
                <a:gd name="connsiteY2" fmla="*/ 10875 h 10874"/>
                <a:gd name="connsiteX3" fmla="*/ 0 w 44232"/>
                <a:gd name="connsiteY3" fmla="*/ 10875 h 10874"/>
              </a:gdLst>
              <a:ahLst/>
              <a:cxnLst>
                <a:cxn ang="0">
                  <a:pos x="connsiteX0" y="connsiteY0"/>
                </a:cxn>
                <a:cxn ang="0">
                  <a:pos x="connsiteX1" y="connsiteY1"/>
                </a:cxn>
                <a:cxn ang="0">
                  <a:pos x="connsiteX2" y="connsiteY2"/>
                </a:cxn>
                <a:cxn ang="0">
                  <a:pos x="connsiteX3" y="connsiteY3"/>
                </a:cxn>
              </a:cxnLst>
              <a:rect l="l" t="t" r="r" b="b"/>
              <a:pathLst>
                <a:path w="44232" h="10874">
                  <a:moveTo>
                    <a:pt x="0" y="0"/>
                  </a:moveTo>
                  <a:lnTo>
                    <a:pt x="44233" y="0"/>
                  </a:lnTo>
                  <a:lnTo>
                    <a:pt x="44233" y="10875"/>
                  </a:lnTo>
                  <a:lnTo>
                    <a:pt x="0" y="10875"/>
                  </a:lnTo>
                  <a:close/>
                </a:path>
              </a:pathLst>
            </a:custGeom>
            <a:solidFill>
              <a:srgbClr val="838D93"/>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45" name="Freeform: Shape 47">
              <a:extLst>
                <a:ext uri="{FF2B5EF4-FFF2-40B4-BE49-F238E27FC236}">
                  <a16:creationId xmlns:a16="http://schemas.microsoft.com/office/drawing/2014/main" id="{00000000-0008-0000-0700-0000C9180000}"/>
                </a:ext>
              </a:extLst>
            </xdr:cNvPr>
            <xdr:cNvSpPr/>
          </xdr:nvSpPr>
          <xdr:spPr>
            <a:xfrm>
              <a:off x="11182528" y="2432138"/>
              <a:ext cx="54252" cy="13318"/>
            </a:xfrm>
            <a:custGeom>
              <a:avLst/>
              <a:gdLst>
                <a:gd name="connsiteX0" fmla="*/ 0 w 54252"/>
                <a:gd name="connsiteY0" fmla="*/ 0 h 13318"/>
                <a:gd name="connsiteX1" fmla="*/ 54252 w 54252"/>
                <a:gd name="connsiteY1" fmla="*/ 0 h 13318"/>
                <a:gd name="connsiteX2" fmla="*/ 54252 w 54252"/>
                <a:gd name="connsiteY2" fmla="*/ 13319 h 13318"/>
                <a:gd name="connsiteX3" fmla="*/ 0 w 54252"/>
                <a:gd name="connsiteY3" fmla="*/ 13319 h 13318"/>
              </a:gdLst>
              <a:ahLst/>
              <a:cxnLst>
                <a:cxn ang="0">
                  <a:pos x="connsiteX0" y="connsiteY0"/>
                </a:cxn>
                <a:cxn ang="0">
                  <a:pos x="connsiteX1" y="connsiteY1"/>
                </a:cxn>
                <a:cxn ang="0">
                  <a:pos x="connsiteX2" y="connsiteY2"/>
                </a:cxn>
                <a:cxn ang="0">
                  <a:pos x="connsiteX3" y="connsiteY3"/>
                </a:cxn>
              </a:cxnLst>
              <a:rect l="l" t="t" r="r" b="b"/>
              <a:pathLst>
                <a:path w="54252" h="13318">
                  <a:moveTo>
                    <a:pt x="0" y="0"/>
                  </a:moveTo>
                  <a:lnTo>
                    <a:pt x="54252" y="0"/>
                  </a:lnTo>
                  <a:lnTo>
                    <a:pt x="54252"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46" name="Freeform: Shape 48">
              <a:extLst>
                <a:ext uri="{FF2B5EF4-FFF2-40B4-BE49-F238E27FC236}">
                  <a16:creationId xmlns:a16="http://schemas.microsoft.com/office/drawing/2014/main" id="{00000000-0008-0000-0700-0000CA180000}"/>
                </a:ext>
              </a:extLst>
            </xdr:cNvPr>
            <xdr:cNvSpPr/>
          </xdr:nvSpPr>
          <xdr:spPr>
            <a:xfrm>
              <a:off x="11160900" y="2479181"/>
              <a:ext cx="77101" cy="10874"/>
            </a:xfrm>
            <a:custGeom>
              <a:avLst/>
              <a:gdLst>
                <a:gd name="connsiteX0" fmla="*/ 0 w 77101"/>
                <a:gd name="connsiteY0" fmla="*/ 0 h 10874"/>
                <a:gd name="connsiteX1" fmla="*/ 77102 w 77101"/>
                <a:gd name="connsiteY1" fmla="*/ 0 h 10874"/>
                <a:gd name="connsiteX2" fmla="*/ 77102 w 77101"/>
                <a:gd name="connsiteY2" fmla="*/ 10875 h 10874"/>
                <a:gd name="connsiteX3" fmla="*/ 0 w 77101"/>
                <a:gd name="connsiteY3" fmla="*/ 10875 h 10874"/>
              </a:gdLst>
              <a:ahLst/>
              <a:cxnLst>
                <a:cxn ang="0">
                  <a:pos x="connsiteX0" y="connsiteY0"/>
                </a:cxn>
                <a:cxn ang="0">
                  <a:pos x="connsiteX1" y="connsiteY1"/>
                </a:cxn>
                <a:cxn ang="0">
                  <a:pos x="connsiteX2" y="connsiteY2"/>
                </a:cxn>
                <a:cxn ang="0">
                  <a:pos x="connsiteX3" y="connsiteY3"/>
                </a:cxn>
              </a:cxnLst>
              <a:rect l="l" t="t" r="r" b="b"/>
              <a:pathLst>
                <a:path w="77101" h="10874">
                  <a:moveTo>
                    <a:pt x="0" y="0"/>
                  </a:moveTo>
                  <a:lnTo>
                    <a:pt x="77102" y="0"/>
                  </a:lnTo>
                  <a:lnTo>
                    <a:pt x="77102" y="10875"/>
                  </a:lnTo>
                  <a:lnTo>
                    <a:pt x="0" y="10875"/>
                  </a:lnTo>
                  <a:close/>
                </a:path>
              </a:pathLst>
            </a:custGeom>
            <a:solidFill>
              <a:srgbClr val="838D93"/>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47" name="Freeform: Shape 49">
              <a:extLst>
                <a:ext uri="{FF2B5EF4-FFF2-40B4-BE49-F238E27FC236}">
                  <a16:creationId xmlns:a16="http://schemas.microsoft.com/office/drawing/2014/main" id="{00000000-0008-0000-0700-0000CB180000}"/>
                </a:ext>
              </a:extLst>
            </xdr:cNvPr>
            <xdr:cNvSpPr/>
          </xdr:nvSpPr>
          <xdr:spPr>
            <a:xfrm>
              <a:off x="11116301" y="2432138"/>
              <a:ext cx="54496" cy="13318"/>
            </a:xfrm>
            <a:custGeom>
              <a:avLst/>
              <a:gdLst>
                <a:gd name="connsiteX0" fmla="*/ 0 w 54496"/>
                <a:gd name="connsiteY0" fmla="*/ 0 h 13318"/>
                <a:gd name="connsiteX1" fmla="*/ 54497 w 54496"/>
                <a:gd name="connsiteY1" fmla="*/ 0 h 13318"/>
                <a:gd name="connsiteX2" fmla="*/ 54497 w 54496"/>
                <a:gd name="connsiteY2" fmla="*/ 13319 h 13318"/>
                <a:gd name="connsiteX3" fmla="*/ 0 w 54496"/>
                <a:gd name="connsiteY3" fmla="*/ 13319 h 13318"/>
              </a:gdLst>
              <a:ahLst/>
              <a:cxnLst>
                <a:cxn ang="0">
                  <a:pos x="connsiteX0" y="connsiteY0"/>
                </a:cxn>
                <a:cxn ang="0">
                  <a:pos x="connsiteX1" y="connsiteY1"/>
                </a:cxn>
                <a:cxn ang="0">
                  <a:pos x="connsiteX2" y="connsiteY2"/>
                </a:cxn>
                <a:cxn ang="0">
                  <a:pos x="connsiteX3" y="connsiteY3"/>
                </a:cxn>
              </a:cxnLst>
              <a:rect l="l" t="t" r="r" b="b"/>
              <a:pathLst>
                <a:path w="54496" h="13318">
                  <a:moveTo>
                    <a:pt x="0" y="0"/>
                  </a:moveTo>
                  <a:lnTo>
                    <a:pt x="54497" y="0"/>
                  </a:lnTo>
                  <a:lnTo>
                    <a:pt x="54497"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48" name="Freeform: Shape 50">
              <a:extLst>
                <a:ext uri="{FF2B5EF4-FFF2-40B4-BE49-F238E27FC236}">
                  <a16:creationId xmlns:a16="http://schemas.microsoft.com/office/drawing/2014/main" id="{00000000-0008-0000-0700-0000CC180000}"/>
                </a:ext>
              </a:extLst>
            </xdr:cNvPr>
            <xdr:cNvSpPr/>
          </xdr:nvSpPr>
          <xdr:spPr>
            <a:xfrm>
              <a:off x="11134787" y="2556405"/>
              <a:ext cx="380096" cy="350806"/>
            </a:xfrm>
            <a:custGeom>
              <a:avLst/>
              <a:gdLst>
                <a:gd name="connsiteX0" fmla="*/ 47480 w 380096"/>
                <a:gd name="connsiteY0" fmla="*/ 350512 h 350806"/>
                <a:gd name="connsiteX1" fmla="*/ 113219 w 380096"/>
                <a:gd name="connsiteY1" fmla="*/ 341470 h 350806"/>
                <a:gd name="connsiteX2" fmla="*/ 203883 w 380096"/>
                <a:gd name="connsiteY2" fmla="*/ 339026 h 350806"/>
                <a:gd name="connsiteX3" fmla="*/ 238218 w 380096"/>
                <a:gd name="connsiteY3" fmla="*/ 340614 h 350806"/>
                <a:gd name="connsiteX4" fmla="*/ 277197 w 380096"/>
                <a:gd name="connsiteY4" fmla="*/ 242862 h 350806"/>
                <a:gd name="connsiteX5" fmla="*/ 358698 w 380096"/>
                <a:gd name="connsiteY5" fmla="*/ 293449 h 350806"/>
                <a:gd name="connsiteX6" fmla="*/ 379348 w 380096"/>
                <a:gd name="connsiteY6" fmla="*/ 260335 h 350806"/>
                <a:gd name="connsiteX7" fmla="*/ 291860 w 380096"/>
                <a:gd name="connsiteY7" fmla="*/ 205961 h 350806"/>
                <a:gd name="connsiteX8" fmla="*/ 297114 w 380096"/>
                <a:gd name="connsiteY8" fmla="*/ 192765 h 350806"/>
                <a:gd name="connsiteX9" fmla="*/ 297114 w 380096"/>
                <a:gd name="connsiteY9" fmla="*/ 175169 h 350806"/>
                <a:gd name="connsiteX10" fmla="*/ 223800 w 380096"/>
                <a:gd name="connsiteY10" fmla="*/ 32452 h 350806"/>
                <a:gd name="connsiteX11" fmla="*/ 213781 w 380096"/>
                <a:gd name="connsiteY11" fmla="*/ 24998 h 350806"/>
                <a:gd name="connsiteX12" fmla="*/ 108698 w 380096"/>
                <a:gd name="connsiteY12" fmla="*/ 1171 h 350806"/>
                <a:gd name="connsiteX13" fmla="*/ 32940 w 380096"/>
                <a:gd name="connsiteY13" fmla="*/ -295 h 350806"/>
                <a:gd name="connsiteX14" fmla="*/ 20294 w 380096"/>
                <a:gd name="connsiteY14" fmla="*/ 12962 h 350806"/>
                <a:gd name="connsiteX15" fmla="*/ 20721 w 380096"/>
                <a:gd name="connsiteY15" fmla="*/ 15956 h 350806"/>
                <a:gd name="connsiteX16" fmla="*/ 34895 w 380096"/>
                <a:gd name="connsiteY16" fmla="*/ 33796 h 350806"/>
                <a:gd name="connsiteX17" fmla="*/ 38072 w 380096"/>
                <a:gd name="connsiteY17" fmla="*/ 47725 h 350806"/>
                <a:gd name="connsiteX18" fmla="*/ 38072 w 380096"/>
                <a:gd name="connsiteY18" fmla="*/ 47725 h 350806"/>
                <a:gd name="connsiteX19" fmla="*/ 23532 w 380096"/>
                <a:gd name="connsiteY19" fmla="*/ 50536 h 350806"/>
                <a:gd name="connsiteX20" fmla="*/ 193 w 380096"/>
                <a:gd name="connsiteY20" fmla="*/ 90736 h 350806"/>
                <a:gd name="connsiteX21" fmla="*/ 36850 w 380096"/>
                <a:gd name="connsiteY21" fmla="*/ 320086 h 350806"/>
                <a:gd name="connsiteX22" fmla="*/ 47480 w 380096"/>
                <a:gd name="connsiteY22" fmla="*/ 350512 h 350806"/>
                <a:gd name="connsiteX23" fmla="*/ 126048 w 380096"/>
                <a:gd name="connsiteY23" fmla="*/ 95990 h 350806"/>
                <a:gd name="connsiteX24" fmla="*/ 135946 w 380096"/>
                <a:gd name="connsiteY24" fmla="*/ 108209 h 350806"/>
                <a:gd name="connsiteX25" fmla="*/ 114685 w 380096"/>
                <a:gd name="connsiteY25" fmla="*/ 95013 h 350806"/>
                <a:gd name="connsiteX26" fmla="*/ 160995 w 380096"/>
                <a:gd name="connsiteY26" fmla="*/ 170159 h 350806"/>
                <a:gd name="connsiteX27" fmla="*/ 153663 w 380096"/>
                <a:gd name="connsiteY27" fmla="*/ 215003 h 350806"/>
                <a:gd name="connsiteX28" fmla="*/ 149753 w 380096"/>
                <a:gd name="connsiteY28" fmla="*/ 218913 h 350806"/>
                <a:gd name="connsiteX29" fmla="*/ 149753 w 380096"/>
                <a:gd name="connsiteY29" fmla="*/ 218913 h 350806"/>
                <a:gd name="connsiteX30" fmla="*/ 113096 w 380096"/>
                <a:gd name="connsiteY30" fmla="*/ 189099 h 350806"/>
                <a:gd name="connsiteX31" fmla="*/ 85604 w 380096"/>
                <a:gd name="connsiteY31" fmla="*/ 123361 h 350806"/>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 ang="0">
                  <a:pos x="connsiteX28" y="connsiteY28"/>
                </a:cxn>
                <a:cxn ang="0">
                  <a:pos x="connsiteX29" y="connsiteY29"/>
                </a:cxn>
                <a:cxn ang="0">
                  <a:pos x="connsiteX30" y="connsiteY30"/>
                </a:cxn>
                <a:cxn ang="0">
                  <a:pos x="connsiteX31" y="connsiteY31"/>
                </a:cxn>
              </a:cxnLst>
              <a:rect l="l" t="t" r="r" b="b"/>
              <a:pathLst>
                <a:path w="380096" h="350806">
                  <a:moveTo>
                    <a:pt x="47480" y="350512"/>
                  </a:moveTo>
                  <a:cubicBezTo>
                    <a:pt x="69474" y="348679"/>
                    <a:pt x="91469" y="343302"/>
                    <a:pt x="113219" y="341470"/>
                  </a:cubicBezTo>
                  <a:cubicBezTo>
                    <a:pt x="143375" y="338940"/>
                    <a:pt x="173642" y="338134"/>
                    <a:pt x="203883" y="339026"/>
                  </a:cubicBezTo>
                  <a:cubicBezTo>
                    <a:pt x="215369" y="339026"/>
                    <a:pt x="226733" y="339759"/>
                    <a:pt x="238218" y="340614"/>
                  </a:cubicBezTo>
                  <a:lnTo>
                    <a:pt x="277197" y="242862"/>
                  </a:lnTo>
                  <a:lnTo>
                    <a:pt x="358698" y="293449"/>
                  </a:lnTo>
                  <a:lnTo>
                    <a:pt x="379348" y="260335"/>
                  </a:lnTo>
                  <a:lnTo>
                    <a:pt x="291860" y="205961"/>
                  </a:lnTo>
                  <a:lnTo>
                    <a:pt x="297114" y="192765"/>
                  </a:lnTo>
                  <a:cubicBezTo>
                    <a:pt x="299815" y="187205"/>
                    <a:pt x="299815" y="180729"/>
                    <a:pt x="297114" y="175169"/>
                  </a:cubicBezTo>
                  <a:lnTo>
                    <a:pt x="223800" y="32452"/>
                  </a:lnTo>
                  <a:cubicBezTo>
                    <a:pt x="221748" y="28590"/>
                    <a:pt x="218070" y="25853"/>
                    <a:pt x="213781" y="24998"/>
                  </a:cubicBezTo>
                  <a:lnTo>
                    <a:pt x="108698" y="1171"/>
                  </a:lnTo>
                  <a:lnTo>
                    <a:pt x="32940" y="-295"/>
                  </a:lnTo>
                  <a:cubicBezTo>
                    <a:pt x="25792" y="-124"/>
                    <a:pt x="20122" y="5802"/>
                    <a:pt x="20294" y="12962"/>
                  </a:cubicBezTo>
                  <a:cubicBezTo>
                    <a:pt x="20318" y="13977"/>
                    <a:pt x="20464" y="14979"/>
                    <a:pt x="20721" y="15956"/>
                  </a:cubicBezTo>
                  <a:cubicBezTo>
                    <a:pt x="24008" y="22909"/>
                    <a:pt x="28859" y="29018"/>
                    <a:pt x="34895" y="33796"/>
                  </a:cubicBezTo>
                  <a:cubicBezTo>
                    <a:pt x="35420" y="38549"/>
                    <a:pt x="36496" y="43217"/>
                    <a:pt x="38072" y="47725"/>
                  </a:cubicBezTo>
                  <a:lnTo>
                    <a:pt x="38072" y="47725"/>
                  </a:lnTo>
                  <a:cubicBezTo>
                    <a:pt x="33062" y="47285"/>
                    <a:pt x="28015" y="48251"/>
                    <a:pt x="23532" y="50536"/>
                  </a:cubicBezTo>
                  <a:cubicBezTo>
                    <a:pt x="-5549" y="64588"/>
                    <a:pt x="-906" y="74974"/>
                    <a:pt x="193" y="90736"/>
                  </a:cubicBezTo>
                  <a:cubicBezTo>
                    <a:pt x="6058" y="168070"/>
                    <a:pt x="18326" y="244781"/>
                    <a:pt x="36850" y="320086"/>
                  </a:cubicBezTo>
                  <a:cubicBezTo>
                    <a:pt x="39660" y="329495"/>
                    <a:pt x="43815" y="339881"/>
                    <a:pt x="47480" y="350512"/>
                  </a:cubicBezTo>
                  <a:close/>
                  <a:moveTo>
                    <a:pt x="126048" y="95990"/>
                  </a:moveTo>
                  <a:lnTo>
                    <a:pt x="135946" y="108209"/>
                  </a:lnTo>
                  <a:lnTo>
                    <a:pt x="114685" y="95013"/>
                  </a:lnTo>
                  <a:close/>
                  <a:moveTo>
                    <a:pt x="160995" y="170159"/>
                  </a:moveTo>
                  <a:cubicBezTo>
                    <a:pt x="155924" y="184553"/>
                    <a:pt x="153443" y="199742"/>
                    <a:pt x="153663" y="215003"/>
                  </a:cubicBezTo>
                  <a:lnTo>
                    <a:pt x="149753" y="218913"/>
                  </a:lnTo>
                  <a:lnTo>
                    <a:pt x="149753" y="218913"/>
                  </a:lnTo>
                  <a:cubicBezTo>
                    <a:pt x="133673" y="215003"/>
                    <a:pt x="120208" y="204043"/>
                    <a:pt x="113096" y="189099"/>
                  </a:cubicBezTo>
                  <a:cubicBezTo>
                    <a:pt x="104543" y="170526"/>
                    <a:pt x="91713" y="141445"/>
                    <a:pt x="85604" y="123361"/>
                  </a:cubicBezTo>
                  <a:close/>
                </a:path>
              </a:pathLst>
            </a:custGeom>
            <a:solidFill>
              <a:srgbClr val="684C4C">
                <a:alpha val="47000"/>
              </a:srgbClr>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49" name="Freeform: Shape 51">
              <a:extLst>
                <a:ext uri="{FF2B5EF4-FFF2-40B4-BE49-F238E27FC236}">
                  <a16:creationId xmlns:a16="http://schemas.microsoft.com/office/drawing/2014/main" id="{00000000-0008-0000-0700-0000CD180000}"/>
                </a:ext>
              </a:extLst>
            </xdr:cNvPr>
            <xdr:cNvSpPr/>
          </xdr:nvSpPr>
          <xdr:spPr>
            <a:xfrm>
              <a:off x="11150994" y="2564103"/>
              <a:ext cx="196245" cy="233883"/>
            </a:xfrm>
            <a:custGeom>
              <a:avLst/>
              <a:gdLst>
                <a:gd name="connsiteX0" fmla="*/ -740 w 196245"/>
                <a:gd name="connsiteY0" fmla="*/ -295 h 233883"/>
                <a:gd name="connsiteX1" fmla="*/ 90780 w 196245"/>
                <a:gd name="connsiteY1" fmla="*/ 66787 h 233883"/>
                <a:gd name="connsiteX2" fmla="*/ 134402 w 196245"/>
                <a:gd name="connsiteY2" fmla="*/ 122383 h 233883"/>
                <a:gd name="connsiteX3" fmla="*/ 122183 w 196245"/>
                <a:gd name="connsiteY3" fmla="*/ 214637 h 233883"/>
                <a:gd name="connsiteX4" fmla="*/ 195497 w 196245"/>
                <a:gd name="connsiteY4" fmla="*/ 202418 h 233883"/>
                <a:gd name="connsiteX5" fmla="*/ 174236 w 196245"/>
                <a:gd name="connsiteY5" fmla="*/ 30863 h 233883"/>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96245" h="233883">
                  <a:moveTo>
                    <a:pt x="-740" y="-295"/>
                  </a:moveTo>
                  <a:cubicBezTo>
                    <a:pt x="-740" y="-295"/>
                    <a:pt x="-3550" y="64832"/>
                    <a:pt x="90780" y="66787"/>
                  </a:cubicBezTo>
                  <a:lnTo>
                    <a:pt x="134402" y="122383"/>
                  </a:lnTo>
                  <a:cubicBezTo>
                    <a:pt x="118640" y="150426"/>
                    <a:pt x="114265" y="183454"/>
                    <a:pt x="122183" y="214637"/>
                  </a:cubicBezTo>
                  <a:cubicBezTo>
                    <a:pt x="133547" y="263512"/>
                    <a:pt x="195497" y="202418"/>
                    <a:pt x="195497" y="202418"/>
                  </a:cubicBezTo>
                  <a:lnTo>
                    <a:pt x="174236" y="30863"/>
                  </a:lnTo>
                  <a:close/>
                </a:path>
              </a:pathLst>
            </a:custGeom>
            <a:solidFill>
              <a:srgbClr val="D36F54"/>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50" name="Freeform: Shape 52">
              <a:extLst>
                <a:ext uri="{FF2B5EF4-FFF2-40B4-BE49-F238E27FC236}">
                  <a16:creationId xmlns:a16="http://schemas.microsoft.com/office/drawing/2014/main" id="{00000000-0008-0000-0700-0000CE180000}"/>
                </a:ext>
              </a:extLst>
            </xdr:cNvPr>
            <xdr:cNvSpPr/>
          </xdr:nvSpPr>
          <xdr:spPr>
            <a:xfrm>
              <a:off x="11063637" y="2525369"/>
              <a:ext cx="126955" cy="138318"/>
            </a:xfrm>
            <a:custGeom>
              <a:avLst/>
              <a:gdLst>
                <a:gd name="connsiteX0" fmla="*/ 0 w 126955"/>
                <a:gd name="connsiteY0" fmla="*/ 0 h 138318"/>
                <a:gd name="connsiteX1" fmla="*/ 15885 w 126955"/>
                <a:gd name="connsiteY1" fmla="*/ 16984 h 138318"/>
                <a:gd name="connsiteX2" fmla="*/ 75880 w 126955"/>
                <a:gd name="connsiteY2" fmla="*/ 107649 h 138318"/>
                <a:gd name="connsiteX3" fmla="*/ 126955 w 126955"/>
                <a:gd name="connsiteY3" fmla="*/ 138319 h 138318"/>
                <a:gd name="connsiteX4" fmla="*/ 126955 w 126955"/>
                <a:gd name="connsiteY4" fmla="*/ 69404 h 138318"/>
                <a:gd name="connsiteX5" fmla="*/ 0 w 126955"/>
                <a:gd name="connsiteY5" fmla="*/ 0 h 13831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26955" h="138318">
                  <a:moveTo>
                    <a:pt x="0" y="0"/>
                  </a:moveTo>
                  <a:lnTo>
                    <a:pt x="15885" y="16984"/>
                  </a:lnTo>
                  <a:lnTo>
                    <a:pt x="75880" y="107649"/>
                  </a:lnTo>
                  <a:lnTo>
                    <a:pt x="126955" y="138319"/>
                  </a:lnTo>
                  <a:lnTo>
                    <a:pt x="126955" y="69404"/>
                  </a:lnTo>
                  <a:lnTo>
                    <a:pt x="0" y="0"/>
                  </a:lnTo>
                  <a:close/>
                </a:path>
              </a:pathLst>
            </a:custGeom>
            <a:solidFill>
              <a:srgbClr val="684C4C">
                <a:alpha val="47000"/>
              </a:srgbClr>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51" name="Freeform: Shape 53">
              <a:extLst>
                <a:ext uri="{FF2B5EF4-FFF2-40B4-BE49-F238E27FC236}">
                  <a16:creationId xmlns:a16="http://schemas.microsoft.com/office/drawing/2014/main" id="{00000000-0008-0000-0700-0000CF180000}"/>
                </a:ext>
              </a:extLst>
            </xdr:cNvPr>
            <xdr:cNvSpPr/>
          </xdr:nvSpPr>
          <xdr:spPr>
            <a:xfrm rot="18111602">
              <a:off x="11156823" y="2505265"/>
              <a:ext cx="39100" cy="180229"/>
            </a:xfrm>
            <a:custGeom>
              <a:avLst/>
              <a:gdLst>
                <a:gd name="connsiteX0" fmla="*/ -748 w 39100"/>
                <a:gd name="connsiteY0" fmla="*/ -295 h 180229"/>
                <a:gd name="connsiteX1" fmla="*/ 38353 w 39100"/>
                <a:gd name="connsiteY1" fmla="*/ -295 h 180229"/>
                <a:gd name="connsiteX2" fmla="*/ 38353 w 39100"/>
                <a:gd name="connsiteY2" fmla="*/ 179935 h 180229"/>
                <a:gd name="connsiteX3" fmla="*/ -748 w 39100"/>
                <a:gd name="connsiteY3" fmla="*/ 179935 h 180229"/>
              </a:gdLst>
              <a:ahLst/>
              <a:cxnLst>
                <a:cxn ang="0">
                  <a:pos x="connsiteX0" y="connsiteY0"/>
                </a:cxn>
                <a:cxn ang="0">
                  <a:pos x="connsiteX1" y="connsiteY1"/>
                </a:cxn>
                <a:cxn ang="0">
                  <a:pos x="connsiteX2" y="connsiteY2"/>
                </a:cxn>
                <a:cxn ang="0">
                  <a:pos x="connsiteX3" y="connsiteY3"/>
                </a:cxn>
              </a:cxnLst>
              <a:rect l="l" t="t" r="r" b="b"/>
              <a:pathLst>
                <a:path w="39100" h="180229">
                  <a:moveTo>
                    <a:pt x="-748" y="-295"/>
                  </a:moveTo>
                  <a:lnTo>
                    <a:pt x="38353" y="-295"/>
                  </a:lnTo>
                  <a:lnTo>
                    <a:pt x="38353" y="179935"/>
                  </a:lnTo>
                  <a:lnTo>
                    <a:pt x="-748" y="179935"/>
                  </a:lnTo>
                  <a:close/>
                </a:path>
              </a:pathLst>
            </a:custGeom>
            <a:solidFill>
              <a:srgbClr val="FDB515"/>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52" name="Freeform: Shape 54">
              <a:extLst>
                <a:ext uri="{FF2B5EF4-FFF2-40B4-BE49-F238E27FC236}">
                  <a16:creationId xmlns:a16="http://schemas.microsoft.com/office/drawing/2014/main" id="{00000000-0008-0000-0700-0000D0180000}"/>
                </a:ext>
              </a:extLst>
            </xdr:cNvPr>
            <xdr:cNvSpPr/>
          </xdr:nvSpPr>
          <xdr:spPr>
            <a:xfrm rot="18111602">
              <a:off x="11163949" y="2508098"/>
              <a:ext cx="14662" cy="168133"/>
            </a:xfrm>
            <a:custGeom>
              <a:avLst/>
              <a:gdLst>
                <a:gd name="connsiteX0" fmla="*/ -749 w 14662"/>
                <a:gd name="connsiteY0" fmla="*/ -295 h 168133"/>
                <a:gd name="connsiteX1" fmla="*/ 13914 w 14662"/>
                <a:gd name="connsiteY1" fmla="*/ -295 h 168133"/>
                <a:gd name="connsiteX2" fmla="*/ 13914 w 14662"/>
                <a:gd name="connsiteY2" fmla="*/ 167838 h 168133"/>
                <a:gd name="connsiteX3" fmla="*/ -749 w 14662"/>
                <a:gd name="connsiteY3" fmla="*/ 167838 h 168133"/>
              </a:gdLst>
              <a:ahLst/>
              <a:cxnLst>
                <a:cxn ang="0">
                  <a:pos x="connsiteX0" y="connsiteY0"/>
                </a:cxn>
                <a:cxn ang="0">
                  <a:pos x="connsiteX1" y="connsiteY1"/>
                </a:cxn>
                <a:cxn ang="0">
                  <a:pos x="connsiteX2" y="connsiteY2"/>
                </a:cxn>
                <a:cxn ang="0">
                  <a:pos x="connsiteX3" y="connsiteY3"/>
                </a:cxn>
              </a:cxnLst>
              <a:rect l="l" t="t" r="r" b="b"/>
              <a:pathLst>
                <a:path w="14662" h="168133">
                  <a:moveTo>
                    <a:pt x="-749" y="-295"/>
                  </a:moveTo>
                  <a:lnTo>
                    <a:pt x="13914" y="-295"/>
                  </a:lnTo>
                  <a:lnTo>
                    <a:pt x="13914" y="167838"/>
                  </a:lnTo>
                  <a:lnTo>
                    <a:pt x="-749" y="167838"/>
                  </a:lnTo>
                  <a:close/>
                </a:path>
              </a:pathLst>
            </a:custGeom>
            <a:solidFill>
              <a:srgbClr val="FEDA42"/>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53" name="Freeform: Shape 55">
              <a:extLst>
                <a:ext uri="{FF2B5EF4-FFF2-40B4-BE49-F238E27FC236}">
                  <a16:creationId xmlns:a16="http://schemas.microsoft.com/office/drawing/2014/main" id="{00000000-0008-0000-0700-0000D1180000}"/>
                </a:ext>
              </a:extLst>
            </xdr:cNvPr>
            <xdr:cNvSpPr/>
          </xdr:nvSpPr>
          <xdr:spPr>
            <a:xfrm>
              <a:off x="11129131" y="2586929"/>
              <a:ext cx="73313" cy="48166"/>
            </a:xfrm>
            <a:custGeom>
              <a:avLst/>
              <a:gdLst>
                <a:gd name="connsiteX0" fmla="*/ -749 w 73313"/>
                <a:gd name="connsiteY0" fmla="*/ 2050 h 48166"/>
                <a:gd name="connsiteX1" fmla="*/ 72565 w 73313"/>
                <a:gd name="connsiteY1" fmla="*/ 47871 h 48166"/>
                <a:gd name="connsiteX2" fmla="*/ 44828 w 73313"/>
                <a:gd name="connsiteY2" fmla="*/ 11948 h 48166"/>
                <a:gd name="connsiteX3" fmla="*/ -749 w 73313"/>
                <a:gd name="connsiteY3" fmla="*/ 2050 h 48166"/>
              </a:gdLst>
              <a:ahLst/>
              <a:cxnLst>
                <a:cxn ang="0">
                  <a:pos x="connsiteX0" y="connsiteY0"/>
                </a:cxn>
                <a:cxn ang="0">
                  <a:pos x="connsiteX1" y="connsiteY1"/>
                </a:cxn>
                <a:cxn ang="0">
                  <a:pos x="connsiteX2" y="connsiteY2"/>
                </a:cxn>
                <a:cxn ang="0">
                  <a:pos x="connsiteX3" y="connsiteY3"/>
                </a:cxn>
              </a:cxnLst>
              <a:rect l="l" t="t" r="r" b="b"/>
              <a:pathLst>
                <a:path w="73313" h="48166">
                  <a:moveTo>
                    <a:pt x="-749" y="2050"/>
                  </a:moveTo>
                  <a:lnTo>
                    <a:pt x="72565" y="47871"/>
                  </a:lnTo>
                  <a:cubicBezTo>
                    <a:pt x="72565" y="37241"/>
                    <a:pt x="61568" y="22822"/>
                    <a:pt x="44828" y="11948"/>
                  </a:cubicBezTo>
                  <a:cubicBezTo>
                    <a:pt x="28088" y="1072"/>
                    <a:pt x="8416" y="-3449"/>
                    <a:pt x="-749" y="2050"/>
                  </a:cubicBezTo>
                  <a:close/>
                </a:path>
              </a:pathLst>
            </a:custGeom>
            <a:solidFill>
              <a:srgbClr val="684C4C">
                <a:alpha val="47000"/>
              </a:srgbClr>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54" name="Freeform: Shape 56">
              <a:extLst>
                <a:ext uri="{FF2B5EF4-FFF2-40B4-BE49-F238E27FC236}">
                  <a16:creationId xmlns:a16="http://schemas.microsoft.com/office/drawing/2014/main" id="{00000000-0008-0000-0700-0000D2180000}"/>
                </a:ext>
              </a:extLst>
            </xdr:cNvPr>
            <xdr:cNvSpPr/>
          </xdr:nvSpPr>
          <xdr:spPr>
            <a:xfrm>
              <a:off x="11136548" y="2549196"/>
              <a:ext cx="68584" cy="41481"/>
            </a:xfrm>
            <a:custGeom>
              <a:avLst/>
              <a:gdLst>
                <a:gd name="connsiteX0" fmla="*/ 1243 w 68584"/>
                <a:gd name="connsiteY0" fmla="*/ -295 h 41481"/>
                <a:gd name="connsiteX1" fmla="*/ -224 w 68584"/>
                <a:gd name="connsiteY1" fmla="*/ 2515 h 41481"/>
                <a:gd name="connsiteX2" fmla="*/ 36433 w 68584"/>
                <a:gd name="connsiteY2" fmla="*/ 37095 h 41481"/>
                <a:gd name="connsiteX3" fmla="*/ 67836 w 68584"/>
                <a:gd name="connsiteY3" fmla="*/ 40883 h 41481"/>
              </a:gdLst>
              <a:ahLst/>
              <a:cxnLst>
                <a:cxn ang="0">
                  <a:pos x="connsiteX0" y="connsiteY0"/>
                </a:cxn>
                <a:cxn ang="0">
                  <a:pos x="connsiteX1" y="connsiteY1"/>
                </a:cxn>
                <a:cxn ang="0">
                  <a:pos x="connsiteX2" y="connsiteY2"/>
                </a:cxn>
                <a:cxn ang="0">
                  <a:pos x="connsiteX3" y="connsiteY3"/>
                </a:cxn>
              </a:cxnLst>
              <a:rect l="l" t="t" r="r" b="b"/>
              <a:pathLst>
                <a:path w="68584" h="41481">
                  <a:moveTo>
                    <a:pt x="1243" y="-295"/>
                  </a:moveTo>
                  <a:cubicBezTo>
                    <a:pt x="583" y="548"/>
                    <a:pt x="94" y="1501"/>
                    <a:pt x="-224" y="2515"/>
                  </a:cubicBezTo>
                  <a:cubicBezTo>
                    <a:pt x="-3889" y="14734"/>
                    <a:pt x="11995" y="29519"/>
                    <a:pt x="36433" y="37095"/>
                  </a:cubicBezTo>
                  <a:cubicBezTo>
                    <a:pt x="46514" y="40540"/>
                    <a:pt x="57218" y="41836"/>
                    <a:pt x="67836" y="40883"/>
                  </a:cubicBezTo>
                  <a:close/>
                </a:path>
              </a:pathLst>
            </a:custGeom>
            <a:solidFill>
              <a:srgbClr val="D36F54">
                <a:alpha val="30000"/>
              </a:srgbClr>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55" name="Freeform: Shape 57">
              <a:extLst>
                <a:ext uri="{FF2B5EF4-FFF2-40B4-BE49-F238E27FC236}">
                  <a16:creationId xmlns:a16="http://schemas.microsoft.com/office/drawing/2014/main" id="{00000000-0008-0000-0700-0000D3180000}"/>
                </a:ext>
              </a:extLst>
            </xdr:cNvPr>
            <xdr:cNvSpPr/>
          </xdr:nvSpPr>
          <xdr:spPr>
            <a:xfrm>
              <a:off x="11120668" y="2535125"/>
              <a:ext cx="371855" cy="686236"/>
            </a:xfrm>
            <a:custGeom>
              <a:avLst/>
              <a:gdLst>
                <a:gd name="connsiteX0" fmla="*/ 291806 w 371855"/>
                <a:gd name="connsiteY0" fmla="*/ 174578 h 686236"/>
                <a:gd name="connsiteX1" fmla="*/ 218492 w 371855"/>
                <a:gd name="connsiteY1" fmla="*/ 31860 h 686236"/>
                <a:gd name="connsiteX2" fmla="*/ 208472 w 371855"/>
                <a:gd name="connsiteY2" fmla="*/ 24284 h 686236"/>
                <a:gd name="connsiteX3" fmla="*/ 103267 w 371855"/>
                <a:gd name="connsiteY3" fmla="*/ 1191 h 686236"/>
                <a:gd name="connsiteX4" fmla="*/ 27509 w 371855"/>
                <a:gd name="connsiteY4" fmla="*/ -275 h 686236"/>
                <a:gd name="connsiteX5" fmla="*/ 14618 w 371855"/>
                <a:gd name="connsiteY5" fmla="*/ 11235 h 686236"/>
                <a:gd name="connsiteX6" fmla="*/ 15290 w 371855"/>
                <a:gd name="connsiteY6" fmla="*/ 15976 h 686236"/>
                <a:gd name="connsiteX7" fmla="*/ 94224 w 371855"/>
                <a:gd name="connsiteY7" fmla="*/ 50677 h 686236"/>
                <a:gd name="connsiteX8" fmla="*/ 181102 w 371855"/>
                <a:gd name="connsiteY8" fmla="*/ 81347 h 686236"/>
                <a:gd name="connsiteX9" fmla="*/ 188921 w 371855"/>
                <a:gd name="connsiteY9" fmla="*/ 156860 h 686236"/>
                <a:gd name="connsiteX10" fmla="*/ 181468 w 371855"/>
                <a:gd name="connsiteY10" fmla="*/ 181298 h 686236"/>
                <a:gd name="connsiteX11" fmla="*/ 144811 w 371855"/>
                <a:gd name="connsiteY11" fmla="*/ 218933 h 686236"/>
                <a:gd name="connsiteX12" fmla="*/ 144811 w 371855"/>
                <a:gd name="connsiteY12" fmla="*/ 218933 h 686236"/>
                <a:gd name="connsiteX13" fmla="*/ 108154 w 371855"/>
                <a:gd name="connsiteY13" fmla="*/ 189119 h 686236"/>
                <a:gd name="connsiteX14" fmla="*/ 77851 w 371855"/>
                <a:gd name="connsiteY14" fmla="*/ 114094 h 686236"/>
                <a:gd name="connsiteX15" fmla="*/ 9425 w 371855"/>
                <a:gd name="connsiteY15" fmla="*/ 56909 h 686236"/>
                <a:gd name="connsiteX16" fmla="*/ 13335 w 371855"/>
                <a:gd name="connsiteY16" fmla="*/ 110306 h 686236"/>
                <a:gd name="connsiteX17" fmla="*/ 49992 w 371855"/>
                <a:gd name="connsiteY17" fmla="*/ 272574 h 686236"/>
                <a:gd name="connsiteX18" fmla="*/ 103755 w 371855"/>
                <a:gd name="connsiteY18" fmla="*/ 401606 h 686236"/>
                <a:gd name="connsiteX19" fmla="*/ 149332 w 371855"/>
                <a:gd name="connsiteY19" fmla="*/ 685942 h 686236"/>
                <a:gd name="connsiteX20" fmla="*/ 371107 w 371855"/>
                <a:gd name="connsiteY20" fmla="*/ 685942 h 686236"/>
                <a:gd name="connsiteX21" fmla="*/ 224479 w 371855"/>
                <a:gd name="connsiteY21" fmla="*/ 360673 h 686236"/>
                <a:gd name="connsiteX22" fmla="*/ 291195 w 371855"/>
                <a:gd name="connsiteY22" fmla="*/ 192784 h 686236"/>
                <a:gd name="connsiteX23" fmla="*/ 291806 w 371855"/>
                <a:gd name="connsiteY23" fmla="*/ 174578 h 686236"/>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Lst>
              <a:rect l="l" t="t" r="r" b="b"/>
              <a:pathLst>
                <a:path w="371855" h="686236">
                  <a:moveTo>
                    <a:pt x="291806" y="174578"/>
                  </a:moveTo>
                  <a:lnTo>
                    <a:pt x="218492" y="31860"/>
                  </a:lnTo>
                  <a:cubicBezTo>
                    <a:pt x="216512" y="27913"/>
                    <a:pt x="212810" y="25115"/>
                    <a:pt x="208472" y="24284"/>
                  </a:cubicBezTo>
                  <a:lnTo>
                    <a:pt x="103267" y="1191"/>
                  </a:lnTo>
                  <a:lnTo>
                    <a:pt x="27509" y="-275"/>
                  </a:lnTo>
                  <a:cubicBezTo>
                    <a:pt x="20776" y="-654"/>
                    <a:pt x="14997" y="4490"/>
                    <a:pt x="14618" y="11235"/>
                  </a:cubicBezTo>
                  <a:cubicBezTo>
                    <a:pt x="14532" y="12847"/>
                    <a:pt x="14752" y="14448"/>
                    <a:pt x="15290" y="15976"/>
                  </a:cubicBezTo>
                  <a:cubicBezTo>
                    <a:pt x="22988" y="32593"/>
                    <a:pt x="43149" y="51655"/>
                    <a:pt x="94224" y="50677"/>
                  </a:cubicBezTo>
                  <a:lnTo>
                    <a:pt x="181102" y="81347"/>
                  </a:lnTo>
                  <a:cubicBezTo>
                    <a:pt x="180809" y="106738"/>
                    <a:pt x="183423" y="132068"/>
                    <a:pt x="188921" y="156860"/>
                  </a:cubicBezTo>
                  <a:cubicBezTo>
                    <a:pt x="190607" y="165731"/>
                    <a:pt x="187822" y="174871"/>
                    <a:pt x="181468" y="181298"/>
                  </a:cubicBezTo>
                  <a:lnTo>
                    <a:pt x="144811" y="218933"/>
                  </a:lnTo>
                  <a:lnTo>
                    <a:pt x="144811" y="218933"/>
                  </a:lnTo>
                  <a:cubicBezTo>
                    <a:pt x="128731" y="215023"/>
                    <a:pt x="115266" y="204062"/>
                    <a:pt x="108154" y="189119"/>
                  </a:cubicBezTo>
                  <a:cubicBezTo>
                    <a:pt x="95850" y="165059"/>
                    <a:pt x="85708" y="139949"/>
                    <a:pt x="77851" y="114094"/>
                  </a:cubicBezTo>
                  <a:cubicBezTo>
                    <a:pt x="73696" y="85990"/>
                    <a:pt x="44371" y="46401"/>
                    <a:pt x="9425" y="56909"/>
                  </a:cubicBezTo>
                  <a:cubicBezTo>
                    <a:pt x="-13180" y="63752"/>
                    <a:pt x="8203" y="95155"/>
                    <a:pt x="13335" y="110306"/>
                  </a:cubicBezTo>
                  <a:cubicBezTo>
                    <a:pt x="22988" y="138654"/>
                    <a:pt x="35940" y="224309"/>
                    <a:pt x="49992" y="272574"/>
                  </a:cubicBezTo>
                  <a:cubicBezTo>
                    <a:pt x="65400" y="316587"/>
                    <a:pt x="83350" y="359671"/>
                    <a:pt x="103755" y="401606"/>
                  </a:cubicBezTo>
                  <a:lnTo>
                    <a:pt x="149332" y="685942"/>
                  </a:lnTo>
                  <a:lnTo>
                    <a:pt x="371107" y="685942"/>
                  </a:lnTo>
                  <a:lnTo>
                    <a:pt x="224479" y="360673"/>
                  </a:lnTo>
                  <a:lnTo>
                    <a:pt x="291195" y="192784"/>
                  </a:lnTo>
                  <a:cubicBezTo>
                    <a:pt x="294249" y="187151"/>
                    <a:pt x="294469" y="180406"/>
                    <a:pt x="291806" y="174578"/>
                  </a:cubicBezTo>
                  <a:close/>
                </a:path>
              </a:pathLst>
            </a:custGeom>
            <a:solidFill>
              <a:srgbClr val="FAB088"/>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56" name="Freeform: Shape 58">
              <a:extLst>
                <a:ext uri="{FF2B5EF4-FFF2-40B4-BE49-F238E27FC236}">
                  <a16:creationId xmlns:a16="http://schemas.microsoft.com/office/drawing/2014/main" id="{00000000-0008-0000-0700-0000D4180000}"/>
                </a:ext>
              </a:extLst>
            </xdr:cNvPr>
            <xdr:cNvSpPr/>
          </xdr:nvSpPr>
          <xdr:spPr>
            <a:xfrm>
              <a:off x="11301540" y="2684827"/>
              <a:ext cx="108382" cy="105938"/>
            </a:xfrm>
            <a:custGeom>
              <a:avLst/>
              <a:gdLst>
                <a:gd name="connsiteX0" fmla="*/ 8660 w 108382"/>
                <a:gd name="connsiteY0" fmla="*/ -295 h 105938"/>
                <a:gd name="connsiteX1" fmla="*/ 9393 w 108382"/>
                <a:gd name="connsiteY1" fmla="*/ 3981 h 105938"/>
                <a:gd name="connsiteX2" fmla="*/ 2062 w 108382"/>
                <a:gd name="connsiteY2" fmla="*/ 28419 h 105938"/>
                <a:gd name="connsiteX3" fmla="*/ -749 w 108382"/>
                <a:gd name="connsiteY3" fmla="*/ 31596 h 105938"/>
                <a:gd name="connsiteX4" fmla="*/ 86251 w 108382"/>
                <a:gd name="connsiteY4" fmla="*/ 105643 h 105938"/>
                <a:gd name="connsiteX5" fmla="*/ 107634 w 108382"/>
                <a:gd name="connsiteY5" fmla="*/ 52124 h 10593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08382" h="105938">
                  <a:moveTo>
                    <a:pt x="8660" y="-295"/>
                  </a:moveTo>
                  <a:lnTo>
                    <a:pt x="9393" y="3981"/>
                  </a:lnTo>
                  <a:cubicBezTo>
                    <a:pt x="11080" y="12840"/>
                    <a:pt x="8343" y="21955"/>
                    <a:pt x="2062" y="28419"/>
                  </a:cubicBezTo>
                  <a:lnTo>
                    <a:pt x="-749" y="31596"/>
                  </a:lnTo>
                  <a:lnTo>
                    <a:pt x="86251" y="105643"/>
                  </a:lnTo>
                  <a:lnTo>
                    <a:pt x="107634" y="52124"/>
                  </a:lnTo>
                  <a:close/>
                </a:path>
              </a:pathLst>
            </a:custGeom>
            <a:solidFill>
              <a:srgbClr val="E67B63"/>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57" name="Freeform: Shape 59">
              <a:extLst>
                <a:ext uri="{FF2B5EF4-FFF2-40B4-BE49-F238E27FC236}">
                  <a16:creationId xmlns:a16="http://schemas.microsoft.com/office/drawing/2014/main" id="{00000000-0008-0000-0700-0000D5180000}"/>
                </a:ext>
              </a:extLst>
            </xdr:cNvPr>
            <xdr:cNvSpPr/>
          </xdr:nvSpPr>
          <xdr:spPr>
            <a:xfrm rot="18092998">
              <a:off x="11372811" y="2564282"/>
              <a:ext cx="39100" cy="327835"/>
            </a:xfrm>
            <a:custGeom>
              <a:avLst/>
              <a:gdLst>
                <a:gd name="connsiteX0" fmla="*/ -749 w 39100"/>
                <a:gd name="connsiteY0" fmla="*/ -295 h 327835"/>
                <a:gd name="connsiteX1" fmla="*/ 38352 w 39100"/>
                <a:gd name="connsiteY1" fmla="*/ -295 h 327835"/>
                <a:gd name="connsiteX2" fmla="*/ 38352 w 39100"/>
                <a:gd name="connsiteY2" fmla="*/ 327540 h 327835"/>
                <a:gd name="connsiteX3" fmla="*/ -749 w 39100"/>
                <a:gd name="connsiteY3" fmla="*/ 327540 h 327835"/>
              </a:gdLst>
              <a:ahLst/>
              <a:cxnLst>
                <a:cxn ang="0">
                  <a:pos x="connsiteX0" y="connsiteY0"/>
                </a:cxn>
                <a:cxn ang="0">
                  <a:pos x="connsiteX1" y="connsiteY1"/>
                </a:cxn>
                <a:cxn ang="0">
                  <a:pos x="connsiteX2" y="connsiteY2"/>
                </a:cxn>
                <a:cxn ang="0">
                  <a:pos x="connsiteX3" y="connsiteY3"/>
                </a:cxn>
              </a:cxnLst>
              <a:rect l="l" t="t" r="r" b="b"/>
              <a:pathLst>
                <a:path w="39100" h="327835">
                  <a:moveTo>
                    <a:pt x="-749" y="-295"/>
                  </a:moveTo>
                  <a:lnTo>
                    <a:pt x="38352" y="-295"/>
                  </a:lnTo>
                  <a:lnTo>
                    <a:pt x="38352" y="327540"/>
                  </a:lnTo>
                  <a:lnTo>
                    <a:pt x="-749" y="327540"/>
                  </a:lnTo>
                  <a:close/>
                </a:path>
              </a:pathLst>
            </a:custGeom>
            <a:solidFill>
              <a:srgbClr val="FDB515"/>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58" name="Freeform: Shape 60">
              <a:extLst>
                <a:ext uri="{FF2B5EF4-FFF2-40B4-BE49-F238E27FC236}">
                  <a16:creationId xmlns:a16="http://schemas.microsoft.com/office/drawing/2014/main" id="{00000000-0008-0000-0700-0000D6180000}"/>
                </a:ext>
              </a:extLst>
            </xdr:cNvPr>
            <xdr:cNvSpPr/>
          </xdr:nvSpPr>
          <xdr:spPr>
            <a:xfrm rot="18093599">
              <a:off x="11379656" y="2554915"/>
              <a:ext cx="14662" cy="339931"/>
            </a:xfrm>
            <a:custGeom>
              <a:avLst/>
              <a:gdLst>
                <a:gd name="connsiteX0" fmla="*/ -749 w 14662"/>
                <a:gd name="connsiteY0" fmla="*/ -295 h 339931"/>
                <a:gd name="connsiteX1" fmla="*/ 13914 w 14662"/>
                <a:gd name="connsiteY1" fmla="*/ -295 h 339931"/>
                <a:gd name="connsiteX2" fmla="*/ 13914 w 14662"/>
                <a:gd name="connsiteY2" fmla="*/ 339637 h 339931"/>
                <a:gd name="connsiteX3" fmla="*/ -749 w 14662"/>
                <a:gd name="connsiteY3" fmla="*/ 339637 h 339931"/>
              </a:gdLst>
              <a:ahLst/>
              <a:cxnLst>
                <a:cxn ang="0">
                  <a:pos x="connsiteX0" y="connsiteY0"/>
                </a:cxn>
                <a:cxn ang="0">
                  <a:pos x="connsiteX1" y="connsiteY1"/>
                </a:cxn>
                <a:cxn ang="0">
                  <a:pos x="connsiteX2" y="connsiteY2"/>
                </a:cxn>
                <a:cxn ang="0">
                  <a:pos x="connsiteX3" y="connsiteY3"/>
                </a:cxn>
              </a:cxnLst>
              <a:rect l="l" t="t" r="r" b="b"/>
              <a:pathLst>
                <a:path w="14662" h="339931">
                  <a:moveTo>
                    <a:pt x="-749" y="-295"/>
                  </a:moveTo>
                  <a:lnTo>
                    <a:pt x="13914" y="-295"/>
                  </a:lnTo>
                  <a:lnTo>
                    <a:pt x="13914" y="339637"/>
                  </a:lnTo>
                  <a:lnTo>
                    <a:pt x="-749" y="339637"/>
                  </a:lnTo>
                  <a:close/>
                </a:path>
              </a:pathLst>
            </a:custGeom>
            <a:solidFill>
              <a:srgbClr val="FEDA42"/>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59" name="Freeform: Shape 61">
              <a:extLst>
                <a:ext uri="{FF2B5EF4-FFF2-40B4-BE49-F238E27FC236}">
                  <a16:creationId xmlns:a16="http://schemas.microsoft.com/office/drawing/2014/main" id="{00000000-0008-0000-0700-0000D7180000}"/>
                </a:ext>
              </a:extLst>
            </xdr:cNvPr>
            <xdr:cNvSpPr/>
          </xdr:nvSpPr>
          <xdr:spPr>
            <a:xfrm>
              <a:off x="11063637" y="2525369"/>
              <a:ext cx="46432" cy="39222"/>
            </a:xfrm>
            <a:custGeom>
              <a:avLst/>
              <a:gdLst>
                <a:gd name="connsiteX0" fmla="*/ 46432 w 46432"/>
                <a:gd name="connsiteY0" fmla="*/ 5743 h 39222"/>
                <a:gd name="connsiteX1" fmla="*/ 25660 w 46432"/>
                <a:gd name="connsiteY1" fmla="*/ 39223 h 39222"/>
                <a:gd name="connsiteX2" fmla="*/ 0 w 46432"/>
                <a:gd name="connsiteY2" fmla="*/ 0 h 39222"/>
                <a:gd name="connsiteX3" fmla="*/ 46432 w 46432"/>
                <a:gd name="connsiteY3" fmla="*/ 5743 h 39222"/>
              </a:gdLst>
              <a:ahLst/>
              <a:cxnLst>
                <a:cxn ang="0">
                  <a:pos x="connsiteX0" y="connsiteY0"/>
                </a:cxn>
                <a:cxn ang="0">
                  <a:pos x="connsiteX1" y="connsiteY1"/>
                </a:cxn>
                <a:cxn ang="0">
                  <a:pos x="connsiteX2" y="connsiteY2"/>
                </a:cxn>
                <a:cxn ang="0">
                  <a:pos x="connsiteX3" y="connsiteY3"/>
                </a:cxn>
              </a:cxnLst>
              <a:rect l="l" t="t" r="r" b="b"/>
              <a:pathLst>
                <a:path w="46432" h="39222">
                  <a:moveTo>
                    <a:pt x="46432" y="5743"/>
                  </a:moveTo>
                  <a:lnTo>
                    <a:pt x="25660" y="39223"/>
                  </a:lnTo>
                  <a:lnTo>
                    <a:pt x="0" y="0"/>
                  </a:lnTo>
                  <a:lnTo>
                    <a:pt x="46432" y="5743"/>
                  </a:lnTo>
                  <a:close/>
                </a:path>
              </a:pathLst>
            </a:custGeom>
            <a:solidFill>
              <a:srgbClr val="FCC29B"/>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60" name="Freeform: Shape 62">
              <a:extLst>
                <a:ext uri="{FF2B5EF4-FFF2-40B4-BE49-F238E27FC236}">
                  <a16:creationId xmlns:a16="http://schemas.microsoft.com/office/drawing/2014/main" id="{00000000-0008-0000-0700-0000D8180000}"/>
                </a:ext>
              </a:extLst>
            </xdr:cNvPr>
            <xdr:cNvSpPr/>
          </xdr:nvSpPr>
          <xdr:spPr>
            <a:xfrm>
              <a:off x="11063637" y="2525369"/>
              <a:ext cx="14051" cy="11852"/>
            </a:xfrm>
            <a:custGeom>
              <a:avLst/>
              <a:gdLst>
                <a:gd name="connsiteX0" fmla="*/ 14052 w 14051"/>
                <a:gd name="connsiteY0" fmla="*/ 1711 h 11852"/>
                <a:gd name="connsiteX1" fmla="*/ 0 w 14051"/>
                <a:gd name="connsiteY1" fmla="*/ 0 h 11852"/>
                <a:gd name="connsiteX2" fmla="*/ 7820 w 14051"/>
                <a:gd name="connsiteY2" fmla="*/ 11852 h 11852"/>
                <a:gd name="connsiteX3" fmla="*/ 14052 w 14051"/>
                <a:gd name="connsiteY3" fmla="*/ 1711 h 11852"/>
              </a:gdLst>
              <a:ahLst/>
              <a:cxnLst>
                <a:cxn ang="0">
                  <a:pos x="connsiteX0" y="connsiteY0"/>
                </a:cxn>
                <a:cxn ang="0">
                  <a:pos x="connsiteX1" y="connsiteY1"/>
                </a:cxn>
                <a:cxn ang="0">
                  <a:pos x="connsiteX2" y="connsiteY2"/>
                </a:cxn>
                <a:cxn ang="0">
                  <a:pos x="connsiteX3" y="connsiteY3"/>
                </a:cxn>
              </a:cxnLst>
              <a:rect l="l" t="t" r="r" b="b"/>
              <a:pathLst>
                <a:path w="14051" h="11852">
                  <a:moveTo>
                    <a:pt x="14052" y="1711"/>
                  </a:moveTo>
                  <a:lnTo>
                    <a:pt x="0" y="0"/>
                  </a:lnTo>
                  <a:lnTo>
                    <a:pt x="7820" y="11852"/>
                  </a:lnTo>
                  <a:lnTo>
                    <a:pt x="14052" y="1711"/>
                  </a:lnTo>
                  <a:close/>
                </a:path>
              </a:pathLst>
            </a:custGeom>
            <a:solidFill>
              <a:srgbClr val="4A4440"/>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61" name="Freeform: Shape 63">
              <a:extLst>
                <a:ext uri="{FF2B5EF4-FFF2-40B4-BE49-F238E27FC236}">
                  <a16:creationId xmlns:a16="http://schemas.microsoft.com/office/drawing/2014/main" id="{00000000-0008-0000-0700-0000D9180000}"/>
                </a:ext>
              </a:extLst>
            </xdr:cNvPr>
            <xdr:cNvSpPr/>
          </xdr:nvSpPr>
          <xdr:spPr>
            <a:xfrm>
              <a:off x="10538099" y="2603106"/>
              <a:ext cx="348105" cy="362518"/>
            </a:xfrm>
            <a:custGeom>
              <a:avLst/>
              <a:gdLst>
                <a:gd name="connsiteX0" fmla="*/ 324276 w 348105"/>
                <a:gd name="connsiteY0" fmla="*/ 193108 h 362518"/>
                <a:gd name="connsiteX1" fmla="*/ 281998 w 348105"/>
                <a:gd name="connsiteY1" fmla="*/ 263856 h 362518"/>
                <a:gd name="connsiteX2" fmla="*/ 243142 w 348105"/>
                <a:gd name="connsiteY2" fmla="*/ 298802 h 362518"/>
                <a:gd name="connsiteX3" fmla="*/ 236409 w 348105"/>
                <a:gd name="connsiteY3" fmla="*/ 293658 h 362518"/>
                <a:gd name="connsiteX4" fmla="*/ 236666 w 348105"/>
                <a:gd name="connsiteY4" fmla="*/ 290982 h 362518"/>
                <a:gd name="connsiteX5" fmla="*/ 250717 w 348105"/>
                <a:gd name="connsiteY5" fmla="*/ 238196 h 362518"/>
                <a:gd name="connsiteX6" fmla="*/ 329408 w 348105"/>
                <a:gd name="connsiteY6" fmla="*/ 122360 h 362518"/>
                <a:gd name="connsiteX7" fmla="*/ 310346 w 348105"/>
                <a:gd name="connsiteY7" fmla="*/ 67130 h 362518"/>
                <a:gd name="connsiteX8" fmla="*/ 205996 w 348105"/>
                <a:gd name="connsiteY8" fmla="*/ 187487 h 362518"/>
                <a:gd name="connsiteX9" fmla="*/ 196832 w 348105"/>
                <a:gd name="connsiteY9" fmla="*/ 183333 h 362518"/>
                <a:gd name="connsiteX10" fmla="*/ 282365 w 348105"/>
                <a:gd name="connsiteY10" fmla="*/ 76050 h 362518"/>
                <a:gd name="connsiteX11" fmla="*/ 266724 w 348105"/>
                <a:gd name="connsiteY11" fmla="*/ 22653 h 362518"/>
                <a:gd name="connsiteX12" fmla="*/ 245830 w 348105"/>
                <a:gd name="connsiteY12" fmla="*/ 39760 h 362518"/>
                <a:gd name="connsiteX13" fmla="*/ 247907 w 348105"/>
                <a:gd name="connsiteY13" fmla="*/ 33161 h 362518"/>
                <a:gd name="connsiteX14" fmla="*/ 247907 w 348105"/>
                <a:gd name="connsiteY14" fmla="*/ 30717 h 362518"/>
                <a:gd name="connsiteX15" fmla="*/ 247907 w 348105"/>
                <a:gd name="connsiteY15" fmla="*/ 28029 h 362518"/>
                <a:gd name="connsiteX16" fmla="*/ 247907 w 348105"/>
                <a:gd name="connsiteY16" fmla="*/ 27418 h 362518"/>
                <a:gd name="connsiteX17" fmla="*/ 247907 w 348105"/>
                <a:gd name="connsiteY17" fmla="*/ 24364 h 362518"/>
                <a:gd name="connsiteX18" fmla="*/ 247907 w 348105"/>
                <a:gd name="connsiteY18" fmla="*/ 24364 h 362518"/>
                <a:gd name="connsiteX19" fmla="*/ 209051 w 348105"/>
                <a:gd name="connsiteY19" fmla="*/ 5791 h 362518"/>
                <a:gd name="connsiteX20" fmla="*/ 162497 w 348105"/>
                <a:gd name="connsiteY20" fmla="*/ 49901 h 362518"/>
                <a:gd name="connsiteX21" fmla="*/ 160420 w 348105"/>
                <a:gd name="connsiteY21" fmla="*/ 43303 h 362518"/>
                <a:gd name="connsiteX22" fmla="*/ 128772 w 348105"/>
                <a:gd name="connsiteY22" fmla="*/ 31084 h 362518"/>
                <a:gd name="connsiteX23" fmla="*/ 27966 w 348105"/>
                <a:gd name="connsiteY23" fmla="*/ 264344 h 362518"/>
                <a:gd name="connsiteX24" fmla="*/ -749 w 348105"/>
                <a:gd name="connsiteY24" fmla="*/ 354398 h 362518"/>
                <a:gd name="connsiteX25" fmla="*/ 145146 w 348105"/>
                <a:gd name="connsiteY25" fmla="*/ 360630 h 362518"/>
                <a:gd name="connsiteX26" fmla="*/ 245830 w 348105"/>
                <a:gd name="connsiteY26" fmla="*/ 336192 h 362518"/>
                <a:gd name="connsiteX27" fmla="*/ 320488 w 348105"/>
                <a:gd name="connsiteY27" fmla="*/ 309188 h 362518"/>
                <a:gd name="connsiteX28" fmla="*/ 347003 w 348105"/>
                <a:gd name="connsiteY28" fmla="*/ 210581 h 362518"/>
                <a:gd name="connsiteX29" fmla="*/ 334772 w 348105"/>
                <a:gd name="connsiteY29" fmla="*/ 191739 h 362518"/>
                <a:gd name="connsiteX30" fmla="*/ 324276 w 348105"/>
                <a:gd name="connsiteY30" fmla="*/ 193108 h 36251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 ang="0">
                  <a:pos x="connsiteX28" y="connsiteY28"/>
                </a:cxn>
                <a:cxn ang="0">
                  <a:pos x="connsiteX29" y="connsiteY29"/>
                </a:cxn>
                <a:cxn ang="0">
                  <a:pos x="connsiteX30" y="connsiteY30"/>
                </a:cxn>
              </a:cxnLst>
              <a:rect l="l" t="t" r="r" b="b"/>
              <a:pathLst>
                <a:path w="348105" h="362518">
                  <a:moveTo>
                    <a:pt x="324276" y="193108"/>
                  </a:moveTo>
                  <a:cubicBezTo>
                    <a:pt x="301476" y="210251"/>
                    <a:pt x="286300" y="235654"/>
                    <a:pt x="281998" y="263856"/>
                  </a:cubicBezTo>
                  <a:cubicBezTo>
                    <a:pt x="278736" y="283125"/>
                    <a:pt x="262643" y="297604"/>
                    <a:pt x="243142" y="298802"/>
                  </a:cubicBezTo>
                  <a:cubicBezTo>
                    <a:pt x="239867" y="299242"/>
                    <a:pt x="236850" y="296932"/>
                    <a:pt x="236409" y="293658"/>
                  </a:cubicBezTo>
                  <a:cubicBezTo>
                    <a:pt x="236299" y="292766"/>
                    <a:pt x="236385" y="291849"/>
                    <a:pt x="236666" y="290982"/>
                  </a:cubicBezTo>
                  <a:cubicBezTo>
                    <a:pt x="242653" y="273753"/>
                    <a:pt x="247345" y="256109"/>
                    <a:pt x="250717" y="238196"/>
                  </a:cubicBezTo>
                  <a:cubicBezTo>
                    <a:pt x="276378" y="195673"/>
                    <a:pt x="295928" y="155229"/>
                    <a:pt x="329408" y="122360"/>
                  </a:cubicBezTo>
                  <a:cubicBezTo>
                    <a:pt x="354579" y="97922"/>
                    <a:pt x="337716" y="45136"/>
                    <a:pt x="310346" y="67130"/>
                  </a:cubicBezTo>
                  <a:cubicBezTo>
                    <a:pt x="269168" y="101221"/>
                    <a:pt x="233904" y="141886"/>
                    <a:pt x="205996" y="187487"/>
                  </a:cubicBezTo>
                  <a:cubicBezTo>
                    <a:pt x="202942" y="186265"/>
                    <a:pt x="200009" y="184799"/>
                    <a:pt x="196832" y="183333"/>
                  </a:cubicBezTo>
                  <a:cubicBezTo>
                    <a:pt x="221099" y="144378"/>
                    <a:pt x="249802" y="108381"/>
                    <a:pt x="282365" y="76050"/>
                  </a:cubicBezTo>
                  <a:cubicBezTo>
                    <a:pt x="306803" y="51612"/>
                    <a:pt x="294584" y="1270"/>
                    <a:pt x="266724" y="22653"/>
                  </a:cubicBezTo>
                  <a:cubicBezTo>
                    <a:pt x="259515" y="28151"/>
                    <a:pt x="252673" y="33772"/>
                    <a:pt x="245830" y="39760"/>
                  </a:cubicBezTo>
                  <a:cubicBezTo>
                    <a:pt x="246820" y="37658"/>
                    <a:pt x="247516" y="35446"/>
                    <a:pt x="247907" y="33161"/>
                  </a:cubicBezTo>
                  <a:cubicBezTo>
                    <a:pt x="247968" y="32342"/>
                    <a:pt x="247968" y="31536"/>
                    <a:pt x="247907" y="30717"/>
                  </a:cubicBezTo>
                  <a:cubicBezTo>
                    <a:pt x="247968" y="29825"/>
                    <a:pt x="247968" y="28921"/>
                    <a:pt x="247907" y="28029"/>
                  </a:cubicBezTo>
                  <a:lnTo>
                    <a:pt x="247907" y="27418"/>
                  </a:lnTo>
                  <a:cubicBezTo>
                    <a:pt x="247968" y="26404"/>
                    <a:pt x="247968" y="25378"/>
                    <a:pt x="247907" y="24364"/>
                  </a:cubicBezTo>
                  <a:lnTo>
                    <a:pt x="247907" y="24364"/>
                  </a:lnTo>
                  <a:cubicBezTo>
                    <a:pt x="245708" y="5791"/>
                    <a:pt x="227380" y="-9116"/>
                    <a:pt x="209051" y="5791"/>
                  </a:cubicBezTo>
                  <a:cubicBezTo>
                    <a:pt x="192384" y="19231"/>
                    <a:pt x="176817" y="33980"/>
                    <a:pt x="162497" y="49901"/>
                  </a:cubicBezTo>
                  <a:cubicBezTo>
                    <a:pt x="162130" y="47616"/>
                    <a:pt x="161434" y="45393"/>
                    <a:pt x="160420" y="43303"/>
                  </a:cubicBezTo>
                  <a:cubicBezTo>
                    <a:pt x="155654" y="27418"/>
                    <a:pt x="141847" y="16910"/>
                    <a:pt x="128772" y="31084"/>
                  </a:cubicBezTo>
                  <a:cubicBezTo>
                    <a:pt x="69754" y="94012"/>
                    <a:pt x="50204" y="178567"/>
                    <a:pt x="27966" y="264344"/>
                  </a:cubicBezTo>
                  <a:cubicBezTo>
                    <a:pt x="20145" y="294647"/>
                    <a:pt x="4749" y="323484"/>
                    <a:pt x="-749" y="354398"/>
                  </a:cubicBezTo>
                  <a:cubicBezTo>
                    <a:pt x="47492" y="361962"/>
                    <a:pt x="96441" y="364051"/>
                    <a:pt x="145146" y="360630"/>
                  </a:cubicBezTo>
                  <a:cubicBezTo>
                    <a:pt x="179249" y="354936"/>
                    <a:pt x="212900" y="346761"/>
                    <a:pt x="245830" y="336192"/>
                  </a:cubicBezTo>
                  <a:cubicBezTo>
                    <a:pt x="268924" y="330204"/>
                    <a:pt x="303137" y="328249"/>
                    <a:pt x="320488" y="309188"/>
                  </a:cubicBezTo>
                  <a:lnTo>
                    <a:pt x="347003" y="210581"/>
                  </a:lnTo>
                  <a:cubicBezTo>
                    <a:pt x="348836" y="202003"/>
                    <a:pt x="343362" y="193560"/>
                    <a:pt x="334772" y="191739"/>
                  </a:cubicBezTo>
                  <a:cubicBezTo>
                    <a:pt x="331216" y="190981"/>
                    <a:pt x="327514" y="191458"/>
                    <a:pt x="324276" y="193108"/>
                  </a:cubicBezTo>
                  <a:close/>
                </a:path>
              </a:pathLst>
            </a:custGeom>
            <a:solidFill>
              <a:srgbClr val="684C4C">
                <a:alpha val="47000"/>
              </a:srgbClr>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62" name="Freeform: Shape 64">
              <a:extLst>
                <a:ext uri="{FF2B5EF4-FFF2-40B4-BE49-F238E27FC236}">
                  <a16:creationId xmlns:a16="http://schemas.microsoft.com/office/drawing/2014/main" id="{00000000-0008-0000-0700-0000DA180000}"/>
                </a:ext>
              </a:extLst>
            </xdr:cNvPr>
            <xdr:cNvSpPr/>
          </xdr:nvSpPr>
          <xdr:spPr>
            <a:xfrm>
              <a:off x="10528619" y="2615059"/>
              <a:ext cx="168061" cy="400863"/>
            </a:xfrm>
            <a:custGeom>
              <a:avLst/>
              <a:gdLst>
                <a:gd name="connsiteX0" fmla="*/ 48076 w 168061"/>
                <a:gd name="connsiteY0" fmla="*/ 380690 h 400863"/>
                <a:gd name="connsiteX1" fmla="*/ 69949 w 168061"/>
                <a:gd name="connsiteY1" fmla="*/ 253857 h 400863"/>
                <a:gd name="connsiteX2" fmla="*/ 159758 w 168061"/>
                <a:gd name="connsiteY2" fmla="*/ 52244 h 400863"/>
                <a:gd name="connsiteX3" fmla="*/ 133976 w 168061"/>
                <a:gd name="connsiteY3" fmla="*/ 6178 h 400863"/>
                <a:gd name="connsiteX4" fmla="*/ 24005 w 168061"/>
                <a:gd name="connsiteY4" fmla="*/ 236995 h 400863"/>
                <a:gd name="connsiteX5" fmla="*/ -433 w 168061"/>
                <a:gd name="connsiteY5" fmla="*/ 371404 h 400863"/>
                <a:gd name="connsiteX6" fmla="*/ 19362 w 168061"/>
                <a:gd name="connsiteY6" fmla="*/ 400118 h 400863"/>
                <a:gd name="connsiteX7" fmla="*/ 47991 w 168061"/>
                <a:gd name="connsiteY7" fmla="*/ 380763 h 400863"/>
                <a:gd name="connsiteX8" fmla="*/ 48076 w 168061"/>
                <a:gd name="connsiteY8" fmla="*/ 380323 h 400863"/>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168061" h="400863">
                  <a:moveTo>
                    <a:pt x="48076" y="380690"/>
                  </a:moveTo>
                  <a:cubicBezTo>
                    <a:pt x="51986" y="337899"/>
                    <a:pt x="59306" y="295487"/>
                    <a:pt x="69949" y="253857"/>
                  </a:cubicBezTo>
                  <a:cubicBezTo>
                    <a:pt x="88766" y="177000"/>
                    <a:pt x="105872" y="117860"/>
                    <a:pt x="159758" y="52244"/>
                  </a:cubicBezTo>
                  <a:cubicBezTo>
                    <a:pt x="179919" y="27806"/>
                    <a:pt x="155725" y="-17038"/>
                    <a:pt x="133976" y="6178"/>
                  </a:cubicBezTo>
                  <a:cubicBezTo>
                    <a:pt x="74958" y="69106"/>
                    <a:pt x="45632" y="151217"/>
                    <a:pt x="24005" y="236995"/>
                  </a:cubicBezTo>
                  <a:cubicBezTo>
                    <a:pt x="11969" y="281008"/>
                    <a:pt x="3795" y="325973"/>
                    <a:pt x="-433" y="371404"/>
                  </a:cubicBezTo>
                  <a:cubicBezTo>
                    <a:pt x="-2547" y="384722"/>
                    <a:pt x="6165" y="397357"/>
                    <a:pt x="19362" y="400118"/>
                  </a:cubicBezTo>
                  <a:cubicBezTo>
                    <a:pt x="32607" y="402684"/>
                    <a:pt x="45437" y="394021"/>
                    <a:pt x="47991" y="380763"/>
                  </a:cubicBezTo>
                  <a:cubicBezTo>
                    <a:pt x="48028" y="380617"/>
                    <a:pt x="48052" y="380470"/>
                    <a:pt x="48076" y="380323"/>
                  </a:cubicBezTo>
                  <a:close/>
                </a:path>
              </a:pathLst>
            </a:custGeom>
            <a:solidFill>
              <a:srgbClr val="FAB088"/>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63" name="Freeform: Shape 65">
              <a:extLst>
                <a:ext uri="{FF2B5EF4-FFF2-40B4-BE49-F238E27FC236}">
                  <a16:creationId xmlns:a16="http://schemas.microsoft.com/office/drawing/2014/main" id="{00000000-0008-0000-0700-0000DB180000}"/>
                </a:ext>
              </a:extLst>
            </xdr:cNvPr>
            <xdr:cNvSpPr/>
          </xdr:nvSpPr>
          <xdr:spPr>
            <a:xfrm>
              <a:off x="10541885" y="2633996"/>
              <a:ext cx="155669" cy="391823"/>
            </a:xfrm>
            <a:custGeom>
              <a:avLst/>
              <a:gdLst>
                <a:gd name="connsiteX0" fmla="*/ 142704 w 155669"/>
                <a:gd name="connsiteY0" fmla="*/ 50414 h 391823"/>
                <a:gd name="connsiteX1" fmla="*/ 152357 w 155669"/>
                <a:gd name="connsiteY1" fmla="*/ -295 h 391823"/>
                <a:gd name="connsiteX2" fmla="*/ 36399 w 155669"/>
                <a:gd name="connsiteY2" fmla="*/ 220746 h 391823"/>
                <a:gd name="connsiteX3" fmla="*/ -258 w 155669"/>
                <a:gd name="connsiteY3" fmla="*/ 367374 h 391823"/>
                <a:gd name="connsiteX4" fmla="*/ 4019 w 155669"/>
                <a:gd name="connsiteY4" fmla="*/ 389857 h 391823"/>
                <a:gd name="connsiteX5" fmla="*/ 8540 w 155669"/>
                <a:gd name="connsiteY5" fmla="*/ 391079 h 391823"/>
                <a:gd name="connsiteX6" fmla="*/ 37169 w 155669"/>
                <a:gd name="connsiteY6" fmla="*/ 371724 h 391823"/>
                <a:gd name="connsiteX7" fmla="*/ 37255 w 155669"/>
                <a:gd name="connsiteY7" fmla="*/ 371284 h 391823"/>
                <a:gd name="connsiteX8" fmla="*/ 59126 w 155669"/>
                <a:gd name="connsiteY8" fmla="*/ 244451 h 391823"/>
                <a:gd name="connsiteX9" fmla="*/ 142704 w 155669"/>
                <a:gd name="connsiteY9" fmla="*/ 50414 h 391823"/>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Lst>
              <a:rect l="l" t="t" r="r" b="b"/>
              <a:pathLst>
                <a:path w="155669" h="391823">
                  <a:moveTo>
                    <a:pt x="142704" y="50414"/>
                  </a:moveTo>
                  <a:cubicBezTo>
                    <a:pt x="152724" y="38195"/>
                    <a:pt x="158589" y="11068"/>
                    <a:pt x="152357" y="-295"/>
                  </a:cubicBezTo>
                  <a:cubicBezTo>
                    <a:pt x="84787" y="71797"/>
                    <a:pt x="61204" y="145233"/>
                    <a:pt x="36399" y="220746"/>
                  </a:cubicBezTo>
                  <a:cubicBezTo>
                    <a:pt x="20160" y="268534"/>
                    <a:pt x="7905" y="317569"/>
                    <a:pt x="-258" y="367374"/>
                  </a:cubicBezTo>
                  <a:cubicBezTo>
                    <a:pt x="-1626" y="375145"/>
                    <a:pt x="-111" y="383136"/>
                    <a:pt x="4019" y="389857"/>
                  </a:cubicBezTo>
                  <a:cubicBezTo>
                    <a:pt x="5485" y="390394"/>
                    <a:pt x="7000" y="390797"/>
                    <a:pt x="8540" y="391079"/>
                  </a:cubicBezTo>
                  <a:cubicBezTo>
                    <a:pt x="21785" y="393644"/>
                    <a:pt x="34615" y="384981"/>
                    <a:pt x="37169" y="371724"/>
                  </a:cubicBezTo>
                  <a:cubicBezTo>
                    <a:pt x="37205" y="371577"/>
                    <a:pt x="37230" y="371430"/>
                    <a:pt x="37255" y="371284"/>
                  </a:cubicBezTo>
                  <a:cubicBezTo>
                    <a:pt x="41165" y="328493"/>
                    <a:pt x="48484" y="286081"/>
                    <a:pt x="59126" y="244451"/>
                  </a:cubicBezTo>
                  <a:cubicBezTo>
                    <a:pt x="77822" y="167960"/>
                    <a:pt x="88818" y="116029"/>
                    <a:pt x="142704" y="50414"/>
                  </a:cubicBezTo>
                  <a:close/>
                </a:path>
              </a:pathLst>
            </a:custGeom>
            <a:solidFill>
              <a:srgbClr val="D36F54">
                <a:alpha val="50000"/>
              </a:srgbClr>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64" name="Freeform: Shape 66">
              <a:extLst>
                <a:ext uri="{FF2B5EF4-FFF2-40B4-BE49-F238E27FC236}">
                  <a16:creationId xmlns:a16="http://schemas.microsoft.com/office/drawing/2014/main" id="{00000000-0008-0000-0700-0000DC180000}"/>
                </a:ext>
              </a:extLst>
            </xdr:cNvPr>
            <xdr:cNvSpPr/>
          </xdr:nvSpPr>
          <xdr:spPr>
            <a:xfrm>
              <a:off x="10541240" y="2590430"/>
              <a:ext cx="241507" cy="432168"/>
            </a:xfrm>
            <a:custGeom>
              <a:avLst/>
              <a:gdLst>
                <a:gd name="connsiteX0" fmla="*/ 52685 w 241507"/>
                <a:gd name="connsiteY0" fmla="*/ 412528 h 432168"/>
                <a:gd name="connsiteX1" fmla="*/ 92029 w 241507"/>
                <a:gd name="connsiteY1" fmla="*/ 275798 h 432168"/>
                <a:gd name="connsiteX2" fmla="*/ 230226 w 241507"/>
                <a:gd name="connsiteY2" fmla="*/ 50968 h 432168"/>
                <a:gd name="connsiteX3" fmla="*/ 201634 w 241507"/>
                <a:gd name="connsiteY3" fmla="*/ 5758 h 432168"/>
                <a:gd name="connsiteX4" fmla="*/ 42787 w 241507"/>
                <a:gd name="connsiteY4" fmla="*/ 251726 h 432168"/>
                <a:gd name="connsiteX5" fmla="*/ 265 w 241507"/>
                <a:gd name="connsiteY5" fmla="*/ 396888 h 432168"/>
                <a:gd name="connsiteX6" fmla="*/ 18593 w 241507"/>
                <a:gd name="connsiteY6" fmla="*/ 430734 h 432168"/>
                <a:gd name="connsiteX7" fmla="*/ 52440 w 241507"/>
                <a:gd name="connsiteY7" fmla="*/ 412528 h 43216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241507" h="432168">
                  <a:moveTo>
                    <a:pt x="52685" y="412528"/>
                  </a:moveTo>
                  <a:cubicBezTo>
                    <a:pt x="62105" y="365961"/>
                    <a:pt x="75253" y="320238"/>
                    <a:pt x="92029" y="275798"/>
                  </a:cubicBezTo>
                  <a:cubicBezTo>
                    <a:pt x="122088" y="193808"/>
                    <a:pt x="163999" y="110597"/>
                    <a:pt x="230226" y="50968"/>
                  </a:cubicBezTo>
                  <a:cubicBezTo>
                    <a:pt x="256375" y="27508"/>
                    <a:pt x="228882" y="-16358"/>
                    <a:pt x="201634" y="5758"/>
                  </a:cubicBezTo>
                  <a:cubicBezTo>
                    <a:pt x="114513" y="76384"/>
                    <a:pt x="75412" y="164605"/>
                    <a:pt x="42787" y="251726"/>
                  </a:cubicBezTo>
                  <a:cubicBezTo>
                    <a:pt x="24605" y="298855"/>
                    <a:pt x="10382" y="347401"/>
                    <a:pt x="265" y="396888"/>
                  </a:cubicBezTo>
                  <a:cubicBezTo>
                    <a:pt x="-3719" y="411257"/>
                    <a:pt x="4383" y="426213"/>
                    <a:pt x="18593" y="430734"/>
                  </a:cubicBezTo>
                  <a:cubicBezTo>
                    <a:pt x="32963" y="435011"/>
                    <a:pt x="48090" y="426873"/>
                    <a:pt x="52440" y="412528"/>
                  </a:cubicBezTo>
                  <a:close/>
                </a:path>
              </a:pathLst>
            </a:custGeom>
            <a:solidFill>
              <a:srgbClr val="FAB088"/>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65" name="Freeform: Shape 67">
              <a:extLst>
                <a:ext uri="{FF2B5EF4-FFF2-40B4-BE49-F238E27FC236}">
                  <a16:creationId xmlns:a16="http://schemas.microsoft.com/office/drawing/2014/main" id="{00000000-0008-0000-0700-0000DD180000}"/>
                </a:ext>
              </a:extLst>
            </xdr:cNvPr>
            <xdr:cNvSpPr/>
          </xdr:nvSpPr>
          <xdr:spPr>
            <a:xfrm>
              <a:off x="10578355" y="2615056"/>
              <a:ext cx="204385" cy="400904"/>
            </a:xfrm>
            <a:custGeom>
              <a:avLst/>
              <a:gdLst>
                <a:gd name="connsiteX0" fmla="*/ 193233 w 204385"/>
                <a:gd name="connsiteY0" fmla="*/ 26587 h 400904"/>
                <a:gd name="connsiteX1" fmla="*/ 203375 w 204385"/>
                <a:gd name="connsiteY1" fmla="*/ -295 h 400904"/>
                <a:gd name="connsiteX2" fmla="*/ 49293 w 204385"/>
                <a:gd name="connsiteY2" fmla="*/ 228689 h 400904"/>
                <a:gd name="connsiteX3" fmla="*/ 418 w 204385"/>
                <a:gd name="connsiteY3" fmla="*/ 372017 h 400904"/>
                <a:gd name="connsiteX4" fmla="*/ 7382 w 204385"/>
                <a:gd name="connsiteY4" fmla="*/ 400609 h 400904"/>
                <a:gd name="connsiteX5" fmla="*/ 15203 w 204385"/>
                <a:gd name="connsiteY5" fmla="*/ 388390 h 400904"/>
                <a:gd name="connsiteX6" fmla="*/ 54670 w 204385"/>
                <a:gd name="connsiteY6" fmla="*/ 251782 h 400904"/>
                <a:gd name="connsiteX7" fmla="*/ 193233 w 204385"/>
                <a:gd name="connsiteY7" fmla="*/ 26587 h 40090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204385" h="400904">
                  <a:moveTo>
                    <a:pt x="193233" y="26587"/>
                  </a:moveTo>
                  <a:cubicBezTo>
                    <a:pt x="200895" y="19891"/>
                    <a:pt x="204707" y="9798"/>
                    <a:pt x="203375" y="-295"/>
                  </a:cubicBezTo>
                  <a:cubicBezTo>
                    <a:pt x="132872" y="60067"/>
                    <a:pt x="85462" y="144377"/>
                    <a:pt x="49293" y="228689"/>
                  </a:cubicBezTo>
                  <a:cubicBezTo>
                    <a:pt x="28925" y="274974"/>
                    <a:pt x="12576" y="322933"/>
                    <a:pt x="418" y="372017"/>
                  </a:cubicBezTo>
                  <a:cubicBezTo>
                    <a:pt x="-2502" y="382110"/>
                    <a:pt x="149" y="392997"/>
                    <a:pt x="7382" y="400609"/>
                  </a:cubicBezTo>
                  <a:cubicBezTo>
                    <a:pt x="11329" y="397567"/>
                    <a:pt x="14104" y="393254"/>
                    <a:pt x="15203" y="388390"/>
                  </a:cubicBezTo>
                  <a:cubicBezTo>
                    <a:pt x="24673" y="341873"/>
                    <a:pt x="37869" y="296186"/>
                    <a:pt x="54670" y="251782"/>
                  </a:cubicBezTo>
                  <a:cubicBezTo>
                    <a:pt x="84973" y="169427"/>
                    <a:pt x="127007" y="86093"/>
                    <a:pt x="193233" y="26587"/>
                  </a:cubicBezTo>
                  <a:close/>
                </a:path>
              </a:pathLst>
            </a:custGeom>
            <a:solidFill>
              <a:srgbClr val="D36F54">
                <a:alpha val="50000"/>
              </a:srgbClr>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66" name="Freeform: Shape 68">
              <a:extLst>
                <a:ext uri="{FF2B5EF4-FFF2-40B4-BE49-F238E27FC236}">
                  <a16:creationId xmlns:a16="http://schemas.microsoft.com/office/drawing/2014/main" id="{00000000-0008-0000-0700-0000DE180000}"/>
                </a:ext>
              </a:extLst>
            </xdr:cNvPr>
            <xdr:cNvSpPr/>
          </xdr:nvSpPr>
          <xdr:spPr>
            <a:xfrm>
              <a:off x="10618005" y="2652824"/>
              <a:ext cx="258189" cy="415453"/>
            </a:xfrm>
            <a:custGeom>
              <a:avLst/>
              <a:gdLst>
                <a:gd name="connsiteX0" fmla="*/ 39336 w 258189"/>
                <a:gd name="connsiteY0" fmla="*/ 397421 h 415453"/>
                <a:gd name="connsiteX1" fmla="*/ 110694 w 258189"/>
                <a:gd name="connsiteY1" fmla="*/ 263013 h 415453"/>
                <a:gd name="connsiteX2" fmla="*/ 245103 w 258189"/>
                <a:gd name="connsiteY2" fmla="*/ 60177 h 415453"/>
                <a:gd name="connsiteX3" fmla="*/ 226041 w 258189"/>
                <a:gd name="connsiteY3" fmla="*/ 4948 h 415453"/>
                <a:gd name="connsiteX4" fmla="*/ 63529 w 258189"/>
                <a:gd name="connsiteY4" fmla="*/ 236131 h 415453"/>
                <a:gd name="connsiteX5" fmla="*/ 12943 w 258189"/>
                <a:gd name="connsiteY5" fmla="*/ 378726 h 415453"/>
                <a:gd name="connsiteX6" fmla="*/ 4878 w 258189"/>
                <a:gd name="connsiteY6" fmla="*/ 413550 h 415453"/>
                <a:gd name="connsiteX7" fmla="*/ 39702 w 258189"/>
                <a:gd name="connsiteY7" fmla="*/ 397177 h 415453"/>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258189" h="415453">
                  <a:moveTo>
                    <a:pt x="39336" y="397421"/>
                  </a:moveTo>
                  <a:cubicBezTo>
                    <a:pt x="50700" y="351600"/>
                    <a:pt x="92121" y="306634"/>
                    <a:pt x="110694" y="263013"/>
                  </a:cubicBezTo>
                  <a:cubicBezTo>
                    <a:pt x="141816" y="187267"/>
                    <a:pt x="187478" y="118352"/>
                    <a:pt x="245103" y="60177"/>
                  </a:cubicBezTo>
                  <a:cubicBezTo>
                    <a:pt x="270274" y="35740"/>
                    <a:pt x="253412" y="-17047"/>
                    <a:pt x="226041" y="4948"/>
                  </a:cubicBezTo>
                  <a:cubicBezTo>
                    <a:pt x="151750" y="64576"/>
                    <a:pt x="101652" y="150231"/>
                    <a:pt x="63529" y="236131"/>
                  </a:cubicBezTo>
                  <a:cubicBezTo>
                    <a:pt x="42550" y="282098"/>
                    <a:pt x="25626" y="329813"/>
                    <a:pt x="12943" y="378726"/>
                  </a:cubicBezTo>
                  <a:cubicBezTo>
                    <a:pt x="9277" y="393145"/>
                    <a:pt x="-10151" y="408174"/>
                    <a:pt x="4878" y="413550"/>
                  </a:cubicBezTo>
                  <a:cubicBezTo>
                    <a:pt x="19015" y="418621"/>
                    <a:pt x="34595" y="411302"/>
                    <a:pt x="39702" y="397177"/>
                  </a:cubicBezTo>
                  <a:close/>
                </a:path>
              </a:pathLst>
            </a:custGeom>
            <a:solidFill>
              <a:srgbClr val="FAB088"/>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67" name="Freeform: Shape 69">
              <a:extLst>
                <a:ext uri="{FF2B5EF4-FFF2-40B4-BE49-F238E27FC236}">
                  <a16:creationId xmlns:a16="http://schemas.microsoft.com/office/drawing/2014/main" id="{00000000-0008-0000-0700-0000DF180000}"/>
                </a:ext>
              </a:extLst>
            </xdr:cNvPr>
            <xdr:cNvSpPr/>
          </xdr:nvSpPr>
          <xdr:spPr>
            <a:xfrm>
              <a:off x="10577948" y="2609279"/>
              <a:ext cx="251879" cy="411080"/>
            </a:xfrm>
            <a:custGeom>
              <a:avLst/>
              <a:gdLst>
                <a:gd name="connsiteX0" fmla="*/ 51655 w 251879"/>
                <a:gd name="connsiteY0" fmla="*/ 392824 h 411080"/>
                <a:gd name="connsiteX1" fmla="*/ 101630 w 251879"/>
                <a:gd name="connsiteY1" fmla="*/ 259638 h 411080"/>
                <a:gd name="connsiteX2" fmla="*/ 237995 w 251879"/>
                <a:gd name="connsiteY2" fmla="*/ 58269 h 411080"/>
                <a:gd name="connsiteX3" fmla="*/ 222354 w 251879"/>
                <a:gd name="connsiteY3" fmla="*/ 4872 h 411080"/>
                <a:gd name="connsiteX4" fmla="*/ 54710 w 251879"/>
                <a:gd name="connsiteY4" fmla="*/ 232389 h 411080"/>
                <a:gd name="connsiteX5" fmla="*/ 946 w 251879"/>
                <a:gd name="connsiteY5" fmla="*/ 373763 h 411080"/>
                <a:gd name="connsiteX6" fmla="*/ 16464 w 251879"/>
                <a:gd name="connsiteY6" fmla="*/ 408953 h 411080"/>
                <a:gd name="connsiteX7" fmla="*/ 51655 w 251879"/>
                <a:gd name="connsiteY7" fmla="*/ 393435 h 41108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251879" h="411080">
                  <a:moveTo>
                    <a:pt x="51655" y="392824"/>
                  </a:moveTo>
                  <a:cubicBezTo>
                    <a:pt x="64742" y="347174"/>
                    <a:pt x="81457" y="302636"/>
                    <a:pt x="101630" y="259638"/>
                  </a:cubicBezTo>
                  <a:cubicBezTo>
                    <a:pt x="134158" y="184613"/>
                    <a:pt x="180406" y="116321"/>
                    <a:pt x="237995" y="58269"/>
                  </a:cubicBezTo>
                  <a:cubicBezTo>
                    <a:pt x="262432" y="33831"/>
                    <a:pt x="250214" y="-16511"/>
                    <a:pt x="222354" y="4872"/>
                  </a:cubicBezTo>
                  <a:cubicBezTo>
                    <a:pt x="146718" y="62790"/>
                    <a:pt x="94788" y="147345"/>
                    <a:pt x="54710" y="232389"/>
                  </a:cubicBezTo>
                  <a:cubicBezTo>
                    <a:pt x="32716" y="277868"/>
                    <a:pt x="14729" y="325168"/>
                    <a:pt x="946" y="373763"/>
                  </a:cubicBezTo>
                  <a:cubicBezTo>
                    <a:pt x="-4174" y="387753"/>
                    <a:pt x="2682" y="403296"/>
                    <a:pt x="16464" y="408953"/>
                  </a:cubicBezTo>
                  <a:cubicBezTo>
                    <a:pt x="30467" y="414354"/>
                    <a:pt x="46206" y="407414"/>
                    <a:pt x="51655" y="393435"/>
                  </a:cubicBezTo>
                  <a:close/>
                </a:path>
              </a:pathLst>
            </a:custGeom>
            <a:solidFill>
              <a:srgbClr val="FAB088"/>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68" name="Freeform: Shape 70">
              <a:extLst>
                <a:ext uri="{FF2B5EF4-FFF2-40B4-BE49-F238E27FC236}">
                  <a16:creationId xmlns:a16="http://schemas.microsoft.com/office/drawing/2014/main" id="{00000000-0008-0000-0700-0000E0180000}"/>
                </a:ext>
              </a:extLst>
            </xdr:cNvPr>
            <xdr:cNvSpPr/>
          </xdr:nvSpPr>
          <xdr:spPr>
            <a:xfrm>
              <a:off x="10426051" y="2741558"/>
              <a:ext cx="450497" cy="475160"/>
            </a:xfrm>
            <a:custGeom>
              <a:avLst/>
              <a:gdLst>
                <a:gd name="connsiteX0" fmla="*/ 426672 w 450497"/>
                <a:gd name="connsiteY0" fmla="*/ 49767 h 475160"/>
                <a:gd name="connsiteX1" fmla="*/ 379506 w 450497"/>
                <a:gd name="connsiteY1" fmla="*/ 110862 h 475160"/>
                <a:gd name="connsiteX2" fmla="*/ 340650 w 450497"/>
                <a:gd name="connsiteY2" fmla="*/ 145808 h 475160"/>
                <a:gd name="connsiteX3" fmla="*/ 333917 w 450497"/>
                <a:gd name="connsiteY3" fmla="*/ 140664 h 475160"/>
                <a:gd name="connsiteX4" fmla="*/ 334174 w 450497"/>
                <a:gd name="connsiteY4" fmla="*/ 137988 h 475160"/>
                <a:gd name="connsiteX5" fmla="*/ 351647 w 450497"/>
                <a:gd name="connsiteY5" fmla="*/ 43658 h 475160"/>
                <a:gd name="connsiteX6" fmla="*/ 162741 w 450497"/>
                <a:gd name="connsiteY6" fmla="*/ 2602 h 475160"/>
                <a:gd name="connsiteX7" fmla="*/ 104090 w 450497"/>
                <a:gd name="connsiteY7" fmla="*/ 224865 h 475160"/>
                <a:gd name="connsiteX8" fmla="*/ -749 w 450497"/>
                <a:gd name="connsiteY8" fmla="*/ 474866 h 475160"/>
                <a:gd name="connsiteX9" fmla="*/ 182536 w 450497"/>
                <a:gd name="connsiteY9" fmla="*/ 474866 h 475160"/>
                <a:gd name="connsiteX10" fmla="*/ 270147 w 450497"/>
                <a:gd name="connsiteY10" fmla="*/ 274719 h 475160"/>
                <a:gd name="connsiteX11" fmla="*/ 283343 w 450497"/>
                <a:gd name="connsiteY11" fmla="*/ 272275 h 475160"/>
                <a:gd name="connsiteX12" fmla="*/ 317067 w 450497"/>
                <a:gd name="connsiteY12" fmla="*/ 255902 h 475160"/>
                <a:gd name="connsiteX13" fmla="*/ 399912 w 450497"/>
                <a:gd name="connsiteY13" fmla="*/ 182588 h 475160"/>
                <a:gd name="connsiteX14" fmla="*/ 417996 w 450497"/>
                <a:gd name="connsiteY14" fmla="*/ 155950 h 475160"/>
                <a:gd name="connsiteX15" fmla="*/ 449521 w 450497"/>
                <a:gd name="connsiteY15" fmla="*/ 66385 h 475160"/>
                <a:gd name="connsiteX16" fmla="*/ 436642 w 450497"/>
                <a:gd name="connsiteY16" fmla="*/ 48191 h 475160"/>
                <a:gd name="connsiteX17" fmla="*/ 426672 w 450497"/>
                <a:gd name="connsiteY17" fmla="*/ 49767 h 47516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Lst>
              <a:rect l="l" t="t" r="r" b="b"/>
              <a:pathLst>
                <a:path w="450497" h="475160">
                  <a:moveTo>
                    <a:pt x="426672" y="49767"/>
                  </a:moveTo>
                  <a:cubicBezTo>
                    <a:pt x="402209" y="61571"/>
                    <a:pt x="384736" y="84213"/>
                    <a:pt x="379506" y="110862"/>
                  </a:cubicBezTo>
                  <a:cubicBezTo>
                    <a:pt x="376244" y="130132"/>
                    <a:pt x="360151" y="144611"/>
                    <a:pt x="340650" y="145808"/>
                  </a:cubicBezTo>
                  <a:cubicBezTo>
                    <a:pt x="337375" y="146248"/>
                    <a:pt x="334357" y="143939"/>
                    <a:pt x="333917" y="140664"/>
                  </a:cubicBezTo>
                  <a:cubicBezTo>
                    <a:pt x="333807" y="139772"/>
                    <a:pt x="333893" y="138856"/>
                    <a:pt x="334174" y="137988"/>
                  </a:cubicBezTo>
                  <a:cubicBezTo>
                    <a:pt x="345526" y="107820"/>
                    <a:pt x="351439" y="75892"/>
                    <a:pt x="351647" y="43658"/>
                  </a:cubicBezTo>
                  <a:cubicBezTo>
                    <a:pt x="302771" y="51844"/>
                    <a:pt x="266114" y="-14749"/>
                    <a:pt x="162741" y="2602"/>
                  </a:cubicBezTo>
                  <a:lnTo>
                    <a:pt x="104090" y="224865"/>
                  </a:lnTo>
                  <a:lnTo>
                    <a:pt x="-749" y="474866"/>
                  </a:lnTo>
                  <a:lnTo>
                    <a:pt x="182536" y="474866"/>
                  </a:lnTo>
                  <a:lnTo>
                    <a:pt x="270147" y="274719"/>
                  </a:lnTo>
                  <a:lnTo>
                    <a:pt x="283343" y="272275"/>
                  </a:lnTo>
                  <a:cubicBezTo>
                    <a:pt x="295855" y="269966"/>
                    <a:pt x="307512" y="264308"/>
                    <a:pt x="317067" y="255902"/>
                  </a:cubicBezTo>
                  <a:lnTo>
                    <a:pt x="399912" y="182588"/>
                  </a:lnTo>
                  <a:cubicBezTo>
                    <a:pt x="408099" y="175379"/>
                    <a:pt x="414318" y="166214"/>
                    <a:pt x="417996" y="155950"/>
                  </a:cubicBezTo>
                  <a:lnTo>
                    <a:pt x="449521" y="66385"/>
                  </a:lnTo>
                  <a:cubicBezTo>
                    <a:pt x="450987" y="57807"/>
                    <a:pt x="445220" y="49657"/>
                    <a:pt x="436642" y="48191"/>
                  </a:cubicBezTo>
                  <a:cubicBezTo>
                    <a:pt x="433233" y="47617"/>
                    <a:pt x="429726" y="48167"/>
                    <a:pt x="426672" y="49767"/>
                  </a:cubicBezTo>
                  <a:close/>
                </a:path>
              </a:pathLst>
            </a:custGeom>
            <a:solidFill>
              <a:srgbClr val="FAB088"/>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grpSp>
    </xdr:grpSp>
    <xdr:clientData/>
  </xdr:twoCellAnchor>
  <xdr:twoCellAnchor>
    <xdr:from>
      <xdr:col>7</xdr:col>
      <xdr:colOff>2439784</xdr:colOff>
      <xdr:row>0</xdr:row>
      <xdr:rowOff>18819</xdr:rowOff>
    </xdr:from>
    <xdr:to>
      <xdr:col>8</xdr:col>
      <xdr:colOff>1548383</xdr:colOff>
      <xdr:row>1</xdr:row>
      <xdr:rowOff>822215</xdr:rowOff>
    </xdr:to>
    <xdr:grpSp>
      <xdr:nvGrpSpPr>
        <xdr:cNvPr id="6371" name="Group 422">
          <a:hlinkClick xmlns:r="http://schemas.openxmlformats.org/officeDocument/2006/relationships" r:id="rId4"/>
          <a:extLst>
            <a:ext uri="{FF2B5EF4-FFF2-40B4-BE49-F238E27FC236}">
              <a16:creationId xmlns:a16="http://schemas.microsoft.com/office/drawing/2014/main" id="{00000000-0008-0000-0700-0000E3180000}"/>
            </a:ext>
          </a:extLst>
        </xdr:cNvPr>
        <xdr:cNvGrpSpPr/>
      </xdr:nvGrpSpPr>
      <xdr:grpSpPr>
        <a:xfrm>
          <a:off x="24275847" y="22629"/>
          <a:ext cx="3033851" cy="1605401"/>
          <a:chOff x="13239751" y="341311"/>
          <a:chExt cx="1802272" cy="854288"/>
        </a:xfrm>
      </xdr:grpSpPr>
      <xdr:grpSp>
        <xdr:nvGrpSpPr>
          <xdr:cNvPr id="6372" name="Agrupar 15">
            <a:extLst>
              <a:ext uri="{FF2B5EF4-FFF2-40B4-BE49-F238E27FC236}">
                <a16:creationId xmlns:a16="http://schemas.microsoft.com/office/drawing/2014/main" id="{00000000-0008-0000-0700-0000E4180000}"/>
              </a:ext>
            </a:extLst>
          </xdr:cNvPr>
          <xdr:cNvGrpSpPr/>
        </xdr:nvGrpSpPr>
        <xdr:grpSpPr>
          <a:xfrm>
            <a:off x="13239751" y="341311"/>
            <a:ext cx="1802272" cy="854288"/>
            <a:chOff x="5210175" y="147637"/>
            <a:chExt cx="2365883" cy="1038225"/>
          </a:xfrm>
          <a:solidFill>
            <a:srgbClr val="002060"/>
          </a:solidFill>
        </xdr:grpSpPr>
        <xdr:sp macro="" textlink="">
          <xdr:nvSpPr>
            <xdr:cNvPr id="6389" name="Retângulo: Cantos Arredondados 16">
              <a:extLst>
                <a:ext uri="{FF2B5EF4-FFF2-40B4-BE49-F238E27FC236}">
                  <a16:creationId xmlns:a16="http://schemas.microsoft.com/office/drawing/2014/main" id="{00000000-0008-0000-0700-0000F5180000}"/>
                </a:ext>
              </a:extLst>
            </xdr:cNvPr>
            <xdr:cNvSpPr/>
          </xdr:nvSpPr>
          <xdr:spPr>
            <a:xfrm>
              <a:off x="5210175" y="147637"/>
              <a:ext cx="2365883" cy="1038225"/>
            </a:xfrm>
            <a:prstGeom prst="roundRect">
              <a:avLst>
                <a:gd name="adj" fmla="val 9328"/>
              </a:avLst>
            </a:prstGeom>
            <a:grpFill/>
            <a:ln>
              <a:noFill/>
            </a:ln>
            <a:effectLst>
              <a:outerShdw blurRad="50800" dist="38100" dir="5400000" algn="t"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900"/>
            </a:p>
          </xdr:txBody>
        </xdr:sp>
        <xdr:sp macro="" textlink="">
          <xdr:nvSpPr>
            <xdr:cNvPr id="6390" name="Retângulo: Cantos Arredondados 17">
              <a:extLst>
                <a:ext uri="{FF2B5EF4-FFF2-40B4-BE49-F238E27FC236}">
                  <a16:creationId xmlns:a16="http://schemas.microsoft.com/office/drawing/2014/main" id="{00000000-0008-0000-0700-0000F6180000}"/>
                </a:ext>
              </a:extLst>
            </xdr:cNvPr>
            <xdr:cNvSpPr/>
          </xdr:nvSpPr>
          <xdr:spPr>
            <a:xfrm>
              <a:off x="5926755" y="365383"/>
              <a:ext cx="1583983" cy="674512"/>
            </a:xfrm>
            <a:prstGeom prst="roundRect">
              <a:avLst/>
            </a:prstGeom>
            <a:grpFill/>
            <a:ln>
              <a:no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2400" b="1">
                  <a:solidFill>
                    <a:schemeClr val="bg1"/>
                  </a:solidFill>
                  <a:latin typeface="+mn-lt"/>
                </a:rPr>
                <a:t>PLANO DE TRABALHO</a:t>
              </a:r>
            </a:p>
          </xdr:txBody>
        </xdr:sp>
      </xdr:grpSp>
      <xdr:grpSp>
        <xdr:nvGrpSpPr>
          <xdr:cNvPr id="6373" name="Graphic 2">
            <a:extLst>
              <a:ext uri="{FF2B5EF4-FFF2-40B4-BE49-F238E27FC236}">
                <a16:creationId xmlns:a16="http://schemas.microsoft.com/office/drawing/2014/main" id="{00000000-0008-0000-0700-0000E5180000}"/>
              </a:ext>
            </a:extLst>
          </xdr:cNvPr>
          <xdr:cNvGrpSpPr/>
        </xdr:nvGrpSpPr>
        <xdr:grpSpPr>
          <a:xfrm>
            <a:off x="13425279" y="571378"/>
            <a:ext cx="416491" cy="453279"/>
            <a:chOff x="7845579" y="1500588"/>
            <a:chExt cx="604404" cy="843863"/>
          </a:xfrm>
        </xdr:grpSpPr>
        <xdr:sp macro="" textlink="">
          <xdr:nvSpPr>
            <xdr:cNvPr id="6374" name="Freeform: Shape 286">
              <a:extLst>
                <a:ext uri="{FF2B5EF4-FFF2-40B4-BE49-F238E27FC236}">
                  <a16:creationId xmlns:a16="http://schemas.microsoft.com/office/drawing/2014/main" id="{00000000-0008-0000-0700-0000E6180000}"/>
                </a:ext>
              </a:extLst>
            </xdr:cNvPr>
            <xdr:cNvSpPr/>
          </xdr:nvSpPr>
          <xdr:spPr>
            <a:xfrm>
              <a:off x="7845579" y="1646590"/>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solidFill>
              <a:srgbClr val="296ACC"/>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6375" name="Freeform: Shape 287">
              <a:extLst>
                <a:ext uri="{FF2B5EF4-FFF2-40B4-BE49-F238E27FC236}">
                  <a16:creationId xmlns:a16="http://schemas.microsoft.com/office/drawing/2014/main" id="{00000000-0008-0000-0700-0000E7180000}"/>
                </a:ext>
              </a:extLst>
            </xdr:cNvPr>
            <xdr:cNvSpPr/>
          </xdr:nvSpPr>
          <xdr:spPr>
            <a:xfrm>
              <a:off x="7901002" y="1701639"/>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6376" name="Freeform: Shape 288">
              <a:extLst>
                <a:ext uri="{FF2B5EF4-FFF2-40B4-BE49-F238E27FC236}">
                  <a16:creationId xmlns:a16="http://schemas.microsoft.com/office/drawing/2014/main" id="{00000000-0008-0000-0700-0000E8180000}"/>
                </a:ext>
              </a:extLst>
            </xdr:cNvPr>
            <xdr:cNvSpPr/>
          </xdr:nvSpPr>
          <xdr:spPr>
            <a:xfrm>
              <a:off x="7893746" y="1694632"/>
              <a:ext cx="441761" cy="547729"/>
            </a:xfrm>
            <a:custGeom>
              <a:avLst/>
              <a:gdLst>
                <a:gd name="connsiteX0" fmla="*/ 441267 w 441761"/>
                <a:gd name="connsiteY0" fmla="*/ 547609 h 547729"/>
                <a:gd name="connsiteX1" fmla="*/ -495 w 441761"/>
                <a:gd name="connsiteY1" fmla="*/ 547609 h 547729"/>
                <a:gd name="connsiteX2" fmla="*/ -495 w 441761"/>
                <a:gd name="connsiteY2" fmla="*/ -121 h 547729"/>
                <a:gd name="connsiteX3" fmla="*/ 441267 w 441761"/>
                <a:gd name="connsiteY3" fmla="*/ -121 h 547729"/>
                <a:gd name="connsiteX4" fmla="*/ 13767 w 441761"/>
                <a:gd name="connsiteY4" fmla="*/ 533347 h 547729"/>
                <a:gd name="connsiteX5" fmla="*/ 426629 w 441761"/>
                <a:gd name="connsiteY5" fmla="*/ 533347 h 547729"/>
                <a:gd name="connsiteX6" fmla="*/ 426629 w 441761"/>
                <a:gd name="connsiteY6" fmla="*/ 14142 h 547729"/>
                <a:gd name="connsiteX7" fmla="*/ 13767 w 441761"/>
                <a:gd name="connsiteY7" fmla="*/ 14142 h 54772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441761" h="547729">
                  <a:moveTo>
                    <a:pt x="441267" y="547609"/>
                  </a:moveTo>
                  <a:lnTo>
                    <a:pt x="-495" y="547609"/>
                  </a:lnTo>
                  <a:lnTo>
                    <a:pt x="-495" y="-121"/>
                  </a:lnTo>
                  <a:lnTo>
                    <a:pt x="441267" y="-121"/>
                  </a:lnTo>
                  <a:close/>
                  <a:moveTo>
                    <a:pt x="13767" y="533347"/>
                  </a:moveTo>
                  <a:lnTo>
                    <a:pt x="426629" y="533347"/>
                  </a:lnTo>
                  <a:lnTo>
                    <a:pt x="426629" y="14142"/>
                  </a:lnTo>
                  <a:lnTo>
                    <a:pt x="13767" y="14142"/>
                  </a:lnTo>
                  <a:close/>
                </a:path>
              </a:pathLst>
            </a:custGeom>
            <a:solidFill>
              <a:srgbClr val="5896F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6377" name="Freeform: Shape 289">
              <a:extLst>
                <a:ext uri="{FF2B5EF4-FFF2-40B4-BE49-F238E27FC236}">
                  <a16:creationId xmlns:a16="http://schemas.microsoft.com/office/drawing/2014/main" id="{00000000-0008-0000-0700-0000E9180000}"/>
                </a:ext>
              </a:extLst>
            </xdr:cNvPr>
            <xdr:cNvSpPr/>
          </xdr:nvSpPr>
          <xdr:spPr>
            <a:xfrm>
              <a:off x="7954299" y="1500588"/>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solidFill>
              <a:srgbClr val="EA5D00"/>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6378" name="Freeform: Shape 290">
              <a:extLst>
                <a:ext uri="{FF2B5EF4-FFF2-40B4-BE49-F238E27FC236}">
                  <a16:creationId xmlns:a16="http://schemas.microsoft.com/office/drawing/2014/main" id="{00000000-0008-0000-0700-0000EA180000}"/>
                </a:ext>
              </a:extLst>
            </xdr:cNvPr>
            <xdr:cNvSpPr/>
          </xdr:nvSpPr>
          <xdr:spPr>
            <a:xfrm>
              <a:off x="8108434" y="1570524"/>
              <a:ext cx="221068" cy="34655"/>
            </a:xfrm>
            <a:custGeom>
              <a:avLst/>
              <a:gdLst>
                <a:gd name="connsiteX0" fmla="*/ 0 w 221068"/>
                <a:gd name="connsiteY0" fmla="*/ 0 h 34655"/>
                <a:gd name="connsiteX1" fmla="*/ 221069 w 221068"/>
                <a:gd name="connsiteY1" fmla="*/ 0 h 34655"/>
                <a:gd name="connsiteX2" fmla="*/ 221069 w 221068"/>
                <a:gd name="connsiteY2" fmla="*/ 34655 h 34655"/>
                <a:gd name="connsiteX3" fmla="*/ 0 w 221068"/>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21068" h="34655">
                  <a:moveTo>
                    <a:pt x="0" y="0"/>
                  </a:moveTo>
                  <a:lnTo>
                    <a:pt x="221069" y="0"/>
                  </a:lnTo>
                  <a:lnTo>
                    <a:pt x="221069"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6379" name="Freeform: Shape 291">
              <a:extLst>
                <a:ext uri="{FF2B5EF4-FFF2-40B4-BE49-F238E27FC236}">
                  <a16:creationId xmlns:a16="http://schemas.microsoft.com/office/drawing/2014/main" id="{00000000-0008-0000-0700-0000EB180000}"/>
                </a:ext>
              </a:extLst>
            </xdr:cNvPr>
            <xdr:cNvSpPr/>
          </xdr:nvSpPr>
          <xdr:spPr>
            <a:xfrm>
              <a:off x="8043002" y="1651970"/>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6380" name="Freeform: Shape 292">
              <a:extLst>
                <a:ext uri="{FF2B5EF4-FFF2-40B4-BE49-F238E27FC236}">
                  <a16:creationId xmlns:a16="http://schemas.microsoft.com/office/drawing/2014/main" id="{00000000-0008-0000-0700-0000EC180000}"/>
                </a:ext>
              </a:extLst>
            </xdr:cNvPr>
            <xdr:cNvSpPr/>
          </xdr:nvSpPr>
          <xdr:spPr>
            <a:xfrm>
              <a:off x="8043002" y="1733542"/>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6381" name="Freeform: Shape 293">
              <a:extLst>
                <a:ext uri="{FF2B5EF4-FFF2-40B4-BE49-F238E27FC236}">
                  <a16:creationId xmlns:a16="http://schemas.microsoft.com/office/drawing/2014/main" id="{00000000-0008-0000-0700-0000ED180000}"/>
                </a:ext>
              </a:extLst>
            </xdr:cNvPr>
            <xdr:cNvSpPr/>
          </xdr:nvSpPr>
          <xdr:spPr>
            <a:xfrm>
              <a:off x="8043002" y="1815113"/>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6382" name="Freeform: Shape 294">
              <a:extLst>
                <a:ext uri="{FF2B5EF4-FFF2-40B4-BE49-F238E27FC236}">
                  <a16:creationId xmlns:a16="http://schemas.microsoft.com/office/drawing/2014/main" id="{00000000-0008-0000-0700-0000EE180000}"/>
                </a:ext>
              </a:extLst>
            </xdr:cNvPr>
            <xdr:cNvSpPr/>
          </xdr:nvSpPr>
          <xdr:spPr>
            <a:xfrm>
              <a:off x="8043002" y="1896559"/>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6383" name="Freeform: Shape 295">
              <a:extLst>
                <a:ext uri="{FF2B5EF4-FFF2-40B4-BE49-F238E27FC236}">
                  <a16:creationId xmlns:a16="http://schemas.microsoft.com/office/drawing/2014/main" id="{00000000-0008-0000-0700-0000EF180000}"/>
                </a:ext>
              </a:extLst>
            </xdr:cNvPr>
            <xdr:cNvSpPr/>
          </xdr:nvSpPr>
          <xdr:spPr>
            <a:xfrm>
              <a:off x="8022609" y="1810859"/>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solidFill>
              <a:srgbClr val="5896F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6384" name="Freeform: Shape 296">
              <a:extLst>
                <a:ext uri="{FF2B5EF4-FFF2-40B4-BE49-F238E27FC236}">
                  <a16:creationId xmlns:a16="http://schemas.microsoft.com/office/drawing/2014/main" id="{00000000-0008-0000-0700-0000F0180000}"/>
                </a:ext>
              </a:extLst>
            </xdr:cNvPr>
            <xdr:cNvSpPr/>
          </xdr:nvSpPr>
          <xdr:spPr>
            <a:xfrm>
              <a:off x="8162481" y="1898436"/>
              <a:ext cx="221068" cy="34655"/>
            </a:xfrm>
            <a:custGeom>
              <a:avLst/>
              <a:gdLst>
                <a:gd name="connsiteX0" fmla="*/ 0 w 221068"/>
                <a:gd name="connsiteY0" fmla="*/ 0 h 34655"/>
                <a:gd name="connsiteX1" fmla="*/ 221068 w 221068"/>
                <a:gd name="connsiteY1" fmla="*/ 0 h 34655"/>
                <a:gd name="connsiteX2" fmla="*/ 221068 w 221068"/>
                <a:gd name="connsiteY2" fmla="*/ 34655 h 34655"/>
                <a:gd name="connsiteX3" fmla="*/ 0 w 221068"/>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21068" h="34655">
                  <a:moveTo>
                    <a:pt x="0" y="0"/>
                  </a:moveTo>
                  <a:lnTo>
                    <a:pt x="221068" y="0"/>
                  </a:lnTo>
                  <a:lnTo>
                    <a:pt x="221068"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6385" name="Freeform: Shape 297">
              <a:extLst>
                <a:ext uri="{FF2B5EF4-FFF2-40B4-BE49-F238E27FC236}">
                  <a16:creationId xmlns:a16="http://schemas.microsoft.com/office/drawing/2014/main" id="{00000000-0008-0000-0700-0000F1180000}"/>
                </a:ext>
              </a:extLst>
            </xdr:cNvPr>
            <xdr:cNvSpPr/>
          </xdr:nvSpPr>
          <xdr:spPr>
            <a:xfrm>
              <a:off x="8097049" y="1980007"/>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6386" name="Freeform: Shape 298">
              <a:extLst>
                <a:ext uri="{FF2B5EF4-FFF2-40B4-BE49-F238E27FC236}">
                  <a16:creationId xmlns:a16="http://schemas.microsoft.com/office/drawing/2014/main" id="{00000000-0008-0000-0700-0000F2180000}"/>
                </a:ext>
              </a:extLst>
            </xdr:cNvPr>
            <xdr:cNvSpPr/>
          </xdr:nvSpPr>
          <xdr:spPr>
            <a:xfrm>
              <a:off x="8097049" y="2061579"/>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6387" name="Freeform: Shape 299">
              <a:extLst>
                <a:ext uri="{FF2B5EF4-FFF2-40B4-BE49-F238E27FC236}">
                  <a16:creationId xmlns:a16="http://schemas.microsoft.com/office/drawing/2014/main" id="{00000000-0008-0000-0700-0000F3180000}"/>
                </a:ext>
              </a:extLst>
            </xdr:cNvPr>
            <xdr:cNvSpPr/>
          </xdr:nvSpPr>
          <xdr:spPr>
            <a:xfrm>
              <a:off x="8097049" y="2143025"/>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6388" name="Freeform: Shape 300">
              <a:extLst>
                <a:ext uri="{FF2B5EF4-FFF2-40B4-BE49-F238E27FC236}">
                  <a16:creationId xmlns:a16="http://schemas.microsoft.com/office/drawing/2014/main" id="{00000000-0008-0000-0700-0000F4180000}"/>
                </a:ext>
              </a:extLst>
            </xdr:cNvPr>
            <xdr:cNvSpPr/>
          </xdr:nvSpPr>
          <xdr:spPr>
            <a:xfrm>
              <a:off x="8097049" y="2224597"/>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grpSp>
    </xdr:grpSp>
    <xdr:clientData/>
  </xdr:twoCellAnchor>
  <xdr:twoCellAnchor>
    <xdr:from>
      <xdr:col>3</xdr:col>
      <xdr:colOff>5640418</xdr:colOff>
      <xdr:row>0</xdr:row>
      <xdr:rowOff>19312</xdr:rowOff>
    </xdr:from>
    <xdr:to>
      <xdr:col>4</xdr:col>
      <xdr:colOff>2015588</xdr:colOff>
      <xdr:row>1</xdr:row>
      <xdr:rowOff>819152</xdr:rowOff>
    </xdr:to>
    <xdr:grpSp>
      <xdr:nvGrpSpPr>
        <xdr:cNvPr id="6391" name="Group 182">
          <a:hlinkClick xmlns:r="http://schemas.openxmlformats.org/officeDocument/2006/relationships" r:id="rId5"/>
          <a:extLst>
            <a:ext uri="{FF2B5EF4-FFF2-40B4-BE49-F238E27FC236}">
              <a16:creationId xmlns:a16="http://schemas.microsoft.com/office/drawing/2014/main" id="{00000000-0008-0000-0700-0000F7180000}"/>
            </a:ext>
          </a:extLst>
        </xdr:cNvPr>
        <xdr:cNvGrpSpPr/>
      </xdr:nvGrpSpPr>
      <xdr:grpSpPr>
        <a:xfrm>
          <a:off x="8878918" y="15502"/>
          <a:ext cx="3328420" cy="1609465"/>
          <a:chOff x="8811260" y="251459"/>
          <a:chExt cx="1813560" cy="852171"/>
        </a:xfrm>
      </xdr:grpSpPr>
      <xdr:grpSp>
        <xdr:nvGrpSpPr>
          <xdr:cNvPr id="6392" name="Agrupar 10">
            <a:extLst>
              <a:ext uri="{FF2B5EF4-FFF2-40B4-BE49-F238E27FC236}">
                <a16:creationId xmlns:a16="http://schemas.microsoft.com/office/drawing/2014/main" id="{00000000-0008-0000-0700-0000F8180000}"/>
              </a:ext>
            </a:extLst>
          </xdr:cNvPr>
          <xdr:cNvGrpSpPr/>
        </xdr:nvGrpSpPr>
        <xdr:grpSpPr>
          <a:xfrm>
            <a:off x="8811260" y="251459"/>
            <a:ext cx="1813560" cy="852171"/>
            <a:chOff x="5210175" y="147637"/>
            <a:chExt cx="2365883" cy="1038225"/>
          </a:xfrm>
          <a:solidFill>
            <a:schemeClr val="bg1">
              <a:lumMod val="50000"/>
            </a:schemeClr>
          </a:solidFill>
        </xdr:grpSpPr>
        <xdr:sp macro="" textlink="">
          <xdr:nvSpPr>
            <xdr:cNvPr id="6415" name="Retângulo: Cantos Arredondados 12">
              <a:extLst>
                <a:ext uri="{FF2B5EF4-FFF2-40B4-BE49-F238E27FC236}">
                  <a16:creationId xmlns:a16="http://schemas.microsoft.com/office/drawing/2014/main" id="{00000000-0008-0000-0700-00000F190000}"/>
                </a:ext>
              </a:extLst>
            </xdr:cNvPr>
            <xdr:cNvSpPr/>
          </xdr:nvSpPr>
          <xdr:spPr>
            <a:xfrm>
              <a:off x="5210175" y="147637"/>
              <a:ext cx="2365883" cy="1038225"/>
            </a:xfrm>
            <a:prstGeom prst="roundRect">
              <a:avLst>
                <a:gd name="adj" fmla="val 9328"/>
              </a:avLst>
            </a:prstGeom>
            <a:solidFill>
              <a:srgbClr val="002060"/>
            </a:solidFill>
            <a:ln>
              <a:noFill/>
            </a:ln>
            <a:effectLst>
              <a:outerShdw blurRad="50800" dist="38100" dir="5400000" algn="t"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solidFill>
                  <a:schemeClr val="bg1">
                    <a:lumMod val="85000"/>
                  </a:schemeClr>
                </a:solidFill>
              </a:endParaRPr>
            </a:p>
          </xdr:txBody>
        </xdr:sp>
        <xdr:sp macro="" textlink="">
          <xdr:nvSpPr>
            <xdr:cNvPr id="6416" name="Retângulo: Cantos Arredondados 13">
              <a:hlinkClick xmlns:r="http://schemas.openxmlformats.org/officeDocument/2006/relationships" r:id="rId5"/>
              <a:extLst>
                <a:ext uri="{FF2B5EF4-FFF2-40B4-BE49-F238E27FC236}">
                  <a16:creationId xmlns:a16="http://schemas.microsoft.com/office/drawing/2014/main" id="{00000000-0008-0000-0700-000010190000}"/>
                </a:ext>
              </a:extLst>
            </xdr:cNvPr>
            <xdr:cNvSpPr/>
          </xdr:nvSpPr>
          <xdr:spPr>
            <a:xfrm>
              <a:off x="5946910" y="384050"/>
              <a:ext cx="1588532" cy="797677"/>
            </a:xfrm>
            <a:prstGeom prst="roundRect">
              <a:avLst/>
            </a:prstGeom>
            <a:noFill/>
            <a:ln>
              <a:no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2400" b="1">
                  <a:solidFill>
                    <a:schemeClr val="bg1"/>
                  </a:solidFill>
                  <a:latin typeface="+mn-lt"/>
                </a:rPr>
                <a:t>Diagnóstico</a:t>
              </a:r>
              <a:br>
                <a:rPr lang="pt-BR" sz="2400" b="1">
                  <a:solidFill>
                    <a:schemeClr val="bg1"/>
                  </a:solidFill>
                  <a:latin typeface="+mn-lt"/>
                </a:rPr>
              </a:br>
              <a:r>
                <a:rPr lang="pt-BR" sz="2400" b="1">
                  <a:solidFill>
                    <a:schemeClr val="bg1"/>
                  </a:solidFill>
                  <a:latin typeface="+mn-lt"/>
                </a:rPr>
                <a:t>ESTRUTURA</a:t>
              </a:r>
            </a:p>
          </xdr:txBody>
        </xdr:sp>
      </xdr:grpSp>
      <xdr:grpSp>
        <xdr:nvGrpSpPr>
          <xdr:cNvPr id="6393" name="Group 184">
            <a:extLst>
              <a:ext uri="{FF2B5EF4-FFF2-40B4-BE49-F238E27FC236}">
                <a16:creationId xmlns:a16="http://schemas.microsoft.com/office/drawing/2014/main" id="{00000000-0008-0000-0700-0000F9180000}"/>
              </a:ext>
            </a:extLst>
          </xdr:cNvPr>
          <xdr:cNvGrpSpPr/>
        </xdr:nvGrpSpPr>
        <xdr:grpSpPr>
          <a:xfrm>
            <a:off x="8890001" y="488130"/>
            <a:ext cx="581077" cy="489770"/>
            <a:chOff x="6943724" y="1902932"/>
            <a:chExt cx="2763297" cy="2251371"/>
          </a:xfrm>
        </xdr:grpSpPr>
        <xdr:sp macro="" textlink="">
          <xdr:nvSpPr>
            <xdr:cNvPr id="6394" name="Freeform: Shape 185">
              <a:extLst>
                <a:ext uri="{FF2B5EF4-FFF2-40B4-BE49-F238E27FC236}">
                  <a16:creationId xmlns:a16="http://schemas.microsoft.com/office/drawing/2014/main" id="{00000000-0008-0000-0700-0000FA180000}"/>
                </a:ext>
              </a:extLst>
            </xdr:cNvPr>
            <xdr:cNvSpPr/>
          </xdr:nvSpPr>
          <xdr:spPr>
            <a:xfrm>
              <a:off x="9189377" y="2343015"/>
              <a:ext cx="517644" cy="906376"/>
            </a:xfrm>
            <a:custGeom>
              <a:avLst/>
              <a:gdLst>
                <a:gd name="connsiteX0" fmla="*/ 119222 w 517644"/>
                <a:gd name="connsiteY0" fmla="*/ -170 h 906376"/>
                <a:gd name="connsiteX1" fmla="*/ -511 w 517644"/>
                <a:gd name="connsiteY1" fmla="*/ 114907 h 906376"/>
                <a:gd name="connsiteX2" fmla="*/ 350838 w 517644"/>
                <a:gd name="connsiteY2" fmla="*/ 906207 h 906376"/>
                <a:gd name="connsiteX3" fmla="*/ 517134 w 517644"/>
                <a:gd name="connsiteY3" fmla="*/ 906207 h 906376"/>
                <a:gd name="connsiteX4" fmla="*/ 119222 w 517644"/>
                <a:gd name="connsiteY4" fmla="*/ -170 h 906376"/>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517644" h="906376">
                  <a:moveTo>
                    <a:pt x="119222" y="-170"/>
                  </a:moveTo>
                  <a:lnTo>
                    <a:pt x="-511" y="114907"/>
                  </a:lnTo>
                  <a:cubicBezTo>
                    <a:pt x="209992" y="326448"/>
                    <a:pt x="335100" y="608192"/>
                    <a:pt x="350838" y="906207"/>
                  </a:cubicBezTo>
                  <a:lnTo>
                    <a:pt x="517134" y="906207"/>
                  </a:lnTo>
                  <a:cubicBezTo>
                    <a:pt x="501302" y="565235"/>
                    <a:pt x="359512" y="242263"/>
                    <a:pt x="119222" y="-170"/>
                  </a:cubicBezTo>
                  <a:close/>
                </a:path>
              </a:pathLst>
            </a:custGeom>
            <a:solidFill>
              <a:srgbClr val="78AD5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95" name="Freeform: Shape 186">
              <a:extLst>
                <a:ext uri="{FF2B5EF4-FFF2-40B4-BE49-F238E27FC236}">
                  <a16:creationId xmlns:a16="http://schemas.microsoft.com/office/drawing/2014/main" id="{00000000-0008-0000-0700-0000FB180000}"/>
                </a:ext>
              </a:extLst>
            </xdr:cNvPr>
            <xdr:cNvSpPr/>
          </xdr:nvSpPr>
          <xdr:spPr>
            <a:xfrm>
              <a:off x="6944124" y="3270145"/>
              <a:ext cx="1309609" cy="46429"/>
            </a:xfrm>
            <a:custGeom>
              <a:avLst/>
              <a:gdLst>
                <a:gd name="connsiteX0" fmla="*/ 1309609 w 1309609"/>
                <a:gd name="connsiteY0" fmla="*/ 46430 h 46429"/>
                <a:gd name="connsiteX1" fmla="*/ 0 w 1309609"/>
                <a:gd name="connsiteY1" fmla="*/ 46430 h 46429"/>
                <a:gd name="connsiteX2" fmla="*/ 0 w 1309609"/>
                <a:gd name="connsiteY2" fmla="*/ 0 h 46429"/>
                <a:gd name="connsiteX3" fmla="*/ 1309609 w 1309609"/>
                <a:gd name="connsiteY3" fmla="*/ 0 h 46429"/>
                <a:gd name="connsiteX4" fmla="*/ 1309609 w 1309609"/>
                <a:gd name="connsiteY4" fmla="*/ 46430 h 46429"/>
                <a:gd name="connsiteX5" fmla="*/ 0 w 1309609"/>
                <a:gd name="connsiteY5" fmla="*/ 46430 h 4642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309609" h="46429">
                  <a:moveTo>
                    <a:pt x="1309609" y="46430"/>
                  </a:moveTo>
                  <a:lnTo>
                    <a:pt x="0" y="46430"/>
                  </a:lnTo>
                  <a:lnTo>
                    <a:pt x="0" y="0"/>
                  </a:lnTo>
                  <a:lnTo>
                    <a:pt x="1309609" y="0"/>
                  </a:lnTo>
                  <a:lnTo>
                    <a:pt x="1309609" y="46430"/>
                  </a:lnTo>
                  <a:lnTo>
                    <a:pt x="0" y="4643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96" name="Freeform: Shape 187">
              <a:extLst>
                <a:ext uri="{FF2B5EF4-FFF2-40B4-BE49-F238E27FC236}">
                  <a16:creationId xmlns:a16="http://schemas.microsoft.com/office/drawing/2014/main" id="{00000000-0008-0000-0700-0000FC180000}"/>
                </a:ext>
              </a:extLst>
            </xdr:cNvPr>
            <xdr:cNvSpPr/>
          </xdr:nvSpPr>
          <xdr:spPr>
            <a:xfrm>
              <a:off x="8397279" y="3270145"/>
              <a:ext cx="1309609" cy="46429"/>
            </a:xfrm>
            <a:custGeom>
              <a:avLst/>
              <a:gdLst>
                <a:gd name="connsiteX0" fmla="*/ 1309609 w 1309609"/>
                <a:gd name="connsiteY0" fmla="*/ 46430 h 46429"/>
                <a:gd name="connsiteX1" fmla="*/ 0 w 1309609"/>
                <a:gd name="connsiteY1" fmla="*/ 46430 h 46429"/>
                <a:gd name="connsiteX2" fmla="*/ 0 w 1309609"/>
                <a:gd name="connsiteY2" fmla="*/ 0 h 46429"/>
                <a:gd name="connsiteX3" fmla="*/ 1309609 w 1309609"/>
                <a:gd name="connsiteY3" fmla="*/ 0 h 46429"/>
                <a:gd name="connsiteX4" fmla="*/ 1309609 w 1309609"/>
                <a:gd name="connsiteY4" fmla="*/ 46430 h 46429"/>
                <a:gd name="connsiteX5" fmla="*/ 0 w 1309609"/>
                <a:gd name="connsiteY5" fmla="*/ 46430 h 4642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309609" h="46429">
                  <a:moveTo>
                    <a:pt x="1309609" y="46430"/>
                  </a:moveTo>
                  <a:lnTo>
                    <a:pt x="0" y="46430"/>
                  </a:lnTo>
                  <a:lnTo>
                    <a:pt x="0" y="0"/>
                  </a:lnTo>
                  <a:lnTo>
                    <a:pt x="1309609" y="0"/>
                  </a:lnTo>
                  <a:lnTo>
                    <a:pt x="1309609" y="46430"/>
                  </a:lnTo>
                  <a:lnTo>
                    <a:pt x="0" y="4643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97" name="Freeform: Shape 188">
              <a:extLst>
                <a:ext uri="{FF2B5EF4-FFF2-40B4-BE49-F238E27FC236}">
                  <a16:creationId xmlns:a16="http://schemas.microsoft.com/office/drawing/2014/main" id="{00000000-0008-0000-0700-0000FD180000}"/>
                </a:ext>
              </a:extLst>
            </xdr:cNvPr>
            <xdr:cNvSpPr/>
          </xdr:nvSpPr>
          <xdr:spPr>
            <a:xfrm>
              <a:off x="8339940" y="2301641"/>
              <a:ext cx="977284" cy="940034"/>
            </a:xfrm>
            <a:custGeom>
              <a:avLst/>
              <a:gdLst>
                <a:gd name="connsiteX0" fmla="*/ 32195 w 977284"/>
                <a:gd name="connsiteY0" fmla="*/ 940034 h 940034"/>
                <a:gd name="connsiteX1" fmla="*/ 977285 w 977284"/>
                <a:gd name="connsiteY1" fmla="*/ 33525 h 940034"/>
                <a:gd name="connsiteX2" fmla="*/ 945223 w 977284"/>
                <a:gd name="connsiteY2" fmla="*/ 0 h 940034"/>
                <a:gd name="connsiteX3" fmla="*/ 0 w 977284"/>
                <a:gd name="connsiteY3" fmla="*/ 906509 h 940034"/>
                <a:gd name="connsiteX4" fmla="*/ 32195 w 977284"/>
                <a:gd name="connsiteY4" fmla="*/ 940034 h 940034"/>
                <a:gd name="connsiteX5" fmla="*/ 977285 w 977284"/>
                <a:gd name="connsiteY5" fmla="*/ 33525 h 94003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977284" h="940034">
                  <a:moveTo>
                    <a:pt x="32195" y="940034"/>
                  </a:moveTo>
                  <a:lnTo>
                    <a:pt x="977285" y="33525"/>
                  </a:lnTo>
                  <a:lnTo>
                    <a:pt x="945223" y="0"/>
                  </a:lnTo>
                  <a:lnTo>
                    <a:pt x="0" y="906509"/>
                  </a:lnTo>
                  <a:lnTo>
                    <a:pt x="32195" y="940034"/>
                  </a:lnTo>
                  <a:lnTo>
                    <a:pt x="977285" y="33525"/>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98" name="Freeform: Shape 189">
              <a:extLst>
                <a:ext uri="{FF2B5EF4-FFF2-40B4-BE49-F238E27FC236}">
                  <a16:creationId xmlns:a16="http://schemas.microsoft.com/office/drawing/2014/main" id="{00000000-0008-0000-0700-0000FE180000}"/>
                </a:ext>
              </a:extLst>
            </xdr:cNvPr>
            <xdr:cNvSpPr/>
          </xdr:nvSpPr>
          <xdr:spPr>
            <a:xfrm>
              <a:off x="8351914" y="1932333"/>
              <a:ext cx="923670" cy="493431"/>
            </a:xfrm>
            <a:custGeom>
              <a:avLst/>
              <a:gdLst>
                <a:gd name="connsiteX0" fmla="*/ -511 w 923670"/>
                <a:gd name="connsiteY0" fmla="*/ -170 h 493431"/>
                <a:gd name="connsiteX1" fmla="*/ -511 w 923670"/>
                <a:gd name="connsiteY1" fmla="*/ 165993 h 493431"/>
                <a:gd name="connsiteX2" fmla="*/ 803427 w 923670"/>
                <a:gd name="connsiteY2" fmla="*/ 493262 h 493431"/>
                <a:gd name="connsiteX3" fmla="*/ 923160 w 923670"/>
                <a:gd name="connsiteY3" fmla="*/ 378052 h 493431"/>
                <a:gd name="connsiteX4" fmla="*/ -511 w 923670"/>
                <a:gd name="connsiteY4" fmla="*/ -170 h 493431"/>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923670" h="493431">
                  <a:moveTo>
                    <a:pt x="-511" y="-170"/>
                  </a:moveTo>
                  <a:lnTo>
                    <a:pt x="-511" y="165993"/>
                  </a:lnTo>
                  <a:cubicBezTo>
                    <a:pt x="298674" y="172126"/>
                    <a:pt x="585022" y="288692"/>
                    <a:pt x="803427" y="493262"/>
                  </a:cubicBezTo>
                  <a:lnTo>
                    <a:pt x="923160" y="378052"/>
                  </a:lnTo>
                  <a:cubicBezTo>
                    <a:pt x="673331" y="141009"/>
                    <a:pt x="343813" y="6083"/>
                    <a:pt x="-511" y="-170"/>
                  </a:cubicBezTo>
                  <a:close/>
                </a:path>
              </a:pathLst>
            </a:custGeom>
            <a:solidFill>
              <a:srgbClr val="B4DC7B"/>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99" name="Freeform: Shape 190">
              <a:extLst>
                <a:ext uri="{FF2B5EF4-FFF2-40B4-BE49-F238E27FC236}">
                  <a16:creationId xmlns:a16="http://schemas.microsoft.com/office/drawing/2014/main" id="{00000000-0008-0000-0700-0000FF180000}"/>
                </a:ext>
              </a:extLst>
            </xdr:cNvPr>
            <xdr:cNvSpPr/>
          </xdr:nvSpPr>
          <xdr:spPr>
            <a:xfrm>
              <a:off x="8305484" y="1902932"/>
              <a:ext cx="46296" cy="1309609"/>
            </a:xfrm>
            <a:custGeom>
              <a:avLst/>
              <a:gdLst>
                <a:gd name="connsiteX0" fmla="*/ 0 w 46296"/>
                <a:gd name="connsiteY0" fmla="*/ 1309609 h 1309609"/>
                <a:gd name="connsiteX1" fmla="*/ 0 w 46296"/>
                <a:gd name="connsiteY1" fmla="*/ 0 h 1309609"/>
                <a:gd name="connsiteX2" fmla="*/ 46297 w 46296"/>
                <a:gd name="connsiteY2" fmla="*/ 0 h 1309609"/>
                <a:gd name="connsiteX3" fmla="*/ 46297 w 46296"/>
                <a:gd name="connsiteY3" fmla="*/ 1309609 h 1309609"/>
                <a:gd name="connsiteX4" fmla="*/ 0 w 46296"/>
                <a:gd name="connsiteY4" fmla="*/ 1309609 h 1309609"/>
                <a:gd name="connsiteX5" fmla="*/ 0 w 46296"/>
                <a:gd name="connsiteY5" fmla="*/ 0 h 130960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46296" h="1309609">
                  <a:moveTo>
                    <a:pt x="0" y="1309609"/>
                  </a:moveTo>
                  <a:lnTo>
                    <a:pt x="0" y="0"/>
                  </a:lnTo>
                  <a:lnTo>
                    <a:pt x="46297" y="0"/>
                  </a:lnTo>
                  <a:lnTo>
                    <a:pt x="46297" y="1309609"/>
                  </a:lnTo>
                  <a:lnTo>
                    <a:pt x="0" y="1309609"/>
                  </a:lnTo>
                  <a:lnTo>
                    <a:pt x="0" y="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400" name="Freeform: Shape 191">
              <a:extLst>
                <a:ext uri="{FF2B5EF4-FFF2-40B4-BE49-F238E27FC236}">
                  <a16:creationId xmlns:a16="http://schemas.microsoft.com/office/drawing/2014/main" id="{00000000-0008-0000-0700-000000190000}"/>
                </a:ext>
              </a:extLst>
            </xdr:cNvPr>
            <xdr:cNvSpPr/>
          </xdr:nvSpPr>
          <xdr:spPr>
            <a:xfrm>
              <a:off x="7367578" y="1932333"/>
              <a:ext cx="937905" cy="496358"/>
            </a:xfrm>
            <a:custGeom>
              <a:avLst/>
              <a:gdLst>
                <a:gd name="connsiteX0" fmla="*/ 123612 w 937905"/>
                <a:gd name="connsiteY0" fmla="*/ 496189 h 496358"/>
                <a:gd name="connsiteX1" fmla="*/ 937395 w 937905"/>
                <a:gd name="connsiteY1" fmla="*/ 165860 h 496358"/>
                <a:gd name="connsiteX2" fmla="*/ 937395 w 937905"/>
                <a:gd name="connsiteY2" fmla="*/ -170 h 496358"/>
                <a:gd name="connsiteX3" fmla="*/ -511 w 937905"/>
                <a:gd name="connsiteY3" fmla="*/ 384970 h 496358"/>
              </a:gdLst>
              <a:ahLst/>
              <a:cxnLst>
                <a:cxn ang="0">
                  <a:pos x="connsiteX0" y="connsiteY0"/>
                </a:cxn>
                <a:cxn ang="0">
                  <a:pos x="connsiteX1" y="connsiteY1"/>
                </a:cxn>
                <a:cxn ang="0">
                  <a:pos x="connsiteX2" y="connsiteY2"/>
                </a:cxn>
                <a:cxn ang="0">
                  <a:pos x="connsiteX3" y="connsiteY3"/>
                </a:cxn>
              </a:cxnLst>
              <a:rect l="l" t="t" r="r" b="b"/>
              <a:pathLst>
                <a:path w="937905" h="496358">
                  <a:moveTo>
                    <a:pt x="123612" y="496189"/>
                  </a:moveTo>
                  <a:cubicBezTo>
                    <a:pt x="344080" y="288280"/>
                    <a:pt x="634391" y="170436"/>
                    <a:pt x="937395" y="165860"/>
                  </a:cubicBezTo>
                  <a:lnTo>
                    <a:pt x="937395" y="-170"/>
                  </a:lnTo>
                  <a:cubicBezTo>
                    <a:pt x="587164" y="4327"/>
                    <a:pt x="251806" y="142033"/>
                    <a:pt x="-511" y="384970"/>
                  </a:cubicBezTo>
                  <a:close/>
                </a:path>
              </a:pathLst>
            </a:custGeom>
            <a:solidFill>
              <a:srgbClr val="FBD06A"/>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401" name="Freeform: Shape 192">
              <a:extLst>
                <a:ext uri="{FF2B5EF4-FFF2-40B4-BE49-F238E27FC236}">
                  <a16:creationId xmlns:a16="http://schemas.microsoft.com/office/drawing/2014/main" id="{00000000-0008-0000-0700-000001190000}"/>
                </a:ext>
              </a:extLst>
            </xdr:cNvPr>
            <xdr:cNvSpPr/>
          </xdr:nvSpPr>
          <xdr:spPr>
            <a:xfrm>
              <a:off x="6943724" y="2350199"/>
              <a:ext cx="514717" cy="899192"/>
            </a:xfrm>
            <a:custGeom>
              <a:avLst/>
              <a:gdLst>
                <a:gd name="connsiteX0" fmla="*/ 514206 w 514717"/>
                <a:gd name="connsiteY0" fmla="*/ 110783 h 899192"/>
                <a:gd name="connsiteX1" fmla="*/ 390350 w 514717"/>
                <a:gd name="connsiteY1" fmla="*/ -170 h 899192"/>
                <a:gd name="connsiteX2" fmla="*/ -511 w 514717"/>
                <a:gd name="connsiteY2" fmla="*/ 899023 h 899192"/>
                <a:gd name="connsiteX3" fmla="*/ 165784 w 514717"/>
                <a:gd name="connsiteY3" fmla="*/ 899023 h 899192"/>
                <a:gd name="connsiteX4" fmla="*/ 514206 w 514717"/>
                <a:gd name="connsiteY4" fmla="*/ 110783 h 899192"/>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514717" h="899192">
                  <a:moveTo>
                    <a:pt x="514206" y="110783"/>
                  </a:moveTo>
                  <a:lnTo>
                    <a:pt x="390350" y="-170"/>
                  </a:lnTo>
                  <a:cubicBezTo>
                    <a:pt x="154223" y="241504"/>
                    <a:pt x="15121" y="561510"/>
                    <a:pt x="-511" y="899023"/>
                  </a:cubicBezTo>
                  <a:lnTo>
                    <a:pt x="165784" y="899023"/>
                  </a:lnTo>
                  <a:cubicBezTo>
                    <a:pt x="181483" y="602471"/>
                    <a:pt x="305460" y="321991"/>
                    <a:pt x="514206" y="110783"/>
                  </a:cubicBezTo>
                  <a:close/>
                </a:path>
              </a:pathLst>
            </a:custGeom>
            <a:solidFill>
              <a:srgbClr val="FE6F74"/>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402" name="Freeform: Shape 193">
              <a:extLst>
                <a:ext uri="{FF2B5EF4-FFF2-40B4-BE49-F238E27FC236}">
                  <a16:creationId xmlns:a16="http://schemas.microsoft.com/office/drawing/2014/main" id="{00000000-0008-0000-0700-000002190000}"/>
                </a:ext>
              </a:extLst>
            </xdr:cNvPr>
            <xdr:cNvSpPr/>
          </xdr:nvSpPr>
          <xdr:spPr>
            <a:xfrm>
              <a:off x="7326603" y="2308426"/>
              <a:ext cx="1015731" cy="917418"/>
            </a:xfrm>
            <a:custGeom>
              <a:avLst/>
              <a:gdLst>
                <a:gd name="connsiteX0" fmla="*/ 984735 w 1015731"/>
                <a:gd name="connsiteY0" fmla="*/ 917418 h 917418"/>
                <a:gd name="connsiteX1" fmla="*/ 0 w 1015731"/>
                <a:gd name="connsiteY1" fmla="*/ 34589 h 917418"/>
                <a:gd name="connsiteX2" fmla="*/ 30864 w 1015731"/>
                <a:gd name="connsiteY2" fmla="*/ 0 h 917418"/>
                <a:gd name="connsiteX3" fmla="*/ 1015732 w 1015731"/>
                <a:gd name="connsiteY3" fmla="*/ 882829 h 917418"/>
                <a:gd name="connsiteX4" fmla="*/ 984735 w 1015731"/>
                <a:gd name="connsiteY4" fmla="*/ 917418 h 917418"/>
                <a:gd name="connsiteX5" fmla="*/ 9179 w 1015731"/>
                <a:gd name="connsiteY5" fmla="*/ 43769 h 91741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015731" h="917418">
                  <a:moveTo>
                    <a:pt x="984735" y="917418"/>
                  </a:moveTo>
                  <a:lnTo>
                    <a:pt x="0" y="34589"/>
                  </a:lnTo>
                  <a:lnTo>
                    <a:pt x="30864" y="0"/>
                  </a:lnTo>
                  <a:lnTo>
                    <a:pt x="1015732" y="882829"/>
                  </a:lnTo>
                  <a:lnTo>
                    <a:pt x="984735" y="917418"/>
                  </a:lnTo>
                  <a:lnTo>
                    <a:pt x="9179" y="43769"/>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403" name="TextBox 37">
              <a:extLst>
                <a:ext uri="{FF2B5EF4-FFF2-40B4-BE49-F238E27FC236}">
                  <a16:creationId xmlns:a16="http://schemas.microsoft.com/office/drawing/2014/main" id="{00000000-0008-0000-0700-000003190000}"/>
                </a:ext>
              </a:extLst>
            </xdr:cNvPr>
            <xdr:cNvSpPr txBox="1"/>
          </xdr:nvSpPr>
          <xdr:spPr>
            <a:xfrm rot="3710998">
              <a:off x="9386408" y="2602721"/>
              <a:ext cx="222790" cy="270063"/>
            </a:xfrm>
            <a:prstGeom prst="rect">
              <a:avLst/>
            </a:prstGeom>
            <a:noFill/>
          </xdr:spPr>
          <xdr:txBody>
            <a:bodyPr rot="0" spcFirstLastPara="0" vert="horz" wrap="square" lIns="0" tIns="0" rIns="0" bIns="0" numCol="1" spcCol="0" rtlCol="0" fromWordArt="0" anchor="t" anchorCtr="0" forceAA="0" compatLnSpc="1">
              <a:prstTxWarp prst="textNoShape">
                <a:avLst/>
              </a:prstTxWarp>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l">
                <a:spcAft>
                  <a:spcPts val="600"/>
                </a:spcAft>
              </a:pPr>
              <a:endParaRPr lang="pt-BR" sz="1048" b="1" spc="0" baseline="0">
                <a:solidFill>
                  <a:srgbClr val="FFFFFF"/>
                </a:solidFill>
                <a:latin typeface="Arial"/>
                <a:cs typeface="Arial"/>
                <a:sym typeface="Arial"/>
                <a:rtl val="0"/>
              </a:endParaRPr>
            </a:p>
          </xdr:txBody>
        </xdr:sp>
        <xdr:sp macro="" textlink="">
          <xdr:nvSpPr>
            <xdr:cNvPr id="6404" name="TextBox 38">
              <a:extLst>
                <a:ext uri="{FF2B5EF4-FFF2-40B4-BE49-F238E27FC236}">
                  <a16:creationId xmlns:a16="http://schemas.microsoft.com/office/drawing/2014/main" id="{00000000-0008-0000-0700-000004190000}"/>
                </a:ext>
              </a:extLst>
            </xdr:cNvPr>
            <xdr:cNvSpPr txBox="1"/>
          </xdr:nvSpPr>
          <xdr:spPr>
            <a:xfrm rot="3847199">
              <a:off x="9388867" y="2646889"/>
              <a:ext cx="262701" cy="270063"/>
            </a:xfrm>
            <a:prstGeom prst="rect">
              <a:avLst/>
            </a:prstGeom>
            <a:noFill/>
          </xdr:spPr>
          <xdr:txBody>
            <a:bodyPr rot="0" spcFirstLastPara="0" vert="horz" wrap="square" lIns="0" tIns="0" rIns="0" bIns="0" numCol="1" spcCol="0" rtlCol="0" fromWordArt="0" anchor="t" anchorCtr="0" forceAA="0" compatLnSpc="1">
              <a:prstTxWarp prst="textNoShape">
                <a:avLst/>
              </a:prstTxWarp>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l">
                <a:spcAft>
                  <a:spcPts val="600"/>
                </a:spcAft>
              </a:pPr>
              <a:endParaRPr lang="pt-BR" sz="1048" b="1" spc="0" baseline="0">
                <a:solidFill>
                  <a:srgbClr val="FFFFFF"/>
                </a:solidFill>
                <a:latin typeface="Arial"/>
                <a:cs typeface="Arial"/>
                <a:sym typeface="Arial"/>
                <a:rtl val="0"/>
              </a:endParaRPr>
            </a:p>
          </xdr:txBody>
        </xdr:sp>
        <xdr:sp macro="" textlink="">
          <xdr:nvSpPr>
            <xdr:cNvPr id="6405" name="Freeform: Shape 196">
              <a:extLst>
                <a:ext uri="{FF2B5EF4-FFF2-40B4-BE49-F238E27FC236}">
                  <a16:creationId xmlns:a16="http://schemas.microsoft.com/office/drawing/2014/main" id="{00000000-0008-0000-0700-000005190000}"/>
                </a:ext>
              </a:extLst>
            </xdr:cNvPr>
            <xdr:cNvSpPr/>
          </xdr:nvSpPr>
          <xdr:spPr>
            <a:xfrm>
              <a:off x="8197325" y="3158794"/>
              <a:ext cx="268999" cy="268999"/>
            </a:xfrm>
            <a:custGeom>
              <a:avLst/>
              <a:gdLst>
                <a:gd name="connsiteX0" fmla="*/ 268999 w 268999"/>
                <a:gd name="connsiteY0" fmla="*/ 134500 h 268999"/>
                <a:gd name="connsiteX1" fmla="*/ 134500 w 268999"/>
                <a:gd name="connsiteY1" fmla="*/ 268999 h 268999"/>
                <a:gd name="connsiteX2" fmla="*/ 0 w 268999"/>
                <a:gd name="connsiteY2" fmla="*/ 134500 h 268999"/>
                <a:gd name="connsiteX3" fmla="*/ 134500 w 268999"/>
                <a:gd name="connsiteY3" fmla="*/ 0 h 268999"/>
                <a:gd name="connsiteX4" fmla="*/ 268999 w 268999"/>
                <a:gd name="connsiteY4" fmla="*/ 134500 h 268999"/>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268999" h="268999">
                  <a:moveTo>
                    <a:pt x="268999" y="134500"/>
                  </a:moveTo>
                  <a:cubicBezTo>
                    <a:pt x="268999" y="208782"/>
                    <a:pt x="208782" y="268999"/>
                    <a:pt x="134500" y="268999"/>
                  </a:cubicBezTo>
                  <a:cubicBezTo>
                    <a:pt x="60218" y="268999"/>
                    <a:pt x="0" y="208782"/>
                    <a:pt x="0" y="134500"/>
                  </a:cubicBezTo>
                  <a:cubicBezTo>
                    <a:pt x="0" y="60218"/>
                    <a:pt x="60217" y="0"/>
                    <a:pt x="134500" y="0"/>
                  </a:cubicBezTo>
                  <a:cubicBezTo>
                    <a:pt x="208782" y="0"/>
                    <a:pt x="268999" y="60218"/>
                    <a:pt x="268999" y="134500"/>
                  </a:cubicBezTo>
                  <a:close/>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406" name="Freeform: Shape 197">
              <a:extLst>
                <a:ext uri="{FF2B5EF4-FFF2-40B4-BE49-F238E27FC236}">
                  <a16:creationId xmlns:a16="http://schemas.microsoft.com/office/drawing/2014/main" id="{00000000-0008-0000-0700-000006190000}"/>
                </a:ext>
              </a:extLst>
            </xdr:cNvPr>
            <xdr:cNvSpPr/>
          </xdr:nvSpPr>
          <xdr:spPr>
            <a:xfrm>
              <a:off x="8305484" y="3058751"/>
              <a:ext cx="1113513" cy="307579"/>
            </a:xfrm>
            <a:custGeom>
              <a:avLst/>
              <a:gdLst>
                <a:gd name="connsiteX0" fmla="*/ 66917 w 1113513"/>
                <a:gd name="connsiteY0" fmla="*/ 160176 h 307579"/>
                <a:gd name="connsiteX1" fmla="*/ 1113514 w 1113513"/>
                <a:gd name="connsiteY1" fmla="*/ 0 h 307579"/>
                <a:gd name="connsiteX2" fmla="*/ 139156 w 1113513"/>
                <a:gd name="connsiteY2" fmla="*/ 307580 h 307579"/>
                <a:gd name="connsiteX3" fmla="*/ 0 w 1113513"/>
                <a:gd name="connsiteY3" fmla="*/ 251705 h 307579"/>
                <a:gd name="connsiteX4" fmla="*/ 66917 w 1113513"/>
                <a:gd name="connsiteY4" fmla="*/ 160176 h 307579"/>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113513" h="307579">
                  <a:moveTo>
                    <a:pt x="66917" y="160176"/>
                  </a:moveTo>
                  <a:lnTo>
                    <a:pt x="1113514" y="0"/>
                  </a:lnTo>
                  <a:lnTo>
                    <a:pt x="139156" y="307580"/>
                  </a:lnTo>
                  <a:lnTo>
                    <a:pt x="0" y="251705"/>
                  </a:lnTo>
                  <a:lnTo>
                    <a:pt x="66917" y="160176"/>
                  </a:lnTo>
                  <a:close/>
                </a:path>
              </a:pathLst>
            </a:custGeom>
            <a:solidFill>
              <a:srgbClr val="AD87B3"/>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407" name="Freeform: Shape 198">
              <a:extLst>
                <a:ext uri="{FF2B5EF4-FFF2-40B4-BE49-F238E27FC236}">
                  <a16:creationId xmlns:a16="http://schemas.microsoft.com/office/drawing/2014/main" id="{00000000-0008-0000-0700-000007190000}"/>
                </a:ext>
              </a:extLst>
            </xdr:cNvPr>
            <xdr:cNvSpPr/>
          </xdr:nvSpPr>
          <xdr:spPr>
            <a:xfrm>
              <a:off x="7300899" y="3809138"/>
              <a:ext cx="1411118" cy="345165"/>
            </a:xfrm>
            <a:custGeom>
              <a:avLst/>
              <a:gdLst>
                <a:gd name="connsiteX0" fmla="*/ 1288772 w 1411118"/>
                <a:gd name="connsiteY0" fmla="*/ -100 h 345165"/>
                <a:gd name="connsiteX1" fmla="*/ 113397 w 1411118"/>
                <a:gd name="connsiteY1" fmla="*/ -100 h 345165"/>
                <a:gd name="connsiteX2" fmla="*/ -443 w 1411118"/>
                <a:gd name="connsiteY2" fmla="*/ 121668 h 345165"/>
                <a:gd name="connsiteX3" fmla="*/ 113397 w 1411118"/>
                <a:gd name="connsiteY3" fmla="*/ 235508 h 345165"/>
                <a:gd name="connsiteX4" fmla="*/ 1105049 w 1411118"/>
                <a:gd name="connsiteY4" fmla="*/ 235508 h 345165"/>
                <a:gd name="connsiteX5" fmla="*/ 1284381 w 1411118"/>
                <a:gd name="connsiteY5" fmla="*/ 344996 h 345165"/>
                <a:gd name="connsiteX6" fmla="*/ 1259105 w 1411118"/>
                <a:gd name="connsiteY6" fmla="*/ 235508 h 345165"/>
                <a:gd name="connsiteX7" fmla="*/ 1288772 w 1411118"/>
                <a:gd name="connsiteY7" fmla="*/ 235508 h 345165"/>
                <a:gd name="connsiteX8" fmla="*/ 1410540 w 1411118"/>
                <a:gd name="connsiteY8" fmla="*/ 121668 h 345165"/>
                <a:gd name="connsiteX9" fmla="*/ 1296687 w 1411118"/>
                <a:gd name="connsiteY9" fmla="*/ -100 h 345165"/>
                <a:gd name="connsiteX10" fmla="*/ 1288772 w 1411118"/>
                <a:gd name="connsiteY10" fmla="*/ -100 h 34516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Lst>
              <a:rect l="l" t="t" r="r" b="b"/>
              <a:pathLst>
                <a:path w="1411118" h="345165">
                  <a:moveTo>
                    <a:pt x="1288772" y="-100"/>
                  </a:moveTo>
                  <a:lnTo>
                    <a:pt x="113397" y="-100"/>
                  </a:lnTo>
                  <a:cubicBezTo>
                    <a:pt x="48342" y="2082"/>
                    <a:pt x="-2638" y="56601"/>
                    <a:pt x="-443" y="121668"/>
                  </a:cubicBezTo>
                  <a:cubicBezTo>
                    <a:pt x="1633" y="183650"/>
                    <a:pt x="51401" y="233419"/>
                    <a:pt x="113397" y="235508"/>
                  </a:cubicBezTo>
                  <a:lnTo>
                    <a:pt x="1105049" y="235508"/>
                  </a:lnTo>
                  <a:lnTo>
                    <a:pt x="1284381" y="344996"/>
                  </a:lnTo>
                  <a:lnTo>
                    <a:pt x="1259105" y="235508"/>
                  </a:lnTo>
                  <a:lnTo>
                    <a:pt x="1288772" y="235508"/>
                  </a:lnTo>
                  <a:cubicBezTo>
                    <a:pt x="1353840" y="237690"/>
                    <a:pt x="1408345" y="186723"/>
                    <a:pt x="1410540" y="121668"/>
                  </a:cubicBezTo>
                  <a:cubicBezTo>
                    <a:pt x="1412722" y="56601"/>
                    <a:pt x="1361756" y="2082"/>
                    <a:pt x="1296687" y="-100"/>
                  </a:cubicBezTo>
                  <a:cubicBezTo>
                    <a:pt x="1294053" y="-193"/>
                    <a:pt x="1291406" y="-193"/>
                    <a:pt x="1288772" y="-100"/>
                  </a:cubicBezTo>
                  <a:close/>
                </a:path>
              </a:pathLst>
            </a:custGeom>
            <a:solidFill>
              <a:srgbClr val="FFFFFF"/>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408" name="Freeform: Shape 199">
              <a:extLst>
                <a:ext uri="{FF2B5EF4-FFF2-40B4-BE49-F238E27FC236}">
                  <a16:creationId xmlns:a16="http://schemas.microsoft.com/office/drawing/2014/main" id="{00000000-0008-0000-0700-000008190000}"/>
                </a:ext>
              </a:extLst>
            </xdr:cNvPr>
            <xdr:cNvSpPr/>
          </xdr:nvSpPr>
          <xdr:spPr>
            <a:xfrm>
              <a:off x="737210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409" name="Freeform: Shape 200">
              <a:extLst>
                <a:ext uri="{FF2B5EF4-FFF2-40B4-BE49-F238E27FC236}">
                  <a16:creationId xmlns:a16="http://schemas.microsoft.com/office/drawing/2014/main" id="{00000000-0008-0000-0700-000009190000}"/>
                </a:ext>
              </a:extLst>
            </xdr:cNvPr>
            <xdr:cNvSpPr/>
          </xdr:nvSpPr>
          <xdr:spPr>
            <a:xfrm>
              <a:off x="756314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410" name="Freeform: Shape 201">
              <a:extLst>
                <a:ext uri="{FF2B5EF4-FFF2-40B4-BE49-F238E27FC236}">
                  <a16:creationId xmlns:a16="http://schemas.microsoft.com/office/drawing/2014/main" id="{00000000-0008-0000-0700-00000A190000}"/>
                </a:ext>
              </a:extLst>
            </xdr:cNvPr>
            <xdr:cNvSpPr/>
          </xdr:nvSpPr>
          <xdr:spPr>
            <a:xfrm>
              <a:off x="775418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411" name="Freeform: Shape 202">
              <a:extLst>
                <a:ext uri="{FF2B5EF4-FFF2-40B4-BE49-F238E27FC236}">
                  <a16:creationId xmlns:a16="http://schemas.microsoft.com/office/drawing/2014/main" id="{00000000-0008-0000-0700-00000B190000}"/>
                </a:ext>
              </a:extLst>
            </xdr:cNvPr>
            <xdr:cNvSpPr/>
          </xdr:nvSpPr>
          <xdr:spPr>
            <a:xfrm>
              <a:off x="794522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412" name="Freeform: Shape 203">
              <a:extLst>
                <a:ext uri="{FF2B5EF4-FFF2-40B4-BE49-F238E27FC236}">
                  <a16:creationId xmlns:a16="http://schemas.microsoft.com/office/drawing/2014/main" id="{00000000-0008-0000-0700-00000C190000}"/>
                </a:ext>
              </a:extLst>
            </xdr:cNvPr>
            <xdr:cNvSpPr/>
          </xdr:nvSpPr>
          <xdr:spPr>
            <a:xfrm>
              <a:off x="813626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413" name="Freeform: Shape 204">
              <a:extLst>
                <a:ext uri="{FF2B5EF4-FFF2-40B4-BE49-F238E27FC236}">
                  <a16:creationId xmlns:a16="http://schemas.microsoft.com/office/drawing/2014/main" id="{00000000-0008-0000-0700-00000D190000}"/>
                </a:ext>
              </a:extLst>
            </xdr:cNvPr>
            <xdr:cNvSpPr/>
          </xdr:nvSpPr>
          <xdr:spPr>
            <a:xfrm>
              <a:off x="832730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414" name="Freeform: Shape 205">
              <a:extLst>
                <a:ext uri="{FF2B5EF4-FFF2-40B4-BE49-F238E27FC236}">
                  <a16:creationId xmlns:a16="http://schemas.microsoft.com/office/drawing/2014/main" id="{00000000-0008-0000-0700-00000E190000}"/>
                </a:ext>
              </a:extLst>
            </xdr:cNvPr>
            <xdr:cNvSpPr/>
          </xdr:nvSpPr>
          <xdr:spPr>
            <a:xfrm>
              <a:off x="8518209"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grpSp>
    </xdr:grpSp>
    <xdr:clientData/>
  </xdr:twoCellAnchor>
  <xdr:twoCellAnchor>
    <xdr:from>
      <xdr:col>4</xdr:col>
      <xdr:colOff>2618258</xdr:colOff>
      <xdr:row>0</xdr:row>
      <xdr:rowOff>54262</xdr:rowOff>
    </xdr:from>
    <xdr:to>
      <xdr:col>5</xdr:col>
      <xdr:colOff>2515648</xdr:colOff>
      <xdr:row>1</xdr:row>
      <xdr:rowOff>856162</xdr:rowOff>
    </xdr:to>
    <xdr:grpSp>
      <xdr:nvGrpSpPr>
        <xdr:cNvPr id="6417" name="Group 182">
          <a:hlinkClick xmlns:r="http://schemas.openxmlformats.org/officeDocument/2006/relationships" r:id="rId6"/>
          <a:extLst>
            <a:ext uri="{FF2B5EF4-FFF2-40B4-BE49-F238E27FC236}">
              <a16:creationId xmlns:a16="http://schemas.microsoft.com/office/drawing/2014/main" id="{00000000-0008-0000-0700-000011190000}"/>
            </a:ext>
          </a:extLst>
        </xdr:cNvPr>
        <xdr:cNvGrpSpPr/>
      </xdr:nvGrpSpPr>
      <xdr:grpSpPr>
        <a:xfrm>
          <a:off x="12808103" y="58072"/>
          <a:ext cx="3352108" cy="1611525"/>
          <a:chOff x="8811260" y="251459"/>
          <a:chExt cx="1813560" cy="852171"/>
        </a:xfrm>
      </xdr:grpSpPr>
      <xdr:grpSp>
        <xdr:nvGrpSpPr>
          <xdr:cNvPr id="6418" name="Agrupar 10">
            <a:extLst>
              <a:ext uri="{FF2B5EF4-FFF2-40B4-BE49-F238E27FC236}">
                <a16:creationId xmlns:a16="http://schemas.microsoft.com/office/drawing/2014/main" id="{00000000-0008-0000-0700-000012190000}"/>
              </a:ext>
            </a:extLst>
          </xdr:cNvPr>
          <xdr:cNvGrpSpPr/>
        </xdr:nvGrpSpPr>
        <xdr:grpSpPr>
          <a:xfrm>
            <a:off x="8811260" y="251459"/>
            <a:ext cx="1813560" cy="852171"/>
            <a:chOff x="5210175" y="147637"/>
            <a:chExt cx="2365883" cy="1038225"/>
          </a:xfrm>
          <a:solidFill>
            <a:schemeClr val="bg1">
              <a:lumMod val="50000"/>
            </a:schemeClr>
          </a:solidFill>
        </xdr:grpSpPr>
        <xdr:sp macro="" textlink="">
          <xdr:nvSpPr>
            <xdr:cNvPr id="6441" name="Retângulo: Cantos Arredondados 12">
              <a:extLst>
                <a:ext uri="{FF2B5EF4-FFF2-40B4-BE49-F238E27FC236}">
                  <a16:creationId xmlns:a16="http://schemas.microsoft.com/office/drawing/2014/main" id="{00000000-0008-0000-0700-000029190000}"/>
                </a:ext>
              </a:extLst>
            </xdr:cNvPr>
            <xdr:cNvSpPr/>
          </xdr:nvSpPr>
          <xdr:spPr>
            <a:xfrm>
              <a:off x="5210175" y="147637"/>
              <a:ext cx="2365883" cy="1038225"/>
            </a:xfrm>
            <a:prstGeom prst="roundRect">
              <a:avLst>
                <a:gd name="adj" fmla="val 9328"/>
              </a:avLst>
            </a:prstGeom>
            <a:solidFill>
              <a:srgbClr val="002060"/>
            </a:solidFill>
            <a:ln>
              <a:noFill/>
            </a:ln>
            <a:effectLst>
              <a:outerShdw blurRad="50800" dist="38100" dir="5400000" algn="t"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solidFill>
                  <a:schemeClr val="bg1">
                    <a:lumMod val="85000"/>
                  </a:schemeClr>
                </a:solidFill>
              </a:endParaRPr>
            </a:p>
          </xdr:txBody>
        </xdr:sp>
        <xdr:sp macro="" textlink="">
          <xdr:nvSpPr>
            <xdr:cNvPr id="6442" name="Retângulo: Cantos Arredondados 13">
              <a:hlinkClick xmlns:r="http://schemas.openxmlformats.org/officeDocument/2006/relationships" r:id="rId6"/>
              <a:extLst>
                <a:ext uri="{FF2B5EF4-FFF2-40B4-BE49-F238E27FC236}">
                  <a16:creationId xmlns:a16="http://schemas.microsoft.com/office/drawing/2014/main" id="{00000000-0008-0000-0700-00002A190000}"/>
                </a:ext>
              </a:extLst>
            </xdr:cNvPr>
            <xdr:cNvSpPr/>
          </xdr:nvSpPr>
          <xdr:spPr>
            <a:xfrm>
              <a:off x="5946909" y="365995"/>
              <a:ext cx="1588531" cy="815731"/>
            </a:xfrm>
            <a:prstGeom prst="roundRect">
              <a:avLst/>
            </a:prstGeom>
            <a:noFill/>
            <a:ln>
              <a:no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2400" b="1">
                  <a:solidFill>
                    <a:schemeClr val="bg1"/>
                  </a:solidFill>
                  <a:latin typeface="+mn-lt"/>
                </a:rPr>
                <a:t>Diagnóstico</a:t>
              </a:r>
              <a:br>
                <a:rPr lang="pt-BR" sz="2400" b="1">
                  <a:solidFill>
                    <a:schemeClr val="bg1"/>
                  </a:solidFill>
                  <a:latin typeface="+mn-lt"/>
                </a:rPr>
              </a:br>
              <a:r>
                <a:rPr lang="pt-BR" sz="2400" b="1">
                  <a:solidFill>
                    <a:schemeClr val="bg1"/>
                  </a:solidFill>
                  <a:latin typeface="+mn-lt"/>
                </a:rPr>
                <a:t>SEGURANÇA</a:t>
              </a:r>
            </a:p>
          </xdr:txBody>
        </xdr:sp>
      </xdr:grpSp>
      <xdr:grpSp>
        <xdr:nvGrpSpPr>
          <xdr:cNvPr id="6419" name="Group 184">
            <a:extLst>
              <a:ext uri="{FF2B5EF4-FFF2-40B4-BE49-F238E27FC236}">
                <a16:creationId xmlns:a16="http://schemas.microsoft.com/office/drawing/2014/main" id="{00000000-0008-0000-0700-000013190000}"/>
              </a:ext>
            </a:extLst>
          </xdr:cNvPr>
          <xdr:cNvGrpSpPr/>
        </xdr:nvGrpSpPr>
        <xdr:grpSpPr>
          <a:xfrm>
            <a:off x="8890001" y="488130"/>
            <a:ext cx="581077" cy="489770"/>
            <a:chOff x="6943724" y="1902932"/>
            <a:chExt cx="2763297" cy="2251371"/>
          </a:xfrm>
        </xdr:grpSpPr>
        <xdr:sp macro="" textlink="">
          <xdr:nvSpPr>
            <xdr:cNvPr id="6420" name="Freeform: Shape 185">
              <a:extLst>
                <a:ext uri="{FF2B5EF4-FFF2-40B4-BE49-F238E27FC236}">
                  <a16:creationId xmlns:a16="http://schemas.microsoft.com/office/drawing/2014/main" id="{00000000-0008-0000-0700-000014190000}"/>
                </a:ext>
              </a:extLst>
            </xdr:cNvPr>
            <xdr:cNvSpPr/>
          </xdr:nvSpPr>
          <xdr:spPr>
            <a:xfrm>
              <a:off x="9189377" y="2343015"/>
              <a:ext cx="517644" cy="906376"/>
            </a:xfrm>
            <a:custGeom>
              <a:avLst/>
              <a:gdLst>
                <a:gd name="connsiteX0" fmla="*/ 119222 w 517644"/>
                <a:gd name="connsiteY0" fmla="*/ -170 h 906376"/>
                <a:gd name="connsiteX1" fmla="*/ -511 w 517644"/>
                <a:gd name="connsiteY1" fmla="*/ 114907 h 906376"/>
                <a:gd name="connsiteX2" fmla="*/ 350838 w 517644"/>
                <a:gd name="connsiteY2" fmla="*/ 906207 h 906376"/>
                <a:gd name="connsiteX3" fmla="*/ 517134 w 517644"/>
                <a:gd name="connsiteY3" fmla="*/ 906207 h 906376"/>
                <a:gd name="connsiteX4" fmla="*/ 119222 w 517644"/>
                <a:gd name="connsiteY4" fmla="*/ -170 h 906376"/>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517644" h="906376">
                  <a:moveTo>
                    <a:pt x="119222" y="-170"/>
                  </a:moveTo>
                  <a:lnTo>
                    <a:pt x="-511" y="114907"/>
                  </a:lnTo>
                  <a:cubicBezTo>
                    <a:pt x="209992" y="326448"/>
                    <a:pt x="335100" y="608192"/>
                    <a:pt x="350838" y="906207"/>
                  </a:cubicBezTo>
                  <a:lnTo>
                    <a:pt x="517134" y="906207"/>
                  </a:lnTo>
                  <a:cubicBezTo>
                    <a:pt x="501302" y="565235"/>
                    <a:pt x="359512" y="242263"/>
                    <a:pt x="119222" y="-170"/>
                  </a:cubicBezTo>
                  <a:close/>
                </a:path>
              </a:pathLst>
            </a:custGeom>
            <a:solidFill>
              <a:srgbClr val="78AD5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421" name="Freeform: Shape 186">
              <a:extLst>
                <a:ext uri="{FF2B5EF4-FFF2-40B4-BE49-F238E27FC236}">
                  <a16:creationId xmlns:a16="http://schemas.microsoft.com/office/drawing/2014/main" id="{00000000-0008-0000-0700-000015190000}"/>
                </a:ext>
              </a:extLst>
            </xdr:cNvPr>
            <xdr:cNvSpPr/>
          </xdr:nvSpPr>
          <xdr:spPr>
            <a:xfrm>
              <a:off x="6944124" y="3270145"/>
              <a:ext cx="1309609" cy="46429"/>
            </a:xfrm>
            <a:custGeom>
              <a:avLst/>
              <a:gdLst>
                <a:gd name="connsiteX0" fmla="*/ 1309609 w 1309609"/>
                <a:gd name="connsiteY0" fmla="*/ 46430 h 46429"/>
                <a:gd name="connsiteX1" fmla="*/ 0 w 1309609"/>
                <a:gd name="connsiteY1" fmla="*/ 46430 h 46429"/>
                <a:gd name="connsiteX2" fmla="*/ 0 w 1309609"/>
                <a:gd name="connsiteY2" fmla="*/ 0 h 46429"/>
                <a:gd name="connsiteX3" fmla="*/ 1309609 w 1309609"/>
                <a:gd name="connsiteY3" fmla="*/ 0 h 46429"/>
                <a:gd name="connsiteX4" fmla="*/ 1309609 w 1309609"/>
                <a:gd name="connsiteY4" fmla="*/ 46430 h 46429"/>
                <a:gd name="connsiteX5" fmla="*/ 0 w 1309609"/>
                <a:gd name="connsiteY5" fmla="*/ 46430 h 4642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309609" h="46429">
                  <a:moveTo>
                    <a:pt x="1309609" y="46430"/>
                  </a:moveTo>
                  <a:lnTo>
                    <a:pt x="0" y="46430"/>
                  </a:lnTo>
                  <a:lnTo>
                    <a:pt x="0" y="0"/>
                  </a:lnTo>
                  <a:lnTo>
                    <a:pt x="1309609" y="0"/>
                  </a:lnTo>
                  <a:lnTo>
                    <a:pt x="1309609" y="46430"/>
                  </a:lnTo>
                  <a:lnTo>
                    <a:pt x="0" y="4643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422" name="Freeform: Shape 187">
              <a:extLst>
                <a:ext uri="{FF2B5EF4-FFF2-40B4-BE49-F238E27FC236}">
                  <a16:creationId xmlns:a16="http://schemas.microsoft.com/office/drawing/2014/main" id="{00000000-0008-0000-0700-000016190000}"/>
                </a:ext>
              </a:extLst>
            </xdr:cNvPr>
            <xdr:cNvSpPr/>
          </xdr:nvSpPr>
          <xdr:spPr>
            <a:xfrm>
              <a:off x="8397279" y="3270145"/>
              <a:ext cx="1309609" cy="46429"/>
            </a:xfrm>
            <a:custGeom>
              <a:avLst/>
              <a:gdLst>
                <a:gd name="connsiteX0" fmla="*/ 1309609 w 1309609"/>
                <a:gd name="connsiteY0" fmla="*/ 46430 h 46429"/>
                <a:gd name="connsiteX1" fmla="*/ 0 w 1309609"/>
                <a:gd name="connsiteY1" fmla="*/ 46430 h 46429"/>
                <a:gd name="connsiteX2" fmla="*/ 0 w 1309609"/>
                <a:gd name="connsiteY2" fmla="*/ 0 h 46429"/>
                <a:gd name="connsiteX3" fmla="*/ 1309609 w 1309609"/>
                <a:gd name="connsiteY3" fmla="*/ 0 h 46429"/>
                <a:gd name="connsiteX4" fmla="*/ 1309609 w 1309609"/>
                <a:gd name="connsiteY4" fmla="*/ 46430 h 46429"/>
                <a:gd name="connsiteX5" fmla="*/ 0 w 1309609"/>
                <a:gd name="connsiteY5" fmla="*/ 46430 h 4642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309609" h="46429">
                  <a:moveTo>
                    <a:pt x="1309609" y="46430"/>
                  </a:moveTo>
                  <a:lnTo>
                    <a:pt x="0" y="46430"/>
                  </a:lnTo>
                  <a:lnTo>
                    <a:pt x="0" y="0"/>
                  </a:lnTo>
                  <a:lnTo>
                    <a:pt x="1309609" y="0"/>
                  </a:lnTo>
                  <a:lnTo>
                    <a:pt x="1309609" y="46430"/>
                  </a:lnTo>
                  <a:lnTo>
                    <a:pt x="0" y="4643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423" name="Freeform: Shape 188">
              <a:extLst>
                <a:ext uri="{FF2B5EF4-FFF2-40B4-BE49-F238E27FC236}">
                  <a16:creationId xmlns:a16="http://schemas.microsoft.com/office/drawing/2014/main" id="{00000000-0008-0000-0700-000017190000}"/>
                </a:ext>
              </a:extLst>
            </xdr:cNvPr>
            <xdr:cNvSpPr/>
          </xdr:nvSpPr>
          <xdr:spPr>
            <a:xfrm>
              <a:off x="8339940" y="2301641"/>
              <a:ext cx="977284" cy="940034"/>
            </a:xfrm>
            <a:custGeom>
              <a:avLst/>
              <a:gdLst>
                <a:gd name="connsiteX0" fmla="*/ 32195 w 977284"/>
                <a:gd name="connsiteY0" fmla="*/ 940034 h 940034"/>
                <a:gd name="connsiteX1" fmla="*/ 977285 w 977284"/>
                <a:gd name="connsiteY1" fmla="*/ 33525 h 940034"/>
                <a:gd name="connsiteX2" fmla="*/ 945223 w 977284"/>
                <a:gd name="connsiteY2" fmla="*/ 0 h 940034"/>
                <a:gd name="connsiteX3" fmla="*/ 0 w 977284"/>
                <a:gd name="connsiteY3" fmla="*/ 906509 h 940034"/>
                <a:gd name="connsiteX4" fmla="*/ 32195 w 977284"/>
                <a:gd name="connsiteY4" fmla="*/ 940034 h 940034"/>
                <a:gd name="connsiteX5" fmla="*/ 977285 w 977284"/>
                <a:gd name="connsiteY5" fmla="*/ 33525 h 94003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977284" h="940034">
                  <a:moveTo>
                    <a:pt x="32195" y="940034"/>
                  </a:moveTo>
                  <a:lnTo>
                    <a:pt x="977285" y="33525"/>
                  </a:lnTo>
                  <a:lnTo>
                    <a:pt x="945223" y="0"/>
                  </a:lnTo>
                  <a:lnTo>
                    <a:pt x="0" y="906509"/>
                  </a:lnTo>
                  <a:lnTo>
                    <a:pt x="32195" y="940034"/>
                  </a:lnTo>
                  <a:lnTo>
                    <a:pt x="977285" y="33525"/>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424" name="Freeform: Shape 189">
              <a:extLst>
                <a:ext uri="{FF2B5EF4-FFF2-40B4-BE49-F238E27FC236}">
                  <a16:creationId xmlns:a16="http://schemas.microsoft.com/office/drawing/2014/main" id="{00000000-0008-0000-0700-000018190000}"/>
                </a:ext>
              </a:extLst>
            </xdr:cNvPr>
            <xdr:cNvSpPr/>
          </xdr:nvSpPr>
          <xdr:spPr>
            <a:xfrm>
              <a:off x="8351914" y="1932333"/>
              <a:ext cx="923670" cy="493431"/>
            </a:xfrm>
            <a:custGeom>
              <a:avLst/>
              <a:gdLst>
                <a:gd name="connsiteX0" fmla="*/ -511 w 923670"/>
                <a:gd name="connsiteY0" fmla="*/ -170 h 493431"/>
                <a:gd name="connsiteX1" fmla="*/ -511 w 923670"/>
                <a:gd name="connsiteY1" fmla="*/ 165993 h 493431"/>
                <a:gd name="connsiteX2" fmla="*/ 803427 w 923670"/>
                <a:gd name="connsiteY2" fmla="*/ 493262 h 493431"/>
                <a:gd name="connsiteX3" fmla="*/ 923160 w 923670"/>
                <a:gd name="connsiteY3" fmla="*/ 378052 h 493431"/>
                <a:gd name="connsiteX4" fmla="*/ -511 w 923670"/>
                <a:gd name="connsiteY4" fmla="*/ -170 h 493431"/>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923670" h="493431">
                  <a:moveTo>
                    <a:pt x="-511" y="-170"/>
                  </a:moveTo>
                  <a:lnTo>
                    <a:pt x="-511" y="165993"/>
                  </a:lnTo>
                  <a:cubicBezTo>
                    <a:pt x="298674" y="172126"/>
                    <a:pt x="585022" y="288692"/>
                    <a:pt x="803427" y="493262"/>
                  </a:cubicBezTo>
                  <a:lnTo>
                    <a:pt x="923160" y="378052"/>
                  </a:lnTo>
                  <a:cubicBezTo>
                    <a:pt x="673331" y="141009"/>
                    <a:pt x="343813" y="6083"/>
                    <a:pt x="-511" y="-170"/>
                  </a:cubicBezTo>
                  <a:close/>
                </a:path>
              </a:pathLst>
            </a:custGeom>
            <a:solidFill>
              <a:srgbClr val="B4DC7B"/>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425" name="Freeform: Shape 190">
              <a:extLst>
                <a:ext uri="{FF2B5EF4-FFF2-40B4-BE49-F238E27FC236}">
                  <a16:creationId xmlns:a16="http://schemas.microsoft.com/office/drawing/2014/main" id="{00000000-0008-0000-0700-000019190000}"/>
                </a:ext>
              </a:extLst>
            </xdr:cNvPr>
            <xdr:cNvSpPr/>
          </xdr:nvSpPr>
          <xdr:spPr>
            <a:xfrm>
              <a:off x="8305484" y="1902932"/>
              <a:ext cx="46296" cy="1309609"/>
            </a:xfrm>
            <a:custGeom>
              <a:avLst/>
              <a:gdLst>
                <a:gd name="connsiteX0" fmla="*/ 0 w 46296"/>
                <a:gd name="connsiteY0" fmla="*/ 1309609 h 1309609"/>
                <a:gd name="connsiteX1" fmla="*/ 0 w 46296"/>
                <a:gd name="connsiteY1" fmla="*/ 0 h 1309609"/>
                <a:gd name="connsiteX2" fmla="*/ 46297 w 46296"/>
                <a:gd name="connsiteY2" fmla="*/ 0 h 1309609"/>
                <a:gd name="connsiteX3" fmla="*/ 46297 w 46296"/>
                <a:gd name="connsiteY3" fmla="*/ 1309609 h 1309609"/>
                <a:gd name="connsiteX4" fmla="*/ 0 w 46296"/>
                <a:gd name="connsiteY4" fmla="*/ 1309609 h 1309609"/>
                <a:gd name="connsiteX5" fmla="*/ 0 w 46296"/>
                <a:gd name="connsiteY5" fmla="*/ 0 h 130960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46296" h="1309609">
                  <a:moveTo>
                    <a:pt x="0" y="1309609"/>
                  </a:moveTo>
                  <a:lnTo>
                    <a:pt x="0" y="0"/>
                  </a:lnTo>
                  <a:lnTo>
                    <a:pt x="46297" y="0"/>
                  </a:lnTo>
                  <a:lnTo>
                    <a:pt x="46297" y="1309609"/>
                  </a:lnTo>
                  <a:lnTo>
                    <a:pt x="0" y="1309609"/>
                  </a:lnTo>
                  <a:lnTo>
                    <a:pt x="0" y="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426" name="Freeform: Shape 191">
              <a:extLst>
                <a:ext uri="{FF2B5EF4-FFF2-40B4-BE49-F238E27FC236}">
                  <a16:creationId xmlns:a16="http://schemas.microsoft.com/office/drawing/2014/main" id="{00000000-0008-0000-0700-00001A190000}"/>
                </a:ext>
              </a:extLst>
            </xdr:cNvPr>
            <xdr:cNvSpPr/>
          </xdr:nvSpPr>
          <xdr:spPr>
            <a:xfrm>
              <a:off x="7367578" y="1932333"/>
              <a:ext cx="937905" cy="496358"/>
            </a:xfrm>
            <a:custGeom>
              <a:avLst/>
              <a:gdLst>
                <a:gd name="connsiteX0" fmla="*/ 123612 w 937905"/>
                <a:gd name="connsiteY0" fmla="*/ 496189 h 496358"/>
                <a:gd name="connsiteX1" fmla="*/ 937395 w 937905"/>
                <a:gd name="connsiteY1" fmla="*/ 165860 h 496358"/>
                <a:gd name="connsiteX2" fmla="*/ 937395 w 937905"/>
                <a:gd name="connsiteY2" fmla="*/ -170 h 496358"/>
                <a:gd name="connsiteX3" fmla="*/ -511 w 937905"/>
                <a:gd name="connsiteY3" fmla="*/ 384970 h 496358"/>
              </a:gdLst>
              <a:ahLst/>
              <a:cxnLst>
                <a:cxn ang="0">
                  <a:pos x="connsiteX0" y="connsiteY0"/>
                </a:cxn>
                <a:cxn ang="0">
                  <a:pos x="connsiteX1" y="connsiteY1"/>
                </a:cxn>
                <a:cxn ang="0">
                  <a:pos x="connsiteX2" y="connsiteY2"/>
                </a:cxn>
                <a:cxn ang="0">
                  <a:pos x="connsiteX3" y="connsiteY3"/>
                </a:cxn>
              </a:cxnLst>
              <a:rect l="l" t="t" r="r" b="b"/>
              <a:pathLst>
                <a:path w="937905" h="496358">
                  <a:moveTo>
                    <a:pt x="123612" y="496189"/>
                  </a:moveTo>
                  <a:cubicBezTo>
                    <a:pt x="344080" y="288280"/>
                    <a:pt x="634391" y="170436"/>
                    <a:pt x="937395" y="165860"/>
                  </a:cubicBezTo>
                  <a:lnTo>
                    <a:pt x="937395" y="-170"/>
                  </a:lnTo>
                  <a:cubicBezTo>
                    <a:pt x="587164" y="4327"/>
                    <a:pt x="251806" y="142033"/>
                    <a:pt x="-511" y="384970"/>
                  </a:cubicBezTo>
                  <a:close/>
                </a:path>
              </a:pathLst>
            </a:custGeom>
            <a:solidFill>
              <a:srgbClr val="FBD06A"/>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427" name="Freeform: Shape 192">
              <a:extLst>
                <a:ext uri="{FF2B5EF4-FFF2-40B4-BE49-F238E27FC236}">
                  <a16:creationId xmlns:a16="http://schemas.microsoft.com/office/drawing/2014/main" id="{00000000-0008-0000-0700-00001B190000}"/>
                </a:ext>
              </a:extLst>
            </xdr:cNvPr>
            <xdr:cNvSpPr/>
          </xdr:nvSpPr>
          <xdr:spPr>
            <a:xfrm>
              <a:off x="6943724" y="2350199"/>
              <a:ext cx="514717" cy="899192"/>
            </a:xfrm>
            <a:custGeom>
              <a:avLst/>
              <a:gdLst>
                <a:gd name="connsiteX0" fmla="*/ 514206 w 514717"/>
                <a:gd name="connsiteY0" fmla="*/ 110783 h 899192"/>
                <a:gd name="connsiteX1" fmla="*/ 390350 w 514717"/>
                <a:gd name="connsiteY1" fmla="*/ -170 h 899192"/>
                <a:gd name="connsiteX2" fmla="*/ -511 w 514717"/>
                <a:gd name="connsiteY2" fmla="*/ 899023 h 899192"/>
                <a:gd name="connsiteX3" fmla="*/ 165784 w 514717"/>
                <a:gd name="connsiteY3" fmla="*/ 899023 h 899192"/>
                <a:gd name="connsiteX4" fmla="*/ 514206 w 514717"/>
                <a:gd name="connsiteY4" fmla="*/ 110783 h 899192"/>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514717" h="899192">
                  <a:moveTo>
                    <a:pt x="514206" y="110783"/>
                  </a:moveTo>
                  <a:lnTo>
                    <a:pt x="390350" y="-170"/>
                  </a:lnTo>
                  <a:cubicBezTo>
                    <a:pt x="154223" y="241504"/>
                    <a:pt x="15121" y="561510"/>
                    <a:pt x="-511" y="899023"/>
                  </a:cubicBezTo>
                  <a:lnTo>
                    <a:pt x="165784" y="899023"/>
                  </a:lnTo>
                  <a:cubicBezTo>
                    <a:pt x="181483" y="602471"/>
                    <a:pt x="305460" y="321991"/>
                    <a:pt x="514206" y="110783"/>
                  </a:cubicBezTo>
                  <a:close/>
                </a:path>
              </a:pathLst>
            </a:custGeom>
            <a:solidFill>
              <a:srgbClr val="FE6F74"/>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428" name="Freeform: Shape 193">
              <a:extLst>
                <a:ext uri="{FF2B5EF4-FFF2-40B4-BE49-F238E27FC236}">
                  <a16:creationId xmlns:a16="http://schemas.microsoft.com/office/drawing/2014/main" id="{00000000-0008-0000-0700-00001C190000}"/>
                </a:ext>
              </a:extLst>
            </xdr:cNvPr>
            <xdr:cNvSpPr/>
          </xdr:nvSpPr>
          <xdr:spPr>
            <a:xfrm>
              <a:off x="7326603" y="2308426"/>
              <a:ext cx="1015731" cy="917418"/>
            </a:xfrm>
            <a:custGeom>
              <a:avLst/>
              <a:gdLst>
                <a:gd name="connsiteX0" fmla="*/ 984735 w 1015731"/>
                <a:gd name="connsiteY0" fmla="*/ 917418 h 917418"/>
                <a:gd name="connsiteX1" fmla="*/ 0 w 1015731"/>
                <a:gd name="connsiteY1" fmla="*/ 34589 h 917418"/>
                <a:gd name="connsiteX2" fmla="*/ 30864 w 1015731"/>
                <a:gd name="connsiteY2" fmla="*/ 0 h 917418"/>
                <a:gd name="connsiteX3" fmla="*/ 1015732 w 1015731"/>
                <a:gd name="connsiteY3" fmla="*/ 882829 h 917418"/>
                <a:gd name="connsiteX4" fmla="*/ 984735 w 1015731"/>
                <a:gd name="connsiteY4" fmla="*/ 917418 h 917418"/>
                <a:gd name="connsiteX5" fmla="*/ 9179 w 1015731"/>
                <a:gd name="connsiteY5" fmla="*/ 43769 h 91741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015731" h="917418">
                  <a:moveTo>
                    <a:pt x="984735" y="917418"/>
                  </a:moveTo>
                  <a:lnTo>
                    <a:pt x="0" y="34589"/>
                  </a:lnTo>
                  <a:lnTo>
                    <a:pt x="30864" y="0"/>
                  </a:lnTo>
                  <a:lnTo>
                    <a:pt x="1015732" y="882829"/>
                  </a:lnTo>
                  <a:lnTo>
                    <a:pt x="984735" y="917418"/>
                  </a:lnTo>
                  <a:lnTo>
                    <a:pt x="9179" y="43769"/>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429" name="TextBox 37">
              <a:extLst>
                <a:ext uri="{FF2B5EF4-FFF2-40B4-BE49-F238E27FC236}">
                  <a16:creationId xmlns:a16="http://schemas.microsoft.com/office/drawing/2014/main" id="{00000000-0008-0000-0700-00001D190000}"/>
                </a:ext>
              </a:extLst>
            </xdr:cNvPr>
            <xdr:cNvSpPr txBox="1"/>
          </xdr:nvSpPr>
          <xdr:spPr>
            <a:xfrm rot="3710998">
              <a:off x="9386408" y="2602721"/>
              <a:ext cx="222790" cy="270063"/>
            </a:xfrm>
            <a:prstGeom prst="rect">
              <a:avLst/>
            </a:prstGeom>
            <a:noFill/>
          </xdr:spPr>
          <xdr:txBody>
            <a:bodyPr rot="0" spcFirstLastPara="0" vert="horz" wrap="square" lIns="0" tIns="0" rIns="0" bIns="0" numCol="1" spcCol="0" rtlCol="0" fromWordArt="0" anchor="t" anchorCtr="0" forceAA="0" compatLnSpc="1">
              <a:prstTxWarp prst="textNoShape">
                <a:avLst/>
              </a:prstTxWarp>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l">
                <a:spcAft>
                  <a:spcPts val="600"/>
                </a:spcAft>
              </a:pPr>
              <a:endParaRPr lang="pt-BR" sz="1048" b="1" spc="0" baseline="0">
                <a:solidFill>
                  <a:srgbClr val="FFFFFF"/>
                </a:solidFill>
                <a:latin typeface="Arial"/>
                <a:cs typeface="Arial"/>
                <a:sym typeface="Arial"/>
                <a:rtl val="0"/>
              </a:endParaRPr>
            </a:p>
          </xdr:txBody>
        </xdr:sp>
        <xdr:sp macro="" textlink="">
          <xdr:nvSpPr>
            <xdr:cNvPr id="6430" name="TextBox 38">
              <a:extLst>
                <a:ext uri="{FF2B5EF4-FFF2-40B4-BE49-F238E27FC236}">
                  <a16:creationId xmlns:a16="http://schemas.microsoft.com/office/drawing/2014/main" id="{00000000-0008-0000-0700-00001E190000}"/>
                </a:ext>
              </a:extLst>
            </xdr:cNvPr>
            <xdr:cNvSpPr txBox="1"/>
          </xdr:nvSpPr>
          <xdr:spPr>
            <a:xfrm rot="3847199">
              <a:off x="9388867" y="2646889"/>
              <a:ext cx="262701" cy="270063"/>
            </a:xfrm>
            <a:prstGeom prst="rect">
              <a:avLst/>
            </a:prstGeom>
            <a:noFill/>
          </xdr:spPr>
          <xdr:txBody>
            <a:bodyPr rot="0" spcFirstLastPara="0" vert="horz" wrap="square" lIns="0" tIns="0" rIns="0" bIns="0" numCol="1" spcCol="0" rtlCol="0" fromWordArt="0" anchor="t" anchorCtr="0" forceAA="0" compatLnSpc="1">
              <a:prstTxWarp prst="textNoShape">
                <a:avLst/>
              </a:prstTxWarp>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l">
                <a:spcAft>
                  <a:spcPts val="600"/>
                </a:spcAft>
              </a:pPr>
              <a:endParaRPr lang="pt-BR" sz="1048" b="1" spc="0" baseline="0">
                <a:solidFill>
                  <a:srgbClr val="FFFFFF"/>
                </a:solidFill>
                <a:latin typeface="Arial"/>
                <a:cs typeface="Arial"/>
                <a:sym typeface="Arial"/>
                <a:rtl val="0"/>
              </a:endParaRPr>
            </a:p>
          </xdr:txBody>
        </xdr:sp>
        <xdr:sp macro="" textlink="">
          <xdr:nvSpPr>
            <xdr:cNvPr id="6431" name="Freeform: Shape 196">
              <a:extLst>
                <a:ext uri="{FF2B5EF4-FFF2-40B4-BE49-F238E27FC236}">
                  <a16:creationId xmlns:a16="http://schemas.microsoft.com/office/drawing/2014/main" id="{00000000-0008-0000-0700-00001F190000}"/>
                </a:ext>
              </a:extLst>
            </xdr:cNvPr>
            <xdr:cNvSpPr/>
          </xdr:nvSpPr>
          <xdr:spPr>
            <a:xfrm>
              <a:off x="8197325" y="3158794"/>
              <a:ext cx="268999" cy="268999"/>
            </a:xfrm>
            <a:custGeom>
              <a:avLst/>
              <a:gdLst>
                <a:gd name="connsiteX0" fmla="*/ 268999 w 268999"/>
                <a:gd name="connsiteY0" fmla="*/ 134500 h 268999"/>
                <a:gd name="connsiteX1" fmla="*/ 134500 w 268999"/>
                <a:gd name="connsiteY1" fmla="*/ 268999 h 268999"/>
                <a:gd name="connsiteX2" fmla="*/ 0 w 268999"/>
                <a:gd name="connsiteY2" fmla="*/ 134500 h 268999"/>
                <a:gd name="connsiteX3" fmla="*/ 134500 w 268999"/>
                <a:gd name="connsiteY3" fmla="*/ 0 h 268999"/>
                <a:gd name="connsiteX4" fmla="*/ 268999 w 268999"/>
                <a:gd name="connsiteY4" fmla="*/ 134500 h 268999"/>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268999" h="268999">
                  <a:moveTo>
                    <a:pt x="268999" y="134500"/>
                  </a:moveTo>
                  <a:cubicBezTo>
                    <a:pt x="268999" y="208782"/>
                    <a:pt x="208782" y="268999"/>
                    <a:pt x="134500" y="268999"/>
                  </a:cubicBezTo>
                  <a:cubicBezTo>
                    <a:pt x="60218" y="268999"/>
                    <a:pt x="0" y="208782"/>
                    <a:pt x="0" y="134500"/>
                  </a:cubicBezTo>
                  <a:cubicBezTo>
                    <a:pt x="0" y="60218"/>
                    <a:pt x="60217" y="0"/>
                    <a:pt x="134500" y="0"/>
                  </a:cubicBezTo>
                  <a:cubicBezTo>
                    <a:pt x="208782" y="0"/>
                    <a:pt x="268999" y="60218"/>
                    <a:pt x="268999" y="134500"/>
                  </a:cubicBezTo>
                  <a:close/>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432" name="Freeform: Shape 197">
              <a:extLst>
                <a:ext uri="{FF2B5EF4-FFF2-40B4-BE49-F238E27FC236}">
                  <a16:creationId xmlns:a16="http://schemas.microsoft.com/office/drawing/2014/main" id="{00000000-0008-0000-0700-000020190000}"/>
                </a:ext>
              </a:extLst>
            </xdr:cNvPr>
            <xdr:cNvSpPr/>
          </xdr:nvSpPr>
          <xdr:spPr>
            <a:xfrm>
              <a:off x="8305484" y="3058751"/>
              <a:ext cx="1113513" cy="307579"/>
            </a:xfrm>
            <a:custGeom>
              <a:avLst/>
              <a:gdLst>
                <a:gd name="connsiteX0" fmla="*/ 66917 w 1113513"/>
                <a:gd name="connsiteY0" fmla="*/ 160176 h 307579"/>
                <a:gd name="connsiteX1" fmla="*/ 1113514 w 1113513"/>
                <a:gd name="connsiteY1" fmla="*/ 0 h 307579"/>
                <a:gd name="connsiteX2" fmla="*/ 139156 w 1113513"/>
                <a:gd name="connsiteY2" fmla="*/ 307580 h 307579"/>
                <a:gd name="connsiteX3" fmla="*/ 0 w 1113513"/>
                <a:gd name="connsiteY3" fmla="*/ 251705 h 307579"/>
                <a:gd name="connsiteX4" fmla="*/ 66917 w 1113513"/>
                <a:gd name="connsiteY4" fmla="*/ 160176 h 307579"/>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113513" h="307579">
                  <a:moveTo>
                    <a:pt x="66917" y="160176"/>
                  </a:moveTo>
                  <a:lnTo>
                    <a:pt x="1113514" y="0"/>
                  </a:lnTo>
                  <a:lnTo>
                    <a:pt x="139156" y="307580"/>
                  </a:lnTo>
                  <a:lnTo>
                    <a:pt x="0" y="251705"/>
                  </a:lnTo>
                  <a:lnTo>
                    <a:pt x="66917" y="160176"/>
                  </a:lnTo>
                  <a:close/>
                </a:path>
              </a:pathLst>
            </a:custGeom>
            <a:solidFill>
              <a:srgbClr val="AD87B3"/>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433" name="Freeform: Shape 198">
              <a:extLst>
                <a:ext uri="{FF2B5EF4-FFF2-40B4-BE49-F238E27FC236}">
                  <a16:creationId xmlns:a16="http://schemas.microsoft.com/office/drawing/2014/main" id="{00000000-0008-0000-0700-000021190000}"/>
                </a:ext>
              </a:extLst>
            </xdr:cNvPr>
            <xdr:cNvSpPr/>
          </xdr:nvSpPr>
          <xdr:spPr>
            <a:xfrm>
              <a:off x="7300899" y="3809138"/>
              <a:ext cx="1411118" cy="345165"/>
            </a:xfrm>
            <a:custGeom>
              <a:avLst/>
              <a:gdLst>
                <a:gd name="connsiteX0" fmla="*/ 1288772 w 1411118"/>
                <a:gd name="connsiteY0" fmla="*/ -100 h 345165"/>
                <a:gd name="connsiteX1" fmla="*/ 113397 w 1411118"/>
                <a:gd name="connsiteY1" fmla="*/ -100 h 345165"/>
                <a:gd name="connsiteX2" fmla="*/ -443 w 1411118"/>
                <a:gd name="connsiteY2" fmla="*/ 121668 h 345165"/>
                <a:gd name="connsiteX3" fmla="*/ 113397 w 1411118"/>
                <a:gd name="connsiteY3" fmla="*/ 235508 h 345165"/>
                <a:gd name="connsiteX4" fmla="*/ 1105049 w 1411118"/>
                <a:gd name="connsiteY4" fmla="*/ 235508 h 345165"/>
                <a:gd name="connsiteX5" fmla="*/ 1284381 w 1411118"/>
                <a:gd name="connsiteY5" fmla="*/ 344996 h 345165"/>
                <a:gd name="connsiteX6" fmla="*/ 1259105 w 1411118"/>
                <a:gd name="connsiteY6" fmla="*/ 235508 h 345165"/>
                <a:gd name="connsiteX7" fmla="*/ 1288772 w 1411118"/>
                <a:gd name="connsiteY7" fmla="*/ 235508 h 345165"/>
                <a:gd name="connsiteX8" fmla="*/ 1410540 w 1411118"/>
                <a:gd name="connsiteY8" fmla="*/ 121668 h 345165"/>
                <a:gd name="connsiteX9" fmla="*/ 1296687 w 1411118"/>
                <a:gd name="connsiteY9" fmla="*/ -100 h 345165"/>
                <a:gd name="connsiteX10" fmla="*/ 1288772 w 1411118"/>
                <a:gd name="connsiteY10" fmla="*/ -100 h 34516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Lst>
              <a:rect l="l" t="t" r="r" b="b"/>
              <a:pathLst>
                <a:path w="1411118" h="345165">
                  <a:moveTo>
                    <a:pt x="1288772" y="-100"/>
                  </a:moveTo>
                  <a:lnTo>
                    <a:pt x="113397" y="-100"/>
                  </a:lnTo>
                  <a:cubicBezTo>
                    <a:pt x="48342" y="2082"/>
                    <a:pt x="-2638" y="56601"/>
                    <a:pt x="-443" y="121668"/>
                  </a:cubicBezTo>
                  <a:cubicBezTo>
                    <a:pt x="1633" y="183650"/>
                    <a:pt x="51401" y="233419"/>
                    <a:pt x="113397" y="235508"/>
                  </a:cubicBezTo>
                  <a:lnTo>
                    <a:pt x="1105049" y="235508"/>
                  </a:lnTo>
                  <a:lnTo>
                    <a:pt x="1284381" y="344996"/>
                  </a:lnTo>
                  <a:lnTo>
                    <a:pt x="1259105" y="235508"/>
                  </a:lnTo>
                  <a:lnTo>
                    <a:pt x="1288772" y="235508"/>
                  </a:lnTo>
                  <a:cubicBezTo>
                    <a:pt x="1353840" y="237690"/>
                    <a:pt x="1408345" y="186723"/>
                    <a:pt x="1410540" y="121668"/>
                  </a:cubicBezTo>
                  <a:cubicBezTo>
                    <a:pt x="1412722" y="56601"/>
                    <a:pt x="1361756" y="2082"/>
                    <a:pt x="1296687" y="-100"/>
                  </a:cubicBezTo>
                  <a:cubicBezTo>
                    <a:pt x="1294053" y="-193"/>
                    <a:pt x="1291406" y="-193"/>
                    <a:pt x="1288772" y="-100"/>
                  </a:cubicBezTo>
                  <a:close/>
                </a:path>
              </a:pathLst>
            </a:custGeom>
            <a:solidFill>
              <a:srgbClr val="FFFFFF"/>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434" name="Freeform: Shape 199">
              <a:extLst>
                <a:ext uri="{FF2B5EF4-FFF2-40B4-BE49-F238E27FC236}">
                  <a16:creationId xmlns:a16="http://schemas.microsoft.com/office/drawing/2014/main" id="{00000000-0008-0000-0700-000022190000}"/>
                </a:ext>
              </a:extLst>
            </xdr:cNvPr>
            <xdr:cNvSpPr/>
          </xdr:nvSpPr>
          <xdr:spPr>
            <a:xfrm>
              <a:off x="737210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435" name="Freeform: Shape 200">
              <a:extLst>
                <a:ext uri="{FF2B5EF4-FFF2-40B4-BE49-F238E27FC236}">
                  <a16:creationId xmlns:a16="http://schemas.microsoft.com/office/drawing/2014/main" id="{00000000-0008-0000-0700-000023190000}"/>
                </a:ext>
              </a:extLst>
            </xdr:cNvPr>
            <xdr:cNvSpPr/>
          </xdr:nvSpPr>
          <xdr:spPr>
            <a:xfrm>
              <a:off x="756314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436" name="Freeform: Shape 201">
              <a:extLst>
                <a:ext uri="{FF2B5EF4-FFF2-40B4-BE49-F238E27FC236}">
                  <a16:creationId xmlns:a16="http://schemas.microsoft.com/office/drawing/2014/main" id="{00000000-0008-0000-0700-000024190000}"/>
                </a:ext>
              </a:extLst>
            </xdr:cNvPr>
            <xdr:cNvSpPr/>
          </xdr:nvSpPr>
          <xdr:spPr>
            <a:xfrm>
              <a:off x="775418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437" name="Freeform: Shape 202">
              <a:extLst>
                <a:ext uri="{FF2B5EF4-FFF2-40B4-BE49-F238E27FC236}">
                  <a16:creationId xmlns:a16="http://schemas.microsoft.com/office/drawing/2014/main" id="{00000000-0008-0000-0700-000025190000}"/>
                </a:ext>
              </a:extLst>
            </xdr:cNvPr>
            <xdr:cNvSpPr/>
          </xdr:nvSpPr>
          <xdr:spPr>
            <a:xfrm>
              <a:off x="794522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438" name="Freeform: Shape 203">
              <a:extLst>
                <a:ext uri="{FF2B5EF4-FFF2-40B4-BE49-F238E27FC236}">
                  <a16:creationId xmlns:a16="http://schemas.microsoft.com/office/drawing/2014/main" id="{00000000-0008-0000-0700-000026190000}"/>
                </a:ext>
              </a:extLst>
            </xdr:cNvPr>
            <xdr:cNvSpPr/>
          </xdr:nvSpPr>
          <xdr:spPr>
            <a:xfrm>
              <a:off x="813626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439" name="Freeform: Shape 204">
              <a:extLst>
                <a:ext uri="{FF2B5EF4-FFF2-40B4-BE49-F238E27FC236}">
                  <a16:creationId xmlns:a16="http://schemas.microsoft.com/office/drawing/2014/main" id="{00000000-0008-0000-0700-000027190000}"/>
                </a:ext>
              </a:extLst>
            </xdr:cNvPr>
            <xdr:cNvSpPr/>
          </xdr:nvSpPr>
          <xdr:spPr>
            <a:xfrm>
              <a:off x="832730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440" name="Freeform: Shape 205">
              <a:extLst>
                <a:ext uri="{FF2B5EF4-FFF2-40B4-BE49-F238E27FC236}">
                  <a16:creationId xmlns:a16="http://schemas.microsoft.com/office/drawing/2014/main" id="{00000000-0008-0000-0700-000028190000}"/>
                </a:ext>
              </a:extLst>
            </xdr:cNvPr>
            <xdr:cNvSpPr/>
          </xdr:nvSpPr>
          <xdr:spPr>
            <a:xfrm>
              <a:off x="8518209"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grpSp>
    </xdr:grpSp>
    <xdr:clientData/>
  </xdr:twoCellAnchor>
  <xdr:twoCellAnchor>
    <xdr:from>
      <xdr:col>5</xdr:col>
      <xdr:colOff>3096706</xdr:colOff>
      <xdr:row>0</xdr:row>
      <xdr:rowOff>0</xdr:rowOff>
    </xdr:from>
    <xdr:to>
      <xdr:col>6</xdr:col>
      <xdr:colOff>2035320</xdr:colOff>
      <xdr:row>1</xdr:row>
      <xdr:rowOff>817020</xdr:rowOff>
    </xdr:to>
    <xdr:grpSp>
      <xdr:nvGrpSpPr>
        <xdr:cNvPr id="6443" name="Group 182">
          <a:hlinkClick xmlns:r="http://schemas.openxmlformats.org/officeDocument/2006/relationships" r:id="rId7"/>
          <a:extLst>
            <a:ext uri="{FF2B5EF4-FFF2-40B4-BE49-F238E27FC236}">
              <a16:creationId xmlns:a16="http://schemas.microsoft.com/office/drawing/2014/main" id="{00000000-0008-0000-0700-00002B190000}"/>
            </a:ext>
          </a:extLst>
        </xdr:cNvPr>
        <xdr:cNvGrpSpPr/>
      </xdr:nvGrpSpPr>
      <xdr:grpSpPr>
        <a:xfrm>
          <a:off x="16743174" y="0"/>
          <a:ext cx="3417269" cy="1630455"/>
          <a:chOff x="8811259" y="251459"/>
          <a:chExt cx="1856261" cy="852171"/>
        </a:xfrm>
      </xdr:grpSpPr>
      <xdr:grpSp>
        <xdr:nvGrpSpPr>
          <xdr:cNvPr id="6444" name="Agrupar 10">
            <a:extLst>
              <a:ext uri="{FF2B5EF4-FFF2-40B4-BE49-F238E27FC236}">
                <a16:creationId xmlns:a16="http://schemas.microsoft.com/office/drawing/2014/main" id="{00000000-0008-0000-0700-00002C190000}"/>
              </a:ext>
            </a:extLst>
          </xdr:cNvPr>
          <xdr:cNvGrpSpPr/>
        </xdr:nvGrpSpPr>
        <xdr:grpSpPr>
          <a:xfrm>
            <a:off x="8811259" y="251459"/>
            <a:ext cx="1856261" cy="852171"/>
            <a:chOff x="5210175" y="147637"/>
            <a:chExt cx="2421589" cy="1038225"/>
          </a:xfrm>
          <a:solidFill>
            <a:schemeClr val="bg1">
              <a:lumMod val="50000"/>
            </a:schemeClr>
          </a:solidFill>
        </xdr:grpSpPr>
        <xdr:sp macro="" textlink="">
          <xdr:nvSpPr>
            <xdr:cNvPr id="6467" name="Retângulo: Cantos Arredondados 12">
              <a:extLst>
                <a:ext uri="{FF2B5EF4-FFF2-40B4-BE49-F238E27FC236}">
                  <a16:creationId xmlns:a16="http://schemas.microsoft.com/office/drawing/2014/main" id="{00000000-0008-0000-0700-000043190000}"/>
                </a:ext>
              </a:extLst>
            </xdr:cNvPr>
            <xdr:cNvSpPr/>
          </xdr:nvSpPr>
          <xdr:spPr>
            <a:xfrm>
              <a:off x="5210175" y="147637"/>
              <a:ext cx="2365883" cy="1038225"/>
            </a:xfrm>
            <a:prstGeom prst="roundRect">
              <a:avLst>
                <a:gd name="adj" fmla="val 9328"/>
              </a:avLst>
            </a:prstGeom>
            <a:solidFill>
              <a:srgbClr val="002060"/>
            </a:solidFill>
            <a:ln>
              <a:noFill/>
            </a:ln>
            <a:effectLst>
              <a:outerShdw blurRad="50800" dist="38100" dir="5400000" algn="t"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solidFill>
                  <a:schemeClr val="bg1">
                    <a:lumMod val="85000"/>
                  </a:schemeClr>
                </a:solidFill>
              </a:endParaRPr>
            </a:p>
          </xdr:txBody>
        </xdr:sp>
        <xdr:sp macro="" textlink="">
          <xdr:nvSpPr>
            <xdr:cNvPr id="6468" name="Retângulo: Cantos Arredondados 13">
              <a:hlinkClick xmlns:r="http://schemas.openxmlformats.org/officeDocument/2006/relationships" r:id="rId7"/>
              <a:extLst>
                <a:ext uri="{FF2B5EF4-FFF2-40B4-BE49-F238E27FC236}">
                  <a16:creationId xmlns:a16="http://schemas.microsoft.com/office/drawing/2014/main" id="{00000000-0008-0000-0700-000044190000}"/>
                </a:ext>
              </a:extLst>
            </xdr:cNvPr>
            <xdr:cNvSpPr/>
          </xdr:nvSpPr>
          <xdr:spPr>
            <a:xfrm>
              <a:off x="5917423" y="398766"/>
              <a:ext cx="1714341" cy="782932"/>
            </a:xfrm>
            <a:prstGeom prst="roundRect">
              <a:avLst/>
            </a:prstGeom>
            <a:noFill/>
            <a:ln>
              <a:no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2400" b="1">
                  <a:solidFill>
                    <a:schemeClr val="bg1"/>
                  </a:solidFill>
                  <a:latin typeface="+mn-lt"/>
                </a:rPr>
                <a:t>Diagnóstico</a:t>
              </a:r>
              <a:br>
                <a:rPr lang="pt-BR" sz="2400" b="1">
                  <a:solidFill>
                    <a:schemeClr val="bg1"/>
                  </a:solidFill>
                  <a:latin typeface="+mn-lt"/>
                </a:rPr>
              </a:br>
              <a:r>
                <a:rPr lang="pt-BR" sz="2400" b="1">
                  <a:solidFill>
                    <a:schemeClr val="bg1"/>
                  </a:solidFill>
                  <a:latin typeface="+mn-lt"/>
                </a:rPr>
                <a:t>PRIVACIDADE</a:t>
              </a:r>
            </a:p>
          </xdr:txBody>
        </xdr:sp>
      </xdr:grpSp>
      <xdr:grpSp>
        <xdr:nvGrpSpPr>
          <xdr:cNvPr id="6445" name="Group 184">
            <a:extLst>
              <a:ext uri="{FF2B5EF4-FFF2-40B4-BE49-F238E27FC236}">
                <a16:creationId xmlns:a16="http://schemas.microsoft.com/office/drawing/2014/main" id="{00000000-0008-0000-0700-00002D190000}"/>
              </a:ext>
            </a:extLst>
          </xdr:cNvPr>
          <xdr:cNvGrpSpPr/>
        </xdr:nvGrpSpPr>
        <xdr:grpSpPr>
          <a:xfrm>
            <a:off x="8890001" y="488130"/>
            <a:ext cx="581077" cy="489770"/>
            <a:chOff x="6943724" y="1902932"/>
            <a:chExt cx="2763297" cy="2251371"/>
          </a:xfrm>
        </xdr:grpSpPr>
        <xdr:sp macro="" textlink="">
          <xdr:nvSpPr>
            <xdr:cNvPr id="6446" name="Freeform: Shape 185">
              <a:extLst>
                <a:ext uri="{FF2B5EF4-FFF2-40B4-BE49-F238E27FC236}">
                  <a16:creationId xmlns:a16="http://schemas.microsoft.com/office/drawing/2014/main" id="{00000000-0008-0000-0700-00002E190000}"/>
                </a:ext>
              </a:extLst>
            </xdr:cNvPr>
            <xdr:cNvSpPr/>
          </xdr:nvSpPr>
          <xdr:spPr>
            <a:xfrm>
              <a:off x="9189377" y="2343015"/>
              <a:ext cx="517644" cy="906376"/>
            </a:xfrm>
            <a:custGeom>
              <a:avLst/>
              <a:gdLst>
                <a:gd name="connsiteX0" fmla="*/ 119222 w 517644"/>
                <a:gd name="connsiteY0" fmla="*/ -170 h 906376"/>
                <a:gd name="connsiteX1" fmla="*/ -511 w 517644"/>
                <a:gd name="connsiteY1" fmla="*/ 114907 h 906376"/>
                <a:gd name="connsiteX2" fmla="*/ 350838 w 517644"/>
                <a:gd name="connsiteY2" fmla="*/ 906207 h 906376"/>
                <a:gd name="connsiteX3" fmla="*/ 517134 w 517644"/>
                <a:gd name="connsiteY3" fmla="*/ 906207 h 906376"/>
                <a:gd name="connsiteX4" fmla="*/ 119222 w 517644"/>
                <a:gd name="connsiteY4" fmla="*/ -170 h 906376"/>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517644" h="906376">
                  <a:moveTo>
                    <a:pt x="119222" y="-170"/>
                  </a:moveTo>
                  <a:lnTo>
                    <a:pt x="-511" y="114907"/>
                  </a:lnTo>
                  <a:cubicBezTo>
                    <a:pt x="209992" y="326448"/>
                    <a:pt x="335100" y="608192"/>
                    <a:pt x="350838" y="906207"/>
                  </a:cubicBezTo>
                  <a:lnTo>
                    <a:pt x="517134" y="906207"/>
                  </a:lnTo>
                  <a:cubicBezTo>
                    <a:pt x="501302" y="565235"/>
                    <a:pt x="359512" y="242263"/>
                    <a:pt x="119222" y="-170"/>
                  </a:cubicBezTo>
                  <a:close/>
                </a:path>
              </a:pathLst>
            </a:custGeom>
            <a:solidFill>
              <a:srgbClr val="78AD5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447" name="Freeform: Shape 186">
              <a:extLst>
                <a:ext uri="{FF2B5EF4-FFF2-40B4-BE49-F238E27FC236}">
                  <a16:creationId xmlns:a16="http://schemas.microsoft.com/office/drawing/2014/main" id="{00000000-0008-0000-0700-00002F190000}"/>
                </a:ext>
              </a:extLst>
            </xdr:cNvPr>
            <xdr:cNvSpPr/>
          </xdr:nvSpPr>
          <xdr:spPr>
            <a:xfrm>
              <a:off x="6944124" y="3270145"/>
              <a:ext cx="1309609" cy="46429"/>
            </a:xfrm>
            <a:custGeom>
              <a:avLst/>
              <a:gdLst>
                <a:gd name="connsiteX0" fmla="*/ 1309609 w 1309609"/>
                <a:gd name="connsiteY0" fmla="*/ 46430 h 46429"/>
                <a:gd name="connsiteX1" fmla="*/ 0 w 1309609"/>
                <a:gd name="connsiteY1" fmla="*/ 46430 h 46429"/>
                <a:gd name="connsiteX2" fmla="*/ 0 w 1309609"/>
                <a:gd name="connsiteY2" fmla="*/ 0 h 46429"/>
                <a:gd name="connsiteX3" fmla="*/ 1309609 w 1309609"/>
                <a:gd name="connsiteY3" fmla="*/ 0 h 46429"/>
                <a:gd name="connsiteX4" fmla="*/ 1309609 w 1309609"/>
                <a:gd name="connsiteY4" fmla="*/ 46430 h 46429"/>
                <a:gd name="connsiteX5" fmla="*/ 0 w 1309609"/>
                <a:gd name="connsiteY5" fmla="*/ 46430 h 4642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309609" h="46429">
                  <a:moveTo>
                    <a:pt x="1309609" y="46430"/>
                  </a:moveTo>
                  <a:lnTo>
                    <a:pt x="0" y="46430"/>
                  </a:lnTo>
                  <a:lnTo>
                    <a:pt x="0" y="0"/>
                  </a:lnTo>
                  <a:lnTo>
                    <a:pt x="1309609" y="0"/>
                  </a:lnTo>
                  <a:lnTo>
                    <a:pt x="1309609" y="46430"/>
                  </a:lnTo>
                  <a:lnTo>
                    <a:pt x="0" y="4643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448" name="Freeform: Shape 187">
              <a:extLst>
                <a:ext uri="{FF2B5EF4-FFF2-40B4-BE49-F238E27FC236}">
                  <a16:creationId xmlns:a16="http://schemas.microsoft.com/office/drawing/2014/main" id="{00000000-0008-0000-0700-000030190000}"/>
                </a:ext>
              </a:extLst>
            </xdr:cNvPr>
            <xdr:cNvSpPr/>
          </xdr:nvSpPr>
          <xdr:spPr>
            <a:xfrm>
              <a:off x="8397279" y="3270145"/>
              <a:ext cx="1309609" cy="46429"/>
            </a:xfrm>
            <a:custGeom>
              <a:avLst/>
              <a:gdLst>
                <a:gd name="connsiteX0" fmla="*/ 1309609 w 1309609"/>
                <a:gd name="connsiteY0" fmla="*/ 46430 h 46429"/>
                <a:gd name="connsiteX1" fmla="*/ 0 w 1309609"/>
                <a:gd name="connsiteY1" fmla="*/ 46430 h 46429"/>
                <a:gd name="connsiteX2" fmla="*/ 0 w 1309609"/>
                <a:gd name="connsiteY2" fmla="*/ 0 h 46429"/>
                <a:gd name="connsiteX3" fmla="*/ 1309609 w 1309609"/>
                <a:gd name="connsiteY3" fmla="*/ 0 h 46429"/>
                <a:gd name="connsiteX4" fmla="*/ 1309609 w 1309609"/>
                <a:gd name="connsiteY4" fmla="*/ 46430 h 46429"/>
                <a:gd name="connsiteX5" fmla="*/ 0 w 1309609"/>
                <a:gd name="connsiteY5" fmla="*/ 46430 h 4642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309609" h="46429">
                  <a:moveTo>
                    <a:pt x="1309609" y="46430"/>
                  </a:moveTo>
                  <a:lnTo>
                    <a:pt x="0" y="46430"/>
                  </a:lnTo>
                  <a:lnTo>
                    <a:pt x="0" y="0"/>
                  </a:lnTo>
                  <a:lnTo>
                    <a:pt x="1309609" y="0"/>
                  </a:lnTo>
                  <a:lnTo>
                    <a:pt x="1309609" y="46430"/>
                  </a:lnTo>
                  <a:lnTo>
                    <a:pt x="0" y="4643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449" name="Freeform: Shape 188">
              <a:extLst>
                <a:ext uri="{FF2B5EF4-FFF2-40B4-BE49-F238E27FC236}">
                  <a16:creationId xmlns:a16="http://schemas.microsoft.com/office/drawing/2014/main" id="{00000000-0008-0000-0700-000031190000}"/>
                </a:ext>
              </a:extLst>
            </xdr:cNvPr>
            <xdr:cNvSpPr/>
          </xdr:nvSpPr>
          <xdr:spPr>
            <a:xfrm>
              <a:off x="8339940" y="2301641"/>
              <a:ext cx="977284" cy="940034"/>
            </a:xfrm>
            <a:custGeom>
              <a:avLst/>
              <a:gdLst>
                <a:gd name="connsiteX0" fmla="*/ 32195 w 977284"/>
                <a:gd name="connsiteY0" fmla="*/ 940034 h 940034"/>
                <a:gd name="connsiteX1" fmla="*/ 977285 w 977284"/>
                <a:gd name="connsiteY1" fmla="*/ 33525 h 940034"/>
                <a:gd name="connsiteX2" fmla="*/ 945223 w 977284"/>
                <a:gd name="connsiteY2" fmla="*/ 0 h 940034"/>
                <a:gd name="connsiteX3" fmla="*/ 0 w 977284"/>
                <a:gd name="connsiteY3" fmla="*/ 906509 h 940034"/>
                <a:gd name="connsiteX4" fmla="*/ 32195 w 977284"/>
                <a:gd name="connsiteY4" fmla="*/ 940034 h 940034"/>
                <a:gd name="connsiteX5" fmla="*/ 977285 w 977284"/>
                <a:gd name="connsiteY5" fmla="*/ 33525 h 94003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977284" h="940034">
                  <a:moveTo>
                    <a:pt x="32195" y="940034"/>
                  </a:moveTo>
                  <a:lnTo>
                    <a:pt x="977285" y="33525"/>
                  </a:lnTo>
                  <a:lnTo>
                    <a:pt x="945223" y="0"/>
                  </a:lnTo>
                  <a:lnTo>
                    <a:pt x="0" y="906509"/>
                  </a:lnTo>
                  <a:lnTo>
                    <a:pt x="32195" y="940034"/>
                  </a:lnTo>
                  <a:lnTo>
                    <a:pt x="977285" y="33525"/>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450" name="Freeform: Shape 189">
              <a:extLst>
                <a:ext uri="{FF2B5EF4-FFF2-40B4-BE49-F238E27FC236}">
                  <a16:creationId xmlns:a16="http://schemas.microsoft.com/office/drawing/2014/main" id="{00000000-0008-0000-0700-000032190000}"/>
                </a:ext>
              </a:extLst>
            </xdr:cNvPr>
            <xdr:cNvSpPr/>
          </xdr:nvSpPr>
          <xdr:spPr>
            <a:xfrm>
              <a:off x="8351914" y="1932333"/>
              <a:ext cx="923670" cy="493431"/>
            </a:xfrm>
            <a:custGeom>
              <a:avLst/>
              <a:gdLst>
                <a:gd name="connsiteX0" fmla="*/ -511 w 923670"/>
                <a:gd name="connsiteY0" fmla="*/ -170 h 493431"/>
                <a:gd name="connsiteX1" fmla="*/ -511 w 923670"/>
                <a:gd name="connsiteY1" fmla="*/ 165993 h 493431"/>
                <a:gd name="connsiteX2" fmla="*/ 803427 w 923670"/>
                <a:gd name="connsiteY2" fmla="*/ 493262 h 493431"/>
                <a:gd name="connsiteX3" fmla="*/ 923160 w 923670"/>
                <a:gd name="connsiteY3" fmla="*/ 378052 h 493431"/>
                <a:gd name="connsiteX4" fmla="*/ -511 w 923670"/>
                <a:gd name="connsiteY4" fmla="*/ -170 h 493431"/>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923670" h="493431">
                  <a:moveTo>
                    <a:pt x="-511" y="-170"/>
                  </a:moveTo>
                  <a:lnTo>
                    <a:pt x="-511" y="165993"/>
                  </a:lnTo>
                  <a:cubicBezTo>
                    <a:pt x="298674" y="172126"/>
                    <a:pt x="585022" y="288692"/>
                    <a:pt x="803427" y="493262"/>
                  </a:cubicBezTo>
                  <a:lnTo>
                    <a:pt x="923160" y="378052"/>
                  </a:lnTo>
                  <a:cubicBezTo>
                    <a:pt x="673331" y="141009"/>
                    <a:pt x="343813" y="6083"/>
                    <a:pt x="-511" y="-170"/>
                  </a:cubicBezTo>
                  <a:close/>
                </a:path>
              </a:pathLst>
            </a:custGeom>
            <a:solidFill>
              <a:srgbClr val="B4DC7B"/>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451" name="Freeform: Shape 190">
              <a:extLst>
                <a:ext uri="{FF2B5EF4-FFF2-40B4-BE49-F238E27FC236}">
                  <a16:creationId xmlns:a16="http://schemas.microsoft.com/office/drawing/2014/main" id="{00000000-0008-0000-0700-000033190000}"/>
                </a:ext>
              </a:extLst>
            </xdr:cNvPr>
            <xdr:cNvSpPr/>
          </xdr:nvSpPr>
          <xdr:spPr>
            <a:xfrm>
              <a:off x="8305484" y="1902932"/>
              <a:ext cx="46296" cy="1309609"/>
            </a:xfrm>
            <a:custGeom>
              <a:avLst/>
              <a:gdLst>
                <a:gd name="connsiteX0" fmla="*/ 0 w 46296"/>
                <a:gd name="connsiteY0" fmla="*/ 1309609 h 1309609"/>
                <a:gd name="connsiteX1" fmla="*/ 0 w 46296"/>
                <a:gd name="connsiteY1" fmla="*/ 0 h 1309609"/>
                <a:gd name="connsiteX2" fmla="*/ 46297 w 46296"/>
                <a:gd name="connsiteY2" fmla="*/ 0 h 1309609"/>
                <a:gd name="connsiteX3" fmla="*/ 46297 w 46296"/>
                <a:gd name="connsiteY3" fmla="*/ 1309609 h 1309609"/>
                <a:gd name="connsiteX4" fmla="*/ 0 w 46296"/>
                <a:gd name="connsiteY4" fmla="*/ 1309609 h 1309609"/>
                <a:gd name="connsiteX5" fmla="*/ 0 w 46296"/>
                <a:gd name="connsiteY5" fmla="*/ 0 h 130960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46296" h="1309609">
                  <a:moveTo>
                    <a:pt x="0" y="1309609"/>
                  </a:moveTo>
                  <a:lnTo>
                    <a:pt x="0" y="0"/>
                  </a:lnTo>
                  <a:lnTo>
                    <a:pt x="46297" y="0"/>
                  </a:lnTo>
                  <a:lnTo>
                    <a:pt x="46297" y="1309609"/>
                  </a:lnTo>
                  <a:lnTo>
                    <a:pt x="0" y="1309609"/>
                  </a:lnTo>
                  <a:lnTo>
                    <a:pt x="0" y="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452" name="Freeform: Shape 191">
              <a:extLst>
                <a:ext uri="{FF2B5EF4-FFF2-40B4-BE49-F238E27FC236}">
                  <a16:creationId xmlns:a16="http://schemas.microsoft.com/office/drawing/2014/main" id="{00000000-0008-0000-0700-000034190000}"/>
                </a:ext>
              </a:extLst>
            </xdr:cNvPr>
            <xdr:cNvSpPr/>
          </xdr:nvSpPr>
          <xdr:spPr>
            <a:xfrm>
              <a:off x="7367578" y="1932333"/>
              <a:ext cx="937905" cy="496358"/>
            </a:xfrm>
            <a:custGeom>
              <a:avLst/>
              <a:gdLst>
                <a:gd name="connsiteX0" fmla="*/ 123612 w 937905"/>
                <a:gd name="connsiteY0" fmla="*/ 496189 h 496358"/>
                <a:gd name="connsiteX1" fmla="*/ 937395 w 937905"/>
                <a:gd name="connsiteY1" fmla="*/ 165860 h 496358"/>
                <a:gd name="connsiteX2" fmla="*/ 937395 w 937905"/>
                <a:gd name="connsiteY2" fmla="*/ -170 h 496358"/>
                <a:gd name="connsiteX3" fmla="*/ -511 w 937905"/>
                <a:gd name="connsiteY3" fmla="*/ 384970 h 496358"/>
              </a:gdLst>
              <a:ahLst/>
              <a:cxnLst>
                <a:cxn ang="0">
                  <a:pos x="connsiteX0" y="connsiteY0"/>
                </a:cxn>
                <a:cxn ang="0">
                  <a:pos x="connsiteX1" y="connsiteY1"/>
                </a:cxn>
                <a:cxn ang="0">
                  <a:pos x="connsiteX2" y="connsiteY2"/>
                </a:cxn>
                <a:cxn ang="0">
                  <a:pos x="connsiteX3" y="connsiteY3"/>
                </a:cxn>
              </a:cxnLst>
              <a:rect l="l" t="t" r="r" b="b"/>
              <a:pathLst>
                <a:path w="937905" h="496358">
                  <a:moveTo>
                    <a:pt x="123612" y="496189"/>
                  </a:moveTo>
                  <a:cubicBezTo>
                    <a:pt x="344080" y="288280"/>
                    <a:pt x="634391" y="170436"/>
                    <a:pt x="937395" y="165860"/>
                  </a:cubicBezTo>
                  <a:lnTo>
                    <a:pt x="937395" y="-170"/>
                  </a:lnTo>
                  <a:cubicBezTo>
                    <a:pt x="587164" y="4327"/>
                    <a:pt x="251806" y="142033"/>
                    <a:pt x="-511" y="384970"/>
                  </a:cubicBezTo>
                  <a:close/>
                </a:path>
              </a:pathLst>
            </a:custGeom>
            <a:solidFill>
              <a:srgbClr val="FBD06A"/>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453" name="Freeform: Shape 192">
              <a:extLst>
                <a:ext uri="{FF2B5EF4-FFF2-40B4-BE49-F238E27FC236}">
                  <a16:creationId xmlns:a16="http://schemas.microsoft.com/office/drawing/2014/main" id="{00000000-0008-0000-0700-000035190000}"/>
                </a:ext>
              </a:extLst>
            </xdr:cNvPr>
            <xdr:cNvSpPr/>
          </xdr:nvSpPr>
          <xdr:spPr>
            <a:xfrm>
              <a:off x="6943724" y="2350199"/>
              <a:ext cx="514717" cy="899192"/>
            </a:xfrm>
            <a:custGeom>
              <a:avLst/>
              <a:gdLst>
                <a:gd name="connsiteX0" fmla="*/ 514206 w 514717"/>
                <a:gd name="connsiteY0" fmla="*/ 110783 h 899192"/>
                <a:gd name="connsiteX1" fmla="*/ 390350 w 514717"/>
                <a:gd name="connsiteY1" fmla="*/ -170 h 899192"/>
                <a:gd name="connsiteX2" fmla="*/ -511 w 514717"/>
                <a:gd name="connsiteY2" fmla="*/ 899023 h 899192"/>
                <a:gd name="connsiteX3" fmla="*/ 165784 w 514717"/>
                <a:gd name="connsiteY3" fmla="*/ 899023 h 899192"/>
                <a:gd name="connsiteX4" fmla="*/ 514206 w 514717"/>
                <a:gd name="connsiteY4" fmla="*/ 110783 h 899192"/>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514717" h="899192">
                  <a:moveTo>
                    <a:pt x="514206" y="110783"/>
                  </a:moveTo>
                  <a:lnTo>
                    <a:pt x="390350" y="-170"/>
                  </a:lnTo>
                  <a:cubicBezTo>
                    <a:pt x="154223" y="241504"/>
                    <a:pt x="15121" y="561510"/>
                    <a:pt x="-511" y="899023"/>
                  </a:cubicBezTo>
                  <a:lnTo>
                    <a:pt x="165784" y="899023"/>
                  </a:lnTo>
                  <a:cubicBezTo>
                    <a:pt x="181483" y="602471"/>
                    <a:pt x="305460" y="321991"/>
                    <a:pt x="514206" y="110783"/>
                  </a:cubicBezTo>
                  <a:close/>
                </a:path>
              </a:pathLst>
            </a:custGeom>
            <a:solidFill>
              <a:srgbClr val="FE6F74"/>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454" name="Freeform: Shape 193">
              <a:extLst>
                <a:ext uri="{FF2B5EF4-FFF2-40B4-BE49-F238E27FC236}">
                  <a16:creationId xmlns:a16="http://schemas.microsoft.com/office/drawing/2014/main" id="{00000000-0008-0000-0700-000036190000}"/>
                </a:ext>
              </a:extLst>
            </xdr:cNvPr>
            <xdr:cNvSpPr/>
          </xdr:nvSpPr>
          <xdr:spPr>
            <a:xfrm>
              <a:off x="7326603" y="2308426"/>
              <a:ext cx="1015731" cy="917418"/>
            </a:xfrm>
            <a:custGeom>
              <a:avLst/>
              <a:gdLst>
                <a:gd name="connsiteX0" fmla="*/ 984735 w 1015731"/>
                <a:gd name="connsiteY0" fmla="*/ 917418 h 917418"/>
                <a:gd name="connsiteX1" fmla="*/ 0 w 1015731"/>
                <a:gd name="connsiteY1" fmla="*/ 34589 h 917418"/>
                <a:gd name="connsiteX2" fmla="*/ 30864 w 1015731"/>
                <a:gd name="connsiteY2" fmla="*/ 0 h 917418"/>
                <a:gd name="connsiteX3" fmla="*/ 1015732 w 1015731"/>
                <a:gd name="connsiteY3" fmla="*/ 882829 h 917418"/>
                <a:gd name="connsiteX4" fmla="*/ 984735 w 1015731"/>
                <a:gd name="connsiteY4" fmla="*/ 917418 h 917418"/>
                <a:gd name="connsiteX5" fmla="*/ 9179 w 1015731"/>
                <a:gd name="connsiteY5" fmla="*/ 43769 h 91741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015731" h="917418">
                  <a:moveTo>
                    <a:pt x="984735" y="917418"/>
                  </a:moveTo>
                  <a:lnTo>
                    <a:pt x="0" y="34589"/>
                  </a:lnTo>
                  <a:lnTo>
                    <a:pt x="30864" y="0"/>
                  </a:lnTo>
                  <a:lnTo>
                    <a:pt x="1015732" y="882829"/>
                  </a:lnTo>
                  <a:lnTo>
                    <a:pt x="984735" y="917418"/>
                  </a:lnTo>
                  <a:lnTo>
                    <a:pt x="9179" y="43769"/>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455" name="TextBox 37">
              <a:extLst>
                <a:ext uri="{FF2B5EF4-FFF2-40B4-BE49-F238E27FC236}">
                  <a16:creationId xmlns:a16="http://schemas.microsoft.com/office/drawing/2014/main" id="{00000000-0008-0000-0700-000037190000}"/>
                </a:ext>
              </a:extLst>
            </xdr:cNvPr>
            <xdr:cNvSpPr txBox="1"/>
          </xdr:nvSpPr>
          <xdr:spPr>
            <a:xfrm rot="3710998">
              <a:off x="9386408" y="2602721"/>
              <a:ext cx="222790" cy="270063"/>
            </a:xfrm>
            <a:prstGeom prst="rect">
              <a:avLst/>
            </a:prstGeom>
            <a:noFill/>
          </xdr:spPr>
          <xdr:txBody>
            <a:bodyPr rot="0" spcFirstLastPara="0" vert="horz" wrap="square" lIns="0" tIns="0" rIns="0" bIns="0" numCol="1" spcCol="0" rtlCol="0" fromWordArt="0" anchor="t" anchorCtr="0" forceAA="0" compatLnSpc="1">
              <a:prstTxWarp prst="textNoShape">
                <a:avLst/>
              </a:prstTxWarp>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l">
                <a:spcAft>
                  <a:spcPts val="600"/>
                </a:spcAft>
              </a:pPr>
              <a:endParaRPr lang="pt-BR" sz="1048" b="1" spc="0" baseline="0">
                <a:solidFill>
                  <a:srgbClr val="FFFFFF"/>
                </a:solidFill>
                <a:latin typeface="Arial"/>
                <a:cs typeface="Arial"/>
                <a:sym typeface="Arial"/>
                <a:rtl val="0"/>
              </a:endParaRPr>
            </a:p>
          </xdr:txBody>
        </xdr:sp>
        <xdr:sp macro="" textlink="">
          <xdr:nvSpPr>
            <xdr:cNvPr id="6456" name="TextBox 38">
              <a:extLst>
                <a:ext uri="{FF2B5EF4-FFF2-40B4-BE49-F238E27FC236}">
                  <a16:creationId xmlns:a16="http://schemas.microsoft.com/office/drawing/2014/main" id="{00000000-0008-0000-0700-000038190000}"/>
                </a:ext>
              </a:extLst>
            </xdr:cNvPr>
            <xdr:cNvSpPr txBox="1"/>
          </xdr:nvSpPr>
          <xdr:spPr>
            <a:xfrm rot="3847199">
              <a:off x="9388867" y="2646889"/>
              <a:ext cx="262701" cy="270063"/>
            </a:xfrm>
            <a:prstGeom prst="rect">
              <a:avLst/>
            </a:prstGeom>
            <a:noFill/>
          </xdr:spPr>
          <xdr:txBody>
            <a:bodyPr rot="0" spcFirstLastPara="0" vert="horz" wrap="square" lIns="0" tIns="0" rIns="0" bIns="0" numCol="1" spcCol="0" rtlCol="0" fromWordArt="0" anchor="t" anchorCtr="0" forceAA="0" compatLnSpc="1">
              <a:prstTxWarp prst="textNoShape">
                <a:avLst/>
              </a:prstTxWarp>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l">
                <a:spcAft>
                  <a:spcPts val="600"/>
                </a:spcAft>
              </a:pPr>
              <a:endParaRPr lang="pt-BR" sz="1048" b="1" spc="0" baseline="0">
                <a:solidFill>
                  <a:srgbClr val="FFFFFF"/>
                </a:solidFill>
                <a:latin typeface="Arial"/>
                <a:cs typeface="Arial"/>
                <a:sym typeface="Arial"/>
                <a:rtl val="0"/>
              </a:endParaRPr>
            </a:p>
          </xdr:txBody>
        </xdr:sp>
        <xdr:sp macro="" textlink="">
          <xdr:nvSpPr>
            <xdr:cNvPr id="6457" name="Freeform: Shape 196">
              <a:extLst>
                <a:ext uri="{FF2B5EF4-FFF2-40B4-BE49-F238E27FC236}">
                  <a16:creationId xmlns:a16="http://schemas.microsoft.com/office/drawing/2014/main" id="{00000000-0008-0000-0700-000039190000}"/>
                </a:ext>
              </a:extLst>
            </xdr:cNvPr>
            <xdr:cNvSpPr/>
          </xdr:nvSpPr>
          <xdr:spPr>
            <a:xfrm>
              <a:off x="8197325" y="3158794"/>
              <a:ext cx="268999" cy="268999"/>
            </a:xfrm>
            <a:custGeom>
              <a:avLst/>
              <a:gdLst>
                <a:gd name="connsiteX0" fmla="*/ 268999 w 268999"/>
                <a:gd name="connsiteY0" fmla="*/ 134500 h 268999"/>
                <a:gd name="connsiteX1" fmla="*/ 134500 w 268999"/>
                <a:gd name="connsiteY1" fmla="*/ 268999 h 268999"/>
                <a:gd name="connsiteX2" fmla="*/ 0 w 268999"/>
                <a:gd name="connsiteY2" fmla="*/ 134500 h 268999"/>
                <a:gd name="connsiteX3" fmla="*/ 134500 w 268999"/>
                <a:gd name="connsiteY3" fmla="*/ 0 h 268999"/>
                <a:gd name="connsiteX4" fmla="*/ 268999 w 268999"/>
                <a:gd name="connsiteY4" fmla="*/ 134500 h 268999"/>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268999" h="268999">
                  <a:moveTo>
                    <a:pt x="268999" y="134500"/>
                  </a:moveTo>
                  <a:cubicBezTo>
                    <a:pt x="268999" y="208782"/>
                    <a:pt x="208782" y="268999"/>
                    <a:pt x="134500" y="268999"/>
                  </a:cubicBezTo>
                  <a:cubicBezTo>
                    <a:pt x="60218" y="268999"/>
                    <a:pt x="0" y="208782"/>
                    <a:pt x="0" y="134500"/>
                  </a:cubicBezTo>
                  <a:cubicBezTo>
                    <a:pt x="0" y="60218"/>
                    <a:pt x="60217" y="0"/>
                    <a:pt x="134500" y="0"/>
                  </a:cubicBezTo>
                  <a:cubicBezTo>
                    <a:pt x="208782" y="0"/>
                    <a:pt x="268999" y="60218"/>
                    <a:pt x="268999" y="134500"/>
                  </a:cubicBezTo>
                  <a:close/>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458" name="Freeform: Shape 197">
              <a:extLst>
                <a:ext uri="{FF2B5EF4-FFF2-40B4-BE49-F238E27FC236}">
                  <a16:creationId xmlns:a16="http://schemas.microsoft.com/office/drawing/2014/main" id="{00000000-0008-0000-0700-00003A190000}"/>
                </a:ext>
              </a:extLst>
            </xdr:cNvPr>
            <xdr:cNvSpPr/>
          </xdr:nvSpPr>
          <xdr:spPr>
            <a:xfrm>
              <a:off x="8305484" y="3058751"/>
              <a:ext cx="1113513" cy="307579"/>
            </a:xfrm>
            <a:custGeom>
              <a:avLst/>
              <a:gdLst>
                <a:gd name="connsiteX0" fmla="*/ 66917 w 1113513"/>
                <a:gd name="connsiteY0" fmla="*/ 160176 h 307579"/>
                <a:gd name="connsiteX1" fmla="*/ 1113514 w 1113513"/>
                <a:gd name="connsiteY1" fmla="*/ 0 h 307579"/>
                <a:gd name="connsiteX2" fmla="*/ 139156 w 1113513"/>
                <a:gd name="connsiteY2" fmla="*/ 307580 h 307579"/>
                <a:gd name="connsiteX3" fmla="*/ 0 w 1113513"/>
                <a:gd name="connsiteY3" fmla="*/ 251705 h 307579"/>
                <a:gd name="connsiteX4" fmla="*/ 66917 w 1113513"/>
                <a:gd name="connsiteY4" fmla="*/ 160176 h 307579"/>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113513" h="307579">
                  <a:moveTo>
                    <a:pt x="66917" y="160176"/>
                  </a:moveTo>
                  <a:lnTo>
                    <a:pt x="1113514" y="0"/>
                  </a:lnTo>
                  <a:lnTo>
                    <a:pt x="139156" y="307580"/>
                  </a:lnTo>
                  <a:lnTo>
                    <a:pt x="0" y="251705"/>
                  </a:lnTo>
                  <a:lnTo>
                    <a:pt x="66917" y="160176"/>
                  </a:lnTo>
                  <a:close/>
                </a:path>
              </a:pathLst>
            </a:custGeom>
            <a:solidFill>
              <a:srgbClr val="AD87B3"/>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459" name="Freeform: Shape 198">
              <a:extLst>
                <a:ext uri="{FF2B5EF4-FFF2-40B4-BE49-F238E27FC236}">
                  <a16:creationId xmlns:a16="http://schemas.microsoft.com/office/drawing/2014/main" id="{00000000-0008-0000-0700-00003B190000}"/>
                </a:ext>
              </a:extLst>
            </xdr:cNvPr>
            <xdr:cNvSpPr/>
          </xdr:nvSpPr>
          <xdr:spPr>
            <a:xfrm>
              <a:off x="7300899" y="3809138"/>
              <a:ext cx="1411118" cy="345165"/>
            </a:xfrm>
            <a:custGeom>
              <a:avLst/>
              <a:gdLst>
                <a:gd name="connsiteX0" fmla="*/ 1288772 w 1411118"/>
                <a:gd name="connsiteY0" fmla="*/ -100 h 345165"/>
                <a:gd name="connsiteX1" fmla="*/ 113397 w 1411118"/>
                <a:gd name="connsiteY1" fmla="*/ -100 h 345165"/>
                <a:gd name="connsiteX2" fmla="*/ -443 w 1411118"/>
                <a:gd name="connsiteY2" fmla="*/ 121668 h 345165"/>
                <a:gd name="connsiteX3" fmla="*/ 113397 w 1411118"/>
                <a:gd name="connsiteY3" fmla="*/ 235508 h 345165"/>
                <a:gd name="connsiteX4" fmla="*/ 1105049 w 1411118"/>
                <a:gd name="connsiteY4" fmla="*/ 235508 h 345165"/>
                <a:gd name="connsiteX5" fmla="*/ 1284381 w 1411118"/>
                <a:gd name="connsiteY5" fmla="*/ 344996 h 345165"/>
                <a:gd name="connsiteX6" fmla="*/ 1259105 w 1411118"/>
                <a:gd name="connsiteY6" fmla="*/ 235508 h 345165"/>
                <a:gd name="connsiteX7" fmla="*/ 1288772 w 1411118"/>
                <a:gd name="connsiteY7" fmla="*/ 235508 h 345165"/>
                <a:gd name="connsiteX8" fmla="*/ 1410540 w 1411118"/>
                <a:gd name="connsiteY8" fmla="*/ 121668 h 345165"/>
                <a:gd name="connsiteX9" fmla="*/ 1296687 w 1411118"/>
                <a:gd name="connsiteY9" fmla="*/ -100 h 345165"/>
                <a:gd name="connsiteX10" fmla="*/ 1288772 w 1411118"/>
                <a:gd name="connsiteY10" fmla="*/ -100 h 34516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Lst>
              <a:rect l="l" t="t" r="r" b="b"/>
              <a:pathLst>
                <a:path w="1411118" h="345165">
                  <a:moveTo>
                    <a:pt x="1288772" y="-100"/>
                  </a:moveTo>
                  <a:lnTo>
                    <a:pt x="113397" y="-100"/>
                  </a:lnTo>
                  <a:cubicBezTo>
                    <a:pt x="48342" y="2082"/>
                    <a:pt x="-2638" y="56601"/>
                    <a:pt x="-443" y="121668"/>
                  </a:cubicBezTo>
                  <a:cubicBezTo>
                    <a:pt x="1633" y="183650"/>
                    <a:pt x="51401" y="233419"/>
                    <a:pt x="113397" y="235508"/>
                  </a:cubicBezTo>
                  <a:lnTo>
                    <a:pt x="1105049" y="235508"/>
                  </a:lnTo>
                  <a:lnTo>
                    <a:pt x="1284381" y="344996"/>
                  </a:lnTo>
                  <a:lnTo>
                    <a:pt x="1259105" y="235508"/>
                  </a:lnTo>
                  <a:lnTo>
                    <a:pt x="1288772" y="235508"/>
                  </a:lnTo>
                  <a:cubicBezTo>
                    <a:pt x="1353840" y="237690"/>
                    <a:pt x="1408345" y="186723"/>
                    <a:pt x="1410540" y="121668"/>
                  </a:cubicBezTo>
                  <a:cubicBezTo>
                    <a:pt x="1412722" y="56601"/>
                    <a:pt x="1361756" y="2082"/>
                    <a:pt x="1296687" y="-100"/>
                  </a:cubicBezTo>
                  <a:cubicBezTo>
                    <a:pt x="1294053" y="-193"/>
                    <a:pt x="1291406" y="-193"/>
                    <a:pt x="1288772" y="-100"/>
                  </a:cubicBezTo>
                  <a:close/>
                </a:path>
              </a:pathLst>
            </a:custGeom>
            <a:solidFill>
              <a:srgbClr val="FFFFFF"/>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460" name="Freeform: Shape 199">
              <a:extLst>
                <a:ext uri="{FF2B5EF4-FFF2-40B4-BE49-F238E27FC236}">
                  <a16:creationId xmlns:a16="http://schemas.microsoft.com/office/drawing/2014/main" id="{00000000-0008-0000-0700-00003C190000}"/>
                </a:ext>
              </a:extLst>
            </xdr:cNvPr>
            <xdr:cNvSpPr/>
          </xdr:nvSpPr>
          <xdr:spPr>
            <a:xfrm>
              <a:off x="737210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461" name="Freeform: Shape 200">
              <a:extLst>
                <a:ext uri="{FF2B5EF4-FFF2-40B4-BE49-F238E27FC236}">
                  <a16:creationId xmlns:a16="http://schemas.microsoft.com/office/drawing/2014/main" id="{00000000-0008-0000-0700-00003D190000}"/>
                </a:ext>
              </a:extLst>
            </xdr:cNvPr>
            <xdr:cNvSpPr/>
          </xdr:nvSpPr>
          <xdr:spPr>
            <a:xfrm>
              <a:off x="756314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462" name="Freeform: Shape 201">
              <a:extLst>
                <a:ext uri="{FF2B5EF4-FFF2-40B4-BE49-F238E27FC236}">
                  <a16:creationId xmlns:a16="http://schemas.microsoft.com/office/drawing/2014/main" id="{00000000-0008-0000-0700-00003E190000}"/>
                </a:ext>
              </a:extLst>
            </xdr:cNvPr>
            <xdr:cNvSpPr/>
          </xdr:nvSpPr>
          <xdr:spPr>
            <a:xfrm>
              <a:off x="775418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463" name="Freeform: Shape 202">
              <a:extLst>
                <a:ext uri="{FF2B5EF4-FFF2-40B4-BE49-F238E27FC236}">
                  <a16:creationId xmlns:a16="http://schemas.microsoft.com/office/drawing/2014/main" id="{00000000-0008-0000-0700-00003F190000}"/>
                </a:ext>
              </a:extLst>
            </xdr:cNvPr>
            <xdr:cNvSpPr/>
          </xdr:nvSpPr>
          <xdr:spPr>
            <a:xfrm>
              <a:off x="794522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464" name="Freeform: Shape 203">
              <a:extLst>
                <a:ext uri="{FF2B5EF4-FFF2-40B4-BE49-F238E27FC236}">
                  <a16:creationId xmlns:a16="http://schemas.microsoft.com/office/drawing/2014/main" id="{00000000-0008-0000-0700-000040190000}"/>
                </a:ext>
              </a:extLst>
            </xdr:cNvPr>
            <xdr:cNvSpPr/>
          </xdr:nvSpPr>
          <xdr:spPr>
            <a:xfrm>
              <a:off x="813626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465" name="Freeform: Shape 204">
              <a:extLst>
                <a:ext uri="{FF2B5EF4-FFF2-40B4-BE49-F238E27FC236}">
                  <a16:creationId xmlns:a16="http://schemas.microsoft.com/office/drawing/2014/main" id="{00000000-0008-0000-0700-000041190000}"/>
                </a:ext>
              </a:extLst>
            </xdr:cNvPr>
            <xdr:cNvSpPr/>
          </xdr:nvSpPr>
          <xdr:spPr>
            <a:xfrm>
              <a:off x="832730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466" name="Freeform: Shape 205">
              <a:extLst>
                <a:ext uri="{FF2B5EF4-FFF2-40B4-BE49-F238E27FC236}">
                  <a16:creationId xmlns:a16="http://schemas.microsoft.com/office/drawing/2014/main" id="{00000000-0008-0000-0700-000042190000}"/>
                </a:ext>
              </a:extLst>
            </xdr:cNvPr>
            <xdr:cNvSpPr/>
          </xdr:nvSpPr>
          <xdr:spPr>
            <a:xfrm>
              <a:off x="8518209"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grpSp>
    </xdr:grpSp>
    <xdr:clientData/>
  </xdr:twoCellAnchor>
  <xdr:twoCellAnchor>
    <xdr:from>
      <xdr:col>6</xdr:col>
      <xdr:colOff>2510825</xdr:colOff>
      <xdr:row>0</xdr:row>
      <xdr:rowOff>56198</xdr:rowOff>
    </xdr:from>
    <xdr:to>
      <xdr:col>7</xdr:col>
      <xdr:colOff>1829787</xdr:colOff>
      <xdr:row>1</xdr:row>
      <xdr:rowOff>853440</xdr:rowOff>
    </xdr:to>
    <xdr:grpSp>
      <xdr:nvGrpSpPr>
        <xdr:cNvPr id="8" name="Group 9">
          <a:hlinkClick xmlns:r="http://schemas.openxmlformats.org/officeDocument/2006/relationships" r:id="rId8"/>
          <a:extLst>
            <a:ext uri="{FF2B5EF4-FFF2-40B4-BE49-F238E27FC236}">
              <a16:creationId xmlns:a16="http://schemas.microsoft.com/office/drawing/2014/main" id="{01C85135-E7B1-4AA9-A98B-712308D74A5E}"/>
            </a:ext>
          </a:extLst>
        </xdr:cNvPr>
        <xdr:cNvGrpSpPr/>
      </xdr:nvGrpSpPr>
      <xdr:grpSpPr>
        <a:xfrm>
          <a:off x="20632138" y="60008"/>
          <a:ext cx="3033712" cy="1606867"/>
          <a:chOff x="10716260" y="251459"/>
          <a:chExt cx="1813560" cy="852171"/>
        </a:xfrm>
      </xdr:grpSpPr>
      <xdr:grpSp>
        <xdr:nvGrpSpPr>
          <xdr:cNvPr id="9" name="Agrupar 15">
            <a:extLst>
              <a:ext uri="{FF2B5EF4-FFF2-40B4-BE49-F238E27FC236}">
                <a16:creationId xmlns:a16="http://schemas.microsoft.com/office/drawing/2014/main" id="{A2EDF7F6-0654-D9A8-4133-D9DF47342E01}"/>
              </a:ext>
            </a:extLst>
          </xdr:cNvPr>
          <xdr:cNvGrpSpPr/>
        </xdr:nvGrpSpPr>
        <xdr:grpSpPr>
          <a:xfrm>
            <a:off x="10716260" y="251459"/>
            <a:ext cx="1813560" cy="852171"/>
            <a:chOff x="5210175" y="147637"/>
            <a:chExt cx="2365883" cy="1038225"/>
          </a:xfrm>
          <a:solidFill>
            <a:srgbClr val="002060"/>
          </a:solidFill>
        </xdr:grpSpPr>
        <xdr:sp macro="" textlink="">
          <xdr:nvSpPr>
            <xdr:cNvPr id="26" name="Retângulo: Cantos Arredondados 16">
              <a:extLst>
                <a:ext uri="{FF2B5EF4-FFF2-40B4-BE49-F238E27FC236}">
                  <a16:creationId xmlns:a16="http://schemas.microsoft.com/office/drawing/2014/main" id="{C42673D3-83C7-EA26-F3E2-B2C25B1774DE}"/>
                </a:ext>
              </a:extLst>
            </xdr:cNvPr>
            <xdr:cNvSpPr/>
          </xdr:nvSpPr>
          <xdr:spPr>
            <a:xfrm>
              <a:off x="5210175" y="147637"/>
              <a:ext cx="2365883" cy="1038225"/>
            </a:xfrm>
            <a:prstGeom prst="roundRect">
              <a:avLst>
                <a:gd name="adj" fmla="val 9328"/>
              </a:avLst>
            </a:prstGeom>
            <a:grpFill/>
            <a:ln>
              <a:noFill/>
            </a:ln>
            <a:effectLst>
              <a:outerShdw blurRad="50800" dist="38100" dir="5400000" algn="t"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900"/>
            </a:p>
          </xdr:txBody>
        </xdr:sp>
        <xdr:sp macro="" textlink="">
          <xdr:nvSpPr>
            <xdr:cNvPr id="27" name="Retângulo: Cantos Arredondados 17">
              <a:extLst>
                <a:ext uri="{FF2B5EF4-FFF2-40B4-BE49-F238E27FC236}">
                  <a16:creationId xmlns:a16="http://schemas.microsoft.com/office/drawing/2014/main" id="{9D977C6D-28AE-F10E-45E7-3C1119E0BDC9}"/>
                </a:ext>
              </a:extLst>
            </xdr:cNvPr>
            <xdr:cNvSpPr/>
          </xdr:nvSpPr>
          <xdr:spPr>
            <a:xfrm>
              <a:off x="5982901" y="443574"/>
              <a:ext cx="1583984" cy="485775"/>
            </a:xfrm>
            <a:prstGeom prst="roundRect">
              <a:avLst/>
            </a:prstGeom>
            <a:grpFill/>
            <a:ln>
              <a:no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2400" b="1">
                  <a:solidFill>
                    <a:schemeClr val="bg1"/>
                  </a:solidFill>
                  <a:latin typeface="+mn-lt"/>
                </a:rPr>
                <a:t>RELATÓRIO</a:t>
              </a:r>
            </a:p>
          </xdr:txBody>
        </xdr:sp>
      </xdr:grpSp>
      <xdr:grpSp>
        <xdr:nvGrpSpPr>
          <xdr:cNvPr id="10" name="Graphic 2">
            <a:extLst>
              <a:ext uri="{FF2B5EF4-FFF2-40B4-BE49-F238E27FC236}">
                <a16:creationId xmlns:a16="http://schemas.microsoft.com/office/drawing/2014/main" id="{67E6C3F7-326A-D946-9330-E5D99FD8CCB9}"/>
              </a:ext>
            </a:extLst>
          </xdr:cNvPr>
          <xdr:cNvGrpSpPr/>
        </xdr:nvGrpSpPr>
        <xdr:grpSpPr>
          <a:xfrm>
            <a:off x="10902950" y="457201"/>
            <a:ext cx="419100" cy="452156"/>
            <a:chOff x="7845579" y="1500588"/>
            <a:chExt cx="604404" cy="843863"/>
          </a:xfrm>
        </xdr:grpSpPr>
        <xdr:sp macro="" textlink="">
          <xdr:nvSpPr>
            <xdr:cNvPr id="11" name="Freeform: Shape 12">
              <a:extLst>
                <a:ext uri="{FF2B5EF4-FFF2-40B4-BE49-F238E27FC236}">
                  <a16:creationId xmlns:a16="http://schemas.microsoft.com/office/drawing/2014/main" id="{C8351860-C0DF-D6EF-E538-D1167820EA2F}"/>
                </a:ext>
              </a:extLst>
            </xdr:cNvPr>
            <xdr:cNvSpPr/>
          </xdr:nvSpPr>
          <xdr:spPr>
            <a:xfrm>
              <a:off x="7845579" y="1646590"/>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solidFill>
              <a:srgbClr val="296ACC"/>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12" name="Freeform: Shape 13">
              <a:extLst>
                <a:ext uri="{FF2B5EF4-FFF2-40B4-BE49-F238E27FC236}">
                  <a16:creationId xmlns:a16="http://schemas.microsoft.com/office/drawing/2014/main" id="{6BCAB761-C472-56F9-0B12-BB2020D982DC}"/>
                </a:ext>
              </a:extLst>
            </xdr:cNvPr>
            <xdr:cNvSpPr/>
          </xdr:nvSpPr>
          <xdr:spPr>
            <a:xfrm>
              <a:off x="7901002" y="1701639"/>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13" name="Freeform: Shape 14">
              <a:extLst>
                <a:ext uri="{FF2B5EF4-FFF2-40B4-BE49-F238E27FC236}">
                  <a16:creationId xmlns:a16="http://schemas.microsoft.com/office/drawing/2014/main" id="{64B5C411-3F78-D5AC-144E-EB10A2234688}"/>
                </a:ext>
              </a:extLst>
            </xdr:cNvPr>
            <xdr:cNvSpPr/>
          </xdr:nvSpPr>
          <xdr:spPr>
            <a:xfrm>
              <a:off x="7893746" y="1694632"/>
              <a:ext cx="441761" cy="547729"/>
            </a:xfrm>
            <a:custGeom>
              <a:avLst/>
              <a:gdLst>
                <a:gd name="connsiteX0" fmla="*/ 441267 w 441761"/>
                <a:gd name="connsiteY0" fmla="*/ 547609 h 547729"/>
                <a:gd name="connsiteX1" fmla="*/ -495 w 441761"/>
                <a:gd name="connsiteY1" fmla="*/ 547609 h 547729"/>
                <a:gd name="connsiteX2" fmla="*/ -495 w 441761"/>
                <a:gd name="connsiteY2" fmla="*/ -121 h 547729"/>
                <a:gd name="connsiteX3" fmla="*/ 441267 w 441761"/>
                <a:gd name="connsiteY3" fmla="*/ -121 h 547729"/>
                <a:gd name="connsiteX4" fmla="*/ 13767 w 441761"/>
                <a:gd name="connsiteY4" fmla="*/ 533347 h 547729"/>
                <a:gd name="connsiteX5" fmla="*/ 426629 w 441761"/>
                <a:gd name="connsiteY5" fmla="*/ 533347 h 547729"/>
                <a:gd name="connsiteX6" fmla="*/ 426629 w 441761"/>
                <a:gd name="connsiteY6" fmla="*/ 14142 h 547729"/>
                <a:gd name="connsiteX7" fmla="*/ 13767 w 441761"/>
                <a:gd name="connsiteY7" fmla="*/ 14142 h 54772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441761" h="547729">
                  <a:moveTo>
                    <a:pt x="441267" y="547609"/>
                  </a:moveTo>
                  <a:lnTo>
                    <a:pt x="-495" y="547609"/>
                  </a:lnTo>
                  <a:lnTo>
                    <a:pt x="-495" y="-121"/>
                  </a:lnTo>
                  <a:lnTo>
                    <a:pt x="441267" y="-121"/>
                  </a:lnTo>
                  <a:close/>
                  <a:moveTo>
                    <a:pt x="13767" y="533347"/>
                  </a:moveTo>
                  <a:lnTo>
                    <a:pt x="426629" y="533347"/>
                  </a:lnTo>
                  <a:lnTo>
                    <a:pt x="426629" y="14142"/>
                  </a:lnTo>
                  <a:lnTo>
                    <a:pt x="13767" y="14142"/>
                  </a:lnTo>
                  <a:close/>
                </a:path>
              </a:pathLst>
            </a:custGeom>
            <a:solidFill>
              <a:srgbClr val="5896F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14" name="Freeform: Shape 15">
              <a:extLst>
                <a:ext uri="{FF2B5EF4-FFF2-40B4-BE49-F238E27FC236}">
                  <a16:creationId xmlns:a16="http://schemas.microsoft.com/office/drawing/2014/main" id="{39AA4EBE-04C2-5B0F-5B65-7D840015DCEC}"/>
                </a:ext>
              </a:extLst>
            </xdr:cNvPr>
            <xdr:cNvSpPr/>
          </xdr:nvSpPr>
          <xdr:spPr>
            <a:xfrm>
              <a:off x="7954299" y="1500588"/>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solidFill>
              <a:srgbClr val="EA5D00"/>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15" name="Freeform: Shape 16">
              <a:extLst>
                <a:ext uri="{FF2B5EF4-FFF2-40B4-BE49-F238E27FC236}">
                  <a16:creationId xmlns:a16="http://schemas.microsoft.com/office/drawing/2014/main" id="{1A0FD731-A666-D1C2-7F2D-AC582E0A6582}"/>
                </a:ext>
              </a:extLst>
            </xdr:cNvPr>
            <xdr:cNvSpPr/>
          </xdr:nvSpPr>
          <xdr:spPr>
            <a:xfrm>
              <a:off x="8108434" y="1570524"/>
              <a:ext cx="221068" cy="34655"/>
            </a:xfrm>
            <a:custGeom>
              <a:avLst/>
              <a:gdLst>
                <a:gd name="connsiteX0" fmla="*/ 0 w 221068"/>
                <a:gd name="connsiteY0" fmla="*/ 0 h 34655"/>
                <a:gd name="connsiteX1" fmla="*/ 221069 w 221068"/>
                <a:gd name="connsiteY1" fmla="*/ 0 h 34655"/>
                <a:gd name="connsiteX2" fmla="*/ 221069 w 221068"/>
                <a:gd name="connsiteY2" fmla="*/ 34655 h 34655"/>
                <a:gd name="connsiteX3" fmla="*/ 0 w 221068"/>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21068" h="34655">
                  <a:moveTo>
                    <a:pt x="0" y="0"/>
                  </a:moveTo>
                  <a:lnTo>
                    <a:pt x="221069" y="0"/>
                  </a:lnTo>
                  <a:lnTo>
                    <a:pt x="221069"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16" name="Freeform: Shape 17">
              <a:extLst>
                <a:ext uri="{FF2B5EF4-FFF2-40B4-BE49-F238E27FC236}">
                  <a16:creationId xmlns:a16="http://schemas.microsoft.com/office/drawing/2014/main" id="{8CCFDEF2-FE29-D7A9-F5BD-9BD6868AF32E}"/>
                </a:ext>
              </a:extLst>
            </xdr:cNvPr>
            <xdr:cNvSpPr/>
          </xdr:nvSpPr>
          <xdr:spPr>
            <a:xfrm>
              <a:off x="8043002" y="1651970"/>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17" name="Freeform: Shape 18">
              <a:extLst>
                <a:ext uri="{FF2B5EF4-FFF2-40B4-BE49-F238E27FC236}">
                  <a16:creationId xmlns:a16="http://schemas.microsoft.com/office/drawing/2014/main" id="{74B7E813-3A2C-8B3E-9243-4F6466E839B8}"/>
                </a:ext>
              </a:extLst>
            </xdr:cNvPr>
            <xdr:cNvSpPr/>
          </xdr:nvSpPr>
          <xdr:spPr>
            <a:xfrm>
              <a:off x="8043002" y="1733542"/>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18" name="Freeform: Shape 19">
              <a:extLst>
                <a:ext uri="{FF2B5EF4-FFF2-40B4-BE49-F238E27FC236}">
                  <a16:creationId xmlns:a16="http://schemas.microsoft.com/office/drawing/2014/main" id="{4E5905D6-C741-1810-CACD-54C39DD58221}"/>
                </a:ext>
              </a:extLst>
            </xdr:cNvPr>
            <xdr:cNvSpPr/>
          </xdr:nvSpPr>
          <xdr:spPr>
            <a:xfrm>
              <a:off x="8043002" y="1815113"/>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19" name="Freeform: Shape 20">
              <a:extLst>
                <a:ext uri="{FF2B5EF4-FFF2-40B4-BE49-F238E27FC236}">
                  <a16:creationId xmlns:a16="http://schemas.microsoft.com/office/drawing/2014/main" id="{2350AF04-D4A4-EE98-CC0F-55B3FD69098B}"/>
                </a:ext>
              </a:extLst>
            </xdr:cNvPr>
            <xdr:cNvSpPr/>
          </xdr:nvSpPr>
          <xdr:spPr>
            <a:xfrm>
              <a:off x="8043002" y="1896559"/>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0" name="Freeform: Shape 21">
              <a:extLst>
                <a:ext uri="{FF2B5EF4-FFF2-40B4-BE49-F238E27FC236}">
                  <a16:creationId xmlns:a16="http://schemas.microsoft.com/office/drawing/2014/main" id="{55562CBF-937E-9B64-6C73-3BB51F4FCFBE}"/>
                </a:ext>
              </a:extLst>
            </xdr:cNvPr>
            <xdr:cNvSpPr/>
          </xdr:nvSpPr>
          <xdr:spPr>
            <a:xfrm>
              <a:off x="8022609" y="1810859"/>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solidFill>
              <a:srgbClr val="5896F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1" name="Freeform: Shape 22">
              <a:extLst>
                <a:ext uri="{FF2B5EF4-FFF2-40B4-BE49-F238E27FC236}">
                  <a16:creationId xmlns:a16="http://schemas.microsoft.com/office/drawing/2014/main" id="{F11B8011-80A3-5C64-86C5-03C311236BF0}"/>
                </a:ext>
              </a:extLst>
            </xdr:cNvPr>
            <xdr:cNvSpPr/>
          </xdr:nvSpPr>
          <xdr:spPr>
            <a:xfrm>
              <a:off x="8162481" y="1898436"/>
              <a:ext cx="221068" cy="34655"/>
            </a:xfrm>
            <a:custGeom>
              <a:avLst/>
              <a:gdLst>
                <a:gd name="connsiteX0" fmla="*/ 0 w 221068"/>
                <a:gd name="connsiteY0" fmla="*/ 0 h 34655"/>
                <a:gd name="connsiteX1" fmla="*/ 221068 w 221068"/>
                <a:gd name="connsiteY1" fmla="*/ 0 h 34655"/>
                <a:gd name="connsiteX2" fmla="*/ 221068 w 221068"/>
                <a:gd name="connsiteY2" fmla="*/ 34655 h 34655"/>
                <a:gd name="connsiteX3" fmla="*/ 0 w 221068"/>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21068" h="34655">
                  <a:moveTo>
                    <a:pt x="0" y="0"/>
                  </a:moveTo>
                  <a:lnTo>
                    <a:pt x="221068" y="0"/>
                  </a:lnTo>
                  <a:lnTo>
                    <a:pt x="221068"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2" name="Freeform: Shape 23">
              <a:extLst>
                <a:ext uri="{FF2B5EF4-FFF2-40B4-BE49-F238E27FC236}">
                  <a16:creationId xmlns:a16="http://schemas.microsoft.com/office/drawing/2014/main" id="{AB6ED966-797D-BAAD-B524-113CC45A40C4}"/>
                </a:ext>
              </a:extLst>
            </xdr:cNvPr>
            <xdr:cNvSpPr/>
          </xdr:nvSpPr>
          <xdr:spPr>
            <a:xfrm>
              <a:off x="8097049" y="1980007"/>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3" name="Freeform: Shape 24">
              <a:extLst>
                <a:ext uri="{FF2B5EF4-FFF2-40B4-BE49-F238E27FC236}">
                  <a16:creationId xmlns:a16="http://schemas.microsoft.com/office/drawing/2014/main" id="{DD21EFBA-171D-ECAD-D2D1-15143F5972EA}"/>
                </a:ext>
              </a:extLst>
            </xdr:cNvPr>
            <xdr:cNvSpPr/>
          </xdr:nvSpPr>
          <xdr:spPr>
            <a:xfrm>
              <a:off x="8097049" y="2061579"/>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4" name="Freeform: Shape 25">
              <a:extLst>
                <a:ext uri="{FF2B5EF4-FFF2-40B4-BE49-F238E27FC236}">
                  <a16:creationId xmlns:a16="http://schemas.microsoft.com/office/drawing/2014/main" id="{8F865171-854E-5960-0533-38A4A93A7303}"/>
                </a:ext>
              </a:extLst>
            </xdr:cNvPr>
            <xdr:cNvSpPr/>
          </xdr:nvSpPr>
          <xdr:spPr>
            <a:xfrm>
              <a:off x="8097049" y="2143025"/>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5" name="Freeform: Shape 26">
              <a:extLst>
                <a:ext uri="{FF2B5EF4-FFF2-40B4-BE49-F238E27FC236}">
                  <a16:creationId xmlns:a16="http://schemas.microsoft.com/office/drawing/2014/main" id="{E0C3DE8F-74A3-8C54-4E3A-A1F95B24D969}"/>
                </a:ext>
              </a:extLst>
            </xdr:cNvPr>
            <xdr:cNvSpPr/>
          </xdr:nvSpPr>
          <xdr:spPr>
            <a:xfrm>
              <a:off x="8097049" y="2224597"/>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grpSp>
    </xdr:grpSp>
    <xdr:clientData/>
  </xdr:twoCellAnchor>
</xdr:wsDr>
</file>

<file path=xl/drawings/drawing8.xml><?xml version="1.0" encoding="utf-8"?>
<xdr:wsDr xmlns:xdr="http://schemas.openxmlformats.org/drawingml/2006/spreadsheetDrawing" xmlns:a="http://schemas.openxmlformats.org/drawingml/2006/main">
  <xdr:twoCellAnchor>
    <xdr:from>
      <xdr:col>5</xdr:col>
      <xdr:colOff>1068916</xdr:colOff>
      <xdr:row>13</xdr:row>
      <xdr:rowOff>116417</xdr:rowOff>
    </xdr:from>
    <xdr:to>
      <xdr:col>5</xdr:col>
      <xdr:colOff>1068916</xdr:colOff>
      <xdr:row>14</xdr:row>
      <xdr:rowOff>243417</xdr:rowOff>
    </xdr:to>
    <xdr:cxnSp macro="">
      <xdr:nvCxnSpPr>
        <xdr:cNvPr id="2" name="Straight Arrow Connector 1">
          <a:extLst>
            <a:ext uri="{FF2B5EF4-FFF2-40B4-BE49-F238E27FC236}">
              <a16:creationId xmlns:a16="http://schemas.microsoft.com/office/drawing/2014/main" id="{00000000-0008-0000-0800-000002000000}"/>
            </a:ext>
          </a:extLst>
        </xdr:cNvPr>
        <xdr:cNvCxnSpPr/>
      </xdr:nvCxnSpPr>
      <xdr:spPr>
        <a:xfrm>
          <a:off x="4745566" y="3535892"/>
          <a:ext cx="0" cy="283210"/>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0</xdr:col>
      <xdr:colOff>95250</xdr:colOff>
      <xdr:row>0</xdr:row>
      <xdr:rowOff>9525</xdr:rowOff>
    </xdr:from>
    <xdr:to>
      <xdr:col>4</xdr:col>
      <xdr:colOff>59290</xdr:colOff>
      <xdr:row>2</xdr:row>
      <xdr:rowOff>95250</xdr:rowOff>
    </xdr:to>
    <xdr:pic>
      <xdr:nvPicPr>
        <xdr:cNvPr id="3" name="Picture 2">
          <a:extLst>
            <a:ext uri="{FF2B5EF4-FFF2-40B4-BE49-F238E27FC236}">
              <a16:creationId xmlns:a16="http://schemas.microsoft.com/office/drawing/2014/main" id="{00000000-0008-0000-0800-000003000000}"/>
            </a:ext>
          </a:extLst>
        </xdr:cNvPr>
        <xdr:cNvPicPr>
          <a:picLocks noChangeAspect="1"/>
        </xdr:cNvPicPr>
      </xdr:nvPicPr>
      <xdr:blipFill>
        <a:blip xmlns:r="http://schemas.openxmlformats.org/officeDocument/2006/relationships" r:embed="rId1"/>
        <a:stretch>
          <a:fillRect/>
        </a:stretch>
      </xdr:blipFill>
      <xdr:spPr>
        <a:xfrm>
          <a:off x="91440" y="11430"/>
          <a:ext cx="1288015" cy="438150"/>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7937</xdr:rowOff>
    </xdr:from>
    <xdr:to>
      <xdr:col>1</xdr:col>
      <xdr:colOff>551140</xdr:colOff>
      <xdr:row>2</xdr:row>
      <xdr:rowOff>34925</xdr:rowOff>
    </xdr:to>
    <xdr:pic>
      <xdr:nvPicPr>
        <xdr:cNvPr id="2" name="Picture 1">
          <a:extLst>
            <a:ext uri="{FF2B5EF4-FFF2-40B4-BE49-F238E27FC236}">
              <a16:creationId xmlns:a16="http://schemas.microsoft.com/office/drawing/2014/main" id="{00000000-0008-0000-0900-000002000000}"/>
            </a:ext>
          </a:extLst>
        </xdr:cNvPr>
        <xdr:cNvPicPr>
          <a:picLocks noChangeAspect="1"/>
        </xdr:cNvPicPr>
      </xdr:nvPicPr>
      <xdr:blipFill>
        <a:blip xmlns:r="http://schemas.openxmlformats.org/officeDocument/2006/relationships" r:embed="rId1"/>
        <a:stretch>
          <a:fillRect/>
        </a:stretch>
      </xdr:blipFill>
      <xdr:spPr>
        <a:xfrm>
          <a:off x="0" y="9842"/>
          <a:ext cx="1168360" cy="387033"/>
        </a:xfrm>
        <a:prstGeom prst="rect">
          <a:avLst/>
        </a:prstGeom>
      </xdr:spPr>
    </xdr:pic>
    <xdr:clientData/>
  </xdr:twoCellAnchor>
</xdr:wsDr>
</file>

<file path=xl/persons/person.xml><?xml version="1.0" encoding="utf-8"?>
<personList xmlns="http://schemas.microsoft.com/office/spreadsheetml/2018/threadedcomments" xmlns:x="http://schemas.openxmlformats.org/spreadsheetml/2006/main">
  <person displayName="Lima, Naiara M" id="{4E3F6B19-4313-4704-98B5-81AEAC6D6B40}" userId="S::nmlima@kpmg.com.br::fbc5061f-9684-4ce9-b540-361fa395761c" providerId="AD"/>
</personList>
</file>

<file path=xl/queryTables/queryTable1.xml><?xml version="1.0" encoding="utf-8"?>
<queryTable xmlns="http://schemas.openxmlformats.org/spreadsheetml/2006/main" xmlns:mc="http://schemas.openxmlformats.org/markup-compatibility/2006" xmlns:xr16="http://schemas.microsoft.com/office/spreadsheetml/2017/revision16" mc:Ignorable="xr16" name="simples-nacional-anexoIV_1" connectionId="1" xr16:uid="{AAB94972-5F64-4800-9E8C-24DD2C0C7C98}" autoFormatId="16" applyNumberFormats="0" applyBorderFormats="0" applyFontFormats="1" applyPatternFormats="1" applyAlignmentFormats="0" applyWidthHeightFormats="0"/>
</file>

<file path=xl/queryTables/queryTable2.xml><?xml version="1.0" encoding="utf-8"?>
<queryTable xmlns="http://schemas.openxmlformats.org/spreadsheetml/2006/main" xmlns:mc="http://schemas.openxmlformats.org/markup-compatibility/2006" xmlns:xr16="http://schemas.microsoft.com/office/spreadsheetml/2017/revision16" mc:Ignorable="xr16" name="simples-nacional-anexoIV_2" connectionId="1" xr16:uid="{D4B39251-0CE2-4293-A1B3-1FD921A6A222}" autoFormatId="16" applyNumberFormats="0" applyBorderFormats="0" applyFontFormats="1" applyPatternFormats="1" applyAlignmentFormats="0" applyWidthHeightFormats="0"/>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F3A21240-3AF7-4103-B13D-59B3FED53676}" name="Table4" displayName="Table4" ref="B4:B247" totalsRowShown="0" headerRowDxfId="626" dataDxfId="625">
  <autoFilter ref="B4:B247" xr:uid="{27C14795-B983-4EC1-B9FF-1AFD6AAB065E}"/>
  <tableColumns count="1">
    <tableColumn id="1" xr3:uid="{06257655-56E4-41C0-86C9-B4A96E0FE3F2}" name="LISTA DE ÓRGÃOS/INSTITUIÇÕES" dataDxfId="624"/>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33FFFC17-A333-4B86-A195-F7189D0BA8AC}" name="Table26" displayName="Table26" ref="J6:R316" totalsRowShown="0" headerRowDxfId="623" dataDxfId="622">
  <autoFilter ref="J6:R316" xr:uid="{0DCE55A0-4295-4330-AC09-708ECB970A52}"/>
  <tableColumns count="9">
    <tableColumn id="1" xr3:uid="{B499CC30-6AD6-485E-89B7-C0671A069C9E}" name="Previsão de Inicio" dataDxfId="621" totalsRowDxfId="620"/>
    <tableColumn id="2" xr3:uid="{D4E2CE36-334B-4087-965E-60C57B2DE8F1}" name="Previsão de Fim" dataDxfId="619" totalsRowDxfId="618"/>
    <tableColumn id="3" xr3:uid="{7460DD85-08F6-408A-B509-F42FC2723CD2}" name="Status Plano de Ação" dataDxfId="617" totalsRowDxfId="616">
      <calculatedColumnFormula>IF(J7&gt;K7,"Datas inválidas",IF(M7="Finalizado","Concluído",IF(J7&gt;TODAY(),"Não iniciado",_xlfn.IFS(J7=TODAY(),"Em andamento",TODAY()&gt;K7,"Atrasado",AND(TODAY()&gt;J7,TODAY()&lt;=K7),"Em andamento"))))</calculatedColumnFormula>
    </tableColumn>
    <tableColumn id="4" xr3:uid="{3C3E629B-8674-4056-A58C-D107BCF19546}" name="Status Medida" dataDxfId="615" totalsRowDxfId="614"/>
    <tableColumn id="7" xr3:uid="{4459B410-70B4-4B96-B098-63C8F9DA165F}" name="Nova resposta" dataDxfId="613" totalsRowDxfId="612"/>
    <tableColumn id="5" xr3:uid="{700D67F1-97D6-492F-A47D-FF244250650A}" name="Prioridade" dataDxfId="611" totalsRowDxfId="610"/>
    <tableColumn id="6" xr3:uid="{DB2AC343-57B3-4F30-8FA1-1021CDB6C6DB}" name="Prioridade2" dataDxfId="609" totalsRowDxfId="608">
      <calculatedColumnFormula>IF(O7="Sim",1,0)</calculatedColumnFormula>
    </tableColumn>
    <tableColumn id="8" xr3:uid="{CFE304CC-FF63-45EF-B1F4-BE74B187FD74}" name="Prioridade3" dataDxfId="607" totalsRowDxfId="606">
      <calculatedColumnFormula>IF(N7=E7,0,1)</calculatedColumnFormula>
    </tableColumn>
    <tableColumn id="9" xr3:uid="{AC552A34-BE73-4114-B406-95A2A7492364}" name="Prioridade4" dataDxfId="605">
      <calculatedColumnFormula>IF(Table26[[#This Row],[Status Medida]]="Finalizado",IF(Table26[[#This Row],[Prioridade2]]=1,1,0),0)</calculatedColumnFormula>
    </tableColumn>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AE7907C8-669A-4047-B64C-73363FA6C6A8}" name="Table17" displayName="Table17" ref="C1:RJ2" totalsRowShown="0" headerRowDxfId="604" dataDxfId="603">
  <autoFilter ref="C1:RJ2" xr:uid="{913919F0-FFB2-4A1A-A4B7-5170025FA7E0}"/>
  <tableColumns count="476">
    <tableColumn id="1" xr3:uid="{2B251EDA-5A19-468A-BD2C-F065BAC2374D}" name="ÓRGÃOS/INTITUIÇÃO" dataDxfId="602"/>
    <tableColumn id="2" xr3:uid="{EE405E2B-0CCA-4968-A1DF-0E6D1CBC2009}" name="VERSÃO DO DIAGNÓSTICO" dataDxfId="601"/>
    <tableColumn id="3" xr3:uid="{D37A3F6F-291F-4F3A-9112-C62FD5AC0AB2}" name="DATA FIM DIAGNOSTICO" dataDxfId="600"/>
    <tableColumn id="4" xr3:uid="{601CE4BA-7A24-4590-9C34-F5138A5E3F5D}" name="NIVEL DE CRITICIDADE" dataDxfId="599"/>
    <tableColumn id="19" xr3:uid="{369EFB4E-5C17-4837-862D-19ED591E9115}" name="GRUPO DE IMPLEMENTAÇÃO" dataDxfId="598"/>
    <tableColumn id="7" xr3:uid="{E89ABCF4-EE12-4D0C-BB99-1EEFFA55BEB3}" name="ISEG" dataDxfId="597"/>
    <tableColumn id="8" xr3:uid="{52A70109-9335-4892-8430-1DC7A50806B1}" name="IPRIV" dataDxfId="596"/>
    <tableColumn id="6" xr3:uid="{CF7CC6A9-F86A-4CD8-8FD9-1313AC773E5E}" name="CONTROLE_0" dataDxfId="595"/>
    <tableColumn id="9" xr3:uid="{FD137506-BB05-4C31-AB8A-21E232422933}" name="INCC_0" dataDxfId="594"/>
    <tableColumn id="10" xr3:uid="{25650B60-9FB5-4203-8E76-BED7F008F161}" name="DESCRIÇÃO_0" dataDxfId="593"/>
    <tableColumn id="21" xr3:uid="{2ADCA139-AFF9-4547-B737-51E5C6C1D794}" name="MED_CONTROLE_0.1" dataDxfId="592"/>
    <tableColumn id="26" xr3:uid="{250A1EE0-ED8C-4558-9225-B23B82C70016}" name="MED_CONTROLE_0.2" dataDxfId="591"/>
    <tableColumn id="25" xr3:uid="{AD058ECE-47B4-4601-954B-9B68BCAB9B00}" name="MED_CONTROLE_0.3" dataDxfId="590"/>
    <tableColumn id="24" xr3:uid="{865DB00D-1460-47C8-BBA7-646141E56445}" name="MED_CONTROLE_0.4" dataDxfId="589"/>
    <tableColumn id="23" xr3:uid="{92785BA4-711B-4189-B664-D738044254BC}" name="MED_CONTROLE_0.5" dataDxfId="588"/>
    <tableColumn id="27" xr3:uid="{CE5944F0-42D7-4447-9EC6-0C864B1B8BDA}" name="MED_CONTROLE 0.6" dataDxfId="587"/>
    <tableColumn id="20" xr3:uid="{0A4FA27B-4D3F-46E6-8FA3-B3018339A7B1}" name="MED_CONTROLE_0.7" dataDxfId="586"/>
    <tableColumn id="11" xr3:uid="{5321188D-1779-4B7C-8AD9-A6D1ABB6DA6B}" name="MATURIDADE_CONTROLE_0" dataDxfId="585"/>
    <tableColumn id="12" xr3:uid="{E0F96BF1-89A8-40B4-9CF1-830C22928857}" name="NIVEL_C_0" dataDxfId="584"/>
    <tableColumn id="13" xr3:uid="{C84FE456-7E2D-49C6-B447-6E64DF71A9D1}" name="CONTROLE_1" dataDxfId="583"/>
    <tableColumn id="14" xr3:uid="{E795E307-4ACC-4687-A9B2-806DC30F71B4}" name="CONTROLE_1.1" dataDxfId="582"/>
    <tableColumn id="15" xr3:uid="{128D6F1D-6C38-4E25-BC74-4F5BC5A2FFB2}" name="CONTROLE_1.2" dataDxfId="581"/>
    <tableColumn id="16" xr3:uid="{FCAB73AD-8C02-45D9-BFE7-7B97FFFB1BAA}" name="CONTROLE_1.3" dataDxfId="580"/>
    <tableColumn id="17" xr3:uid="{36588339-C163-4AFD-93BB-68AEAE87EDC0}" name="CONTROLE_1.4" dataDxfId="579"/>
    <tableColumn id="18" xr3:uid="{410A71E9-F207-489B-BB62-962236B801BA}" name="CONTROLE_1.5" dataDxfId="578"/>
    <tableColumn id="5" xr3:uid="{B3DE880E-C742-487C-B827-B6B8306EDD3C}" name="MATURIDADE_CONTROLE_1" dataDxfId="577"/>
    <tableColumn id="28" xr3:uid="{AD525242-5BCD-4BDB-9657-B4B1BC1A738E}" name="NIVEL_C_1" dataDxfId="576"/>
    <tableColumn id="29" xr3:uid="{11FD7422-B886-4A61-B3D9-A08DD1E06A0F}" name="DESCRIÇÃO_C_1" dataDxfId="575"/>
    <tableColumn id="30" xr3:uid="{64785728-C211-4B9C-A210-D2C0FEC9D25C}" name="CONTROLE_2" dataDxfId="574"/>
    <tableColumn id="31" xr3:uid="{2F5B9F5A-99B2-4869-806D-92376A05FFE2}" name="CONTROLE_2.1" dataDxfId="573"/>
    <tableColumn id="32" xr3:uid="{D8C73A18-6D58-449B-8143-0549AC7ECF90}" name="CONTROLE_2.2" dataDxfId="572"/>
    <tableColumn id="33" xr3:uid="{FF5FC5D7-8342-4191-A6B6-66F4C0AD0C0D}" name="CONTROLE_2.3" dataDxfId="571"/>
    <tableColumn id="34" xr3:uid="{739ACDBF-AAF8-491B-86D6-E56266D8E6E7}" name="CONTROLE_2.4" dataDxfId="570"/>
    <tableColumn id="35" xr3:uid="{310C7E63-9D66-49DC-86F1-F1D5785A7BBC}" name="CONTROLE_2.5" dataDxfId="569"/>
    <tableColumn id="36" xr3:uid="{3B2C64F4-04AA-4683-B148-BB0B51327FEC}" name="CONTROLE_2.6" dataDxfId="568"/>
    <tableColumn id="37" xr3:uid="{E6B8833C-3C99-4DE9-B921-A407F8772C7C}" name="CONTROLE_2.7" dataDxfId="567"/>
    <tableColumn id="38" xr3:uid="{2875A685-E1D1-4E8A-8C08-B49514EB2532}" name="MATURIDADE_CONTROLE_2" dataDxfId="566"/>
    <tableColumn id="42" xr3:uid="{9E728A42-05DA-4A0F-86F9-BB40AD25329C}" name="NIVEL_C_2" dataDxfId="565"/>
    <tableColumn id="41" xr3:uid="{558B53DF-D37E-46AF-883E-1632A8631D86}" name="INCC_2" dataDxfId="564"/>
    <tableColumn id="39" xr3:uid="{E83D00D1-3806-42B0-915D-1168C26233C5}" name="DESCRIÇÃO_2" dataDxfId="563"/>
    <tableColumn id="40" xr3:uid="{18528F7B-CD29-43F9-BEA0-B9995B7B2A56}" name="CONTROLE_3" dataDxfId="562"/>
    <tableColumn id="43" xr3:uid="{7C6498B4-07F3-4070-A222-90CCB0B4CDBB}" name="CONTROLE_3.1" dataDxfId="561"/>
    <tableColumn id="22" xr3:uid="{E41CCA83-5B32-4594-A76B-C26D713AC740}" name="CONTROLE_3.2" dataDxfId="560"/>
    <tableColumn id="44" xr3:uid="{792F4C3D-A8E1-442B-B3F3-E67653C1D603}" name="CONTROLE_3.3" dataDxfId="559"/>
    <tableColumn id="45" xr3:uid="{C8AAAE10-E7FC-480B-83DA-97442251DA59}" name="CONTROLE_3.4" dataDxfId="558"/>
    <tableColumn id="46" xr3:uid="{AD3C8AB6-DB34-431C-A63C-DC647053864F}" name="CONTROLE_3.5" dataDxfId="557"/>
    <tableColumn id="47" xr3:uid="{686ED7E0-B464-4024-82F5-FE1AE2287034}" name="CONTROLE_3.6" dataDxfId="556"/>
    <tableColumn id="48" xr3:uid="{EFC3B607-ED4E-4497-8DFB-097757C4A9EC}" name="CONTROLE_3.7" dataDxfId="555"/>
    <tableColumn id="49" xr3:uid="{666A1ABB-1FCE-4EF1-83D2-63B7BCFC9023}" name="CONTROLE_3.8" dataDxfId="554"/>
    <tableColumn id="50" xr3:uid="{DE3FAB90-F63A-4A7F-B673-2AED15034098}" name="CONTROLE_3.9" dataDxfId="553"/>
    <tableColumn id="51" xr3:uid="{134F68D4-A04F-4CC1-830F-379B6EC2657F}" name="CONTROLE_3.10" dataDxfId="552"/>
    <tableColumn id="52" xr3:uid="{BEB98183-06E1-4C1A-84CA-98556A426195}" name="CONTROLE_3.11" dataDxfId="551"/>
    <tableColumn id="53" xr3:uid="{EE8B56A2-95B6-401D-94BF-901CBB0AFFC7}" name="CONTROLE_3.12" dataDxfId="550"/>
    <tableColumn id="54" xr3:uid="{1FFBD9B4-465B-4884-87CE-A7467457823B}" name="CONTROLE_3.13" dataDxfId="549"/>
    <tableColumn id="55" xr3:uid="{7D68CCD8-D4D4-41F0-B380-1891B8C12DCB}" name="CONTROLE_3.14" dataDxfId="548"/>
    <tableColumn id="56" xr3:uid="{C5E1A076-315D-4C6C-8935-A30BAA925B78}" name="MATURIDADE_CONTROLE_3" dataDxfId="547"/>
    <tableColumn id="57" xr3:uid="{A9098666-D7B4-4093-85ED-D0B1DF46DC26}" name="NIVEL_C_3" dataDxfId="546"/>
    <tableColumn id="58" xr3:uid="{6F0A1F7E-EB09-48DF-9137-1BC555C258A8}" name="INCC_3" dataDxfId="545"/>
    <tableColumn id="59" xr3:uid="{3353A98D-8F8D-4179-AC14-46858EBE619A}" name="DESCRIÇÃO_3" dataDxfId="544"/>
    <tableColumn id="60" xr3:uid="{078CD8BA-D3E3-4E90-93AB-A940C748CF62}" name="CONTROLE_4" dataDxfId="543"/>
    <tableColumn id="61" xr3:uid="{B87E115B-05AD-4528-9D2D-46D784F98CD2}" name="CONTROLE_4.1" dataDxfId="542"/>
    <tableColumn id="62" xr3:uid="{0CA3B013-65B8-454D-9B68-5E7112C3557C}" name="CONTROLE_4.2" dataDxfId="541"/>
    <tableColumn id="63" xr3:uid="{40A8475C-6C4F-468E-B790-5121473700C7}" name="CONTROLE_4.3" dataDxfId="540"/>
    <tableColumn id="64" xr3:uid="{AA10E118-9422-4C20-A0DF-8A13D897459B}" name="CONTROLE_4.4" dataDxfId="539"/>
    <tableColumn id="65" xr3:uid="{24A56C32-57A4-418C-9561-3CB3CC4112AC}" name="CONTROLE_4.5" dataDxfId="538"/>
    <tableColumn id="66" xr3:uid="{17E451DB-025F-4EDE-B705-D59BC6BE9A05}" name="CONTROLE_4.6" dataDxfId="537"/>
    <tableColumn id="67" xr3:uid="{0875B09D-607D-4717-B8F7-F77DCB46EE06}" name="CONTROLE_4.7" dataDxfId="536"/>
    <tableColumn id="68" xr3:uid="{6D3D390E-0986-4955-BFF3-0B86C51B7096}" name="CONTROLE_4.8" dataDxfId="535"/>
    <tableColumn id="69" xr3:uid="{35B96A74-3DE6-413F-9009-5540D52DEC00}" name="CONTROLE_4.9" dataDxfId="534"/>
    <tableColumn id="70" xr3:uid="{B58215D0-F5F2-4CF1-A31B-9A231BF47171}" name="CONTROLE_4.10" dataDxfId="533"/>
    <tableColumn id="71" xr3:uid="{EEB9EC4C-BA5B-4B88-80BD-76502111F7B8}" name="CONTROLE_4.11" dataDxfId="532"/>
    <tableColumn id="72" xr3:uid="{3AA5E62D-1B08-4F72-B5D8-CBA4537A3FC4}" name="CONTROLE_4.12" dataDxfId="531"/>
    <tableColumn id="75" xr3:uid="{80423D81-4A63-48C0-9648-7221D3D4A1A8}" name="MATURIDADE_CONTROLE_4" dataDxfId="530"/>
    <tableColumn id="76" xr3:uid="{F55CB143-3283-47CB-B977-462AA78C191B}" name="NIVEL_C_4" dataDxfId="529"/>
    <tableColumn id="77" xr3:uid="{FC5F84CA-8D1D-44A6-A758-05F26A57E881}" name="INCC_4" dataDxfId="528"/>
    <tableColumn id="78" xr3:uid="{FB99436B-3334-4DFD-815E-AF92E5E81FC7}" name="DESCRIÇÃO_4" dataDxfId="527"/>
    <tableColumn id="79" xr3:uid="{72CEF228-C8C7-4228-9107-1A6766A77D4D}" name="CONTROLE_5" dataDxfId="526"/>
    <tableColumn id="80" xr3:uid="{01B0A721-6054-4FEC-90BE-0DB89B998A33}" name="CONTROLE_5.1" dataDxfId="525"/>
    <tableColumn id="81" xr3:uid="{F85A3848-69CE-4E3A-9222-0D22871E4715}" name="CONTROLE_5.2" dataDxfId="524"/>
    <tableColumn id="82" xr3:uid="{217E2750-CE56-4D82-9F64-A49143F20925}" name="CONTROLE_5.3" dataDxfId="523"/>
    <tableColumn id="83" xr3:uid="{1E083B25-9E54-44AF-9571-3E8092803676}" name="CONTROLE_5.4" dataDxfId="522"/>
    <tableColumn id="84" xr3:uid="{144F63D5-513D-4E91-9D1A-BFD24D3B9580}" name="CONTROLE_5.5" dataDxfId="521"/>
    <tableColumn id="85" xr3:uid="{EB2A4516-4465-41EC-A985-72C9234B6744}" name="CONTROLE_5.6" dataDxfId="520"/>
    <tableColumn id="86" xr3:uid="{C3EB49EA-2858-4E8C-94AC-F101FE181680}" name="MATURIDADE_CONTROLE_5" dataDxfId="519"/>
    <tableColumn id="87" xr3:uid="{5EB719EC-257F-4F30-8BA9-857BDC1A9E4E}" name="NIVEL_C_5" dataDxfId="518"/>
    <tableColumn id="88" xr3:uid="{73AAAC05-0D71-45B6-BE5A-76FC0ACBA5E1}" name="INCC_5" dataDxfId="517"/>
    <tableColumn id="89" xr3:uid="{56862ED6-2F92-496C-83FF-2A43B55E99D4}" name="DESCRIÇÃO_5" dataDxfId="516"/>
    <tableColumn id="90" xr3:uid="{DD1E57F1-1C57-47B2-9A8E-342AE89951AB}" name="CONTROLE_6" dataDxfId="515"/>
    <tableColumn id="91" xr3:uid="{0999EB5A-F037-444A-B889-22892E3AF8FF}" name="CONTROLE_6.1" dataDxfId="514"/>
    <tableColumn id="92" xr3:uid="{734A581C-8C2F-4611-9F12-C26F06498F1B}" name="CONTROLE_6.2" dataDxfId="513"/>
    <tableColumn id="93" xr3:uid="{99B87911-C4BA-43A0-914C-D6BAB63E3B8B}" name="CONTROLE_6.3" dataDxfId="512"/>
    <tableColumn id="94" xr3:uid="{C97B18AE-FC4D-441D-834D-587F70F08561}" name="CONTROLE_6.4" dataDxfId="511"/>
    <tableColumn id="95" xr3:uid="{1D11A619-54B9-4D59-B556-6D4A3807BE82}" name="CONTROLE_6.5" dataDxfId="510"/>
    <tableColumn id="96" xr3:uid="{BEE98E18-70C4-40AC-AF54-FE0377564D8B}" name="CONTROLE_6.6" dataDxfId="509"/>
    <tableColumn id="97" xr3:uid="{3C4E6208-4BED-4544-B3BB-1F3554E959B2}" name="CONTROLE_6.7" dataDxfId="508"/>
    <tableColumn id="98" xr3:uid="{1FC947EB-F855-428B-B9A6-686806896B74}" name="CONTROLE_6.8" dataDxfId="507"/>
    <tableColumn id="99" xr3:uid="{21132AE9-BFD9-4EC5-B147-67D30EEB12D1}" name="MATURIDADE_CONTROLE_6" dataDxfId="506"/>
    <tableColumn id="100" xr3:uid="{5B8A82E7-2B9D-476D-8030-81506C24FDEB}" name="NIVEL_C_6" dataDxfId="505"/>
    <tableColumn id="101" xr3:uid="{C02C3ECC-9A54-46AC-AFDA-EAE58ED95273}" name="INCC_6" dataDxfId="504"/>
    <tableColumn id="102" xr3:uid="{C8264029-D0D4-4354-BC56-1E89ED468DA3}" name="DESCRIÇÃO_6" dataDxfId="503"/>
    <tableColumn id="103" xr3:uid="{94FC68B3-BF89-462B-985C-25138F95E74D}" name="CONTROLE_7" dataDxfId="502"/>
    <tableColumn id="104" xr3:uid="{B88A1F6F-3D40-49B6-8EDF-D0EBD2B19C91}" name="CONTROLE_7.1" dataDxfId="501"/>
    <tableColumn id="105" xr3:uid="{50CC7930-CADE-4A61-87BB-080C0AD4F5E4}" name="CONTROLE_7.2" dataDxfId="500"/>
    <tableColumn id="106" xr3:uid="{8263B6FB-54F9-4EE1-A692-1A9B6C4BDC2B}" name="CONTROLE_7.3" dataDxfId="499"/>
    <tableColumn id="107" xr3:uid="{D5481104-764C-4B51-8D54-A092ECA49130}" name="CONTROLE_7.4" dataDxfId="498"/>
    <tableColumn id="108" xr3:uid="{0FD3A415-4888-43BE-AA6F-209608BB6ADB}" name="CONTROLE_7.5" dataDxfId="497"/>
    <tableColumn id="109" xr3:uid="{E8B34C69-055A-44B5-9CBD-31432FA96EDF}" name="CONTROLE_7.6" dataDxfId="496"/>
    <tableColumn id="110" xr3:uid="{EEAD6199-5A03-443F-9D0D-2968CFB9F38F}" name="CONTROLE_7.7" dataDxfId="495"/>
    <tableColumn id="111" xr3:uid="{FF2E2FCC-E212-4814-8960-91F57D9350F9}" name="MATURIDADE_CONTROLE_7" dataDxfId="494"/>
    <tableColumn id="112" xr3:uid="{6D9CD5F2-1E33-44AF-9BD3-80B6223A22F3}" name="NIVEL_C_7" dataDxfId="493"/>
    <tableColumn id="113" xr3:uid="{4B660D03-F9B8-44FC-92A8-87299C71C715}" name="INCC_7" dataDxfId="492"/>
    <tableColumn id="114" xr3:uid="{7C0DA6C2-7C54-4973-8D3A-8F352D37BE7C}" name="DESCRIÇÃO_7" dataDxfId="491"/>
    <tableColumn id="115" xr3:uid="{8D928580-A8D6-4F5C-96E6-B111B1F5BA00}" name="CONTROLE_8" dataDxfId="490"/>
    <tableColumn id="116" xr3:uid="{F498C2B0-828B-46E3-8912-5E70A4BC475A}" name="CONTROLE_8.1" dataDxfId="489"/>
    <tableColumn id="117" xr3:uid="{770C37D8-89AF-4906-A170-76776D15BA61}" name="CONTROLE_8.2" dataDxfId="488"/>
    <tableColumn id="118" xr3:uid="{DC95788D-7AB9-4642-862F-312C7CAD7789}" name="CONTROLE_8.3" dataDxfId="487"/>
    <tableColumn id="119" xr3:uid="{F7609963-51B8-40C8-BA6E-4945C472E838}" name="CONTROLE_8.4" dataDxfId="486"/>
    <tableColumn id="120" xr3:uid="{EBF23823-7434-48EF-BC58-8A6C264B2775}" name="CONTROLE_8.5" dataDxfId="485"/>
    <tableColumn id="121" xr3:uid="{1918A5F2-D86E-44C9-B41C-72EC6DD591C2}" name="CONTROLE_8.6" dataDxfId="484"/>
    <tableColumn id="122" xr3:uid="{F17C194F-D665-4A51-BE59-94509FB210D1}" name="CONTROLE_8.7" dataDxfId="483"/>
    <tableColumn id="123" xr3:uid="{60281FCF-C497-42D6-BE26-08D215FFE888}" name="CONTROLE_8.8" dataDxfId="482"/>
    <tableColumn id="124" xr3:uid="{B88FC7AC-2D14-4DFE-8A35-20C6B827B9B9}" name="CONTROLE_8.9" dataDxfId="481"/>
    <tableColumn id="125" xr3:uid="{0E643918-39ED-4C72-8803-A2830E41FFD9}" name="CONTROLE_8.10" dataDxfId="480"/>
    <tableColumn id="126" xr3:uid="{9B35B3EA-279B-4CF0-AB89-BE81A9DCCC58}" name="CONTROLE_8.11" dataDxfId="479"/>
    <tableColumn id="127" xr3:uid="{3C846F65-4952-4F79-ACA4-24E054017A1F}" name="CONTROLE_8.12" dataDxfId="478"/>
    <tableColumn id="128" xr3:uid="{3BF4FCCF-10E7-4E56-9009-C07B0E8051CA}" name="MATURIDADE_CONTROLE_8" dataDxfId="477"/>
    <tableColumn id="129" xr3:uid="{F2B6CE07-39C1-4286-94D5-3164D717476D}" name="NIVEL_C_8" dataDxfId="476"/>
    <tableColumn id="130" xr3:uid="{DDB5FA82-5E80-4744-87CB-9C1656C6A89A}" name="INCC_8" dataDxfId="475"/>
    <tableColumn id="131" xr3:uid="{23EA7972-2761-4EAF-8AF4-2626CEB40D3C}" name="DESCRIÇÃO_8" dataDxfId="474"/>
    <tableColumn id="132" xr3:uid="{020082B5-C8BF-4BB4-9540-EB6342852C98}" name="CONTROLE_9" dataDxfId="473"/>
    <tableColumn id="133" xr3:uid="{3E78EE34-6DA1-47AC-BE05-CD07E4E43276}" name="CONTROLE_9.1" dataDxfId="472"/>
    <tableColumn id="134" xr3:uid="{2BFE0EAF-4D42-4C9D-A517-233476C7802A}" name="CONTROLE_9.2" dataDxfId="471"/>
    <tableColumn id="135" xr3:uid="{D00D8648-4AC1-4732-9266-ACD0BE660A9F}" name="CONTROLE_9.3" dataDxfId="470"/>
    <tableColumn id="136" xr3:uid="{451333B7-3157-4BEF-A8F6-020B4191B5E8}" name="CONTROLE_9.4" dataDxfId="469"/>
    <tableColumn id="137" xr3:uid="{28D96ADE-3352-4101-B037-D9C58FFD5C6D}" name="CONTROLE_9.5" dataDxfId="468"/>
    <tableColumn id="138" xr3:uid="{964EF754-ED23-4002-B18C-268E00711307}" name="CONTROLE_9.6" dataDxfId="467"/>
    <tableColumn id="139" xr3:uid="{00C5A3C2-F2E8-462E-8876-50253B81A740}" name="CONTROLE_9.7" dataDxfId="466"/>
    <tableColumn id="140" xr3:uid="{0D418A4D-171F-4258-804F-4DDD7E61B5BA}" name="MATURIDADE_CONTROLE_9" dataDxfId="465"/>
    <tableColumn id="141" xr3:uid="{12DBECD8-DAB4-427E-8548-5176FDE0A9C2}" name="NIVEL_C_9" dataDxfId="464"/>
    <tableColumn id="142" xr3:uid="{D46EB243-2FD0-4660-94C4-0E416628ECBB}" name="INCC_9" dataDxfId="463"/>
    <tableColumn id="143" xr3:uid="{A0C0F96A-EF64-4C85-83FC-768A39FBCA24}" name="DESCRIÇÃO_9" dataDxfId="462"/>
    <tableColumn id="144" xr3:uid="{9D8D84C9-9105-43FF-A778-BE0A07A3D229}" name="CONTROLE_10" dataDxfId="461"/>
    <tableColumn id="145" xr3:uid="{6A33FA45-DA4F-49AE-93DE-EC7AA68C030E}" name="CONTROLE_10.1" dataDxfId="460"/>
    <tableColumn id="146" xr3:uid="{1CF2659D-CBC7-4090-B28F-4F2502FD59E7}" name="CONTROLE_10.2" dataDxfId="459"/>
    <tableColumn id="147" xr3:uid="{2CCD9908-04C2-41C3-9860-30A19E6BC561}" name="CONTROLE_10.3" dataDxfId="458"/>
    <tableColumn id="148" xr3:uid="{2979F296-4ABF-41B8-86F6-CF0B05ECFA87}" name="CONTROLE_10.4" dataDxfId="457"/>
    <tableColumn id="149" xr3:uid="{0727A5C2-29F4-4F48-A8C6-9FA095BC6325}" name="CONTROLE_10.5" dataDxfId="456"/>
    <tableColumn id="150" xr3:uid="{60DBF34B-1CAD-4C1D-A3C9-CB8BE33FD0AB}" name="CONTROLE_10.6" dataDxfId="455"/>
    <tableColumn id="151" xr3:uid="{543096A0-7C1B-4BD7-9633-E3E1060DA01D}" name="CONTROLE_10.7" dataDxfId="454"/>
    <tableColumn id="152" xr3:uid="{61E57C0B-AF3F-466F-AF00-792AB6E32ACD}" name="MATURIDADE_CONTROLE_10" dataDxfId="453"/>
    <tableColumn id="153" xr3:uid="{B31678E9-0C88-4AF3-8954-C7B979379DFF}" name="NIVEL_C_10" dataDxfId="452"/>
    <tableColumn id="154" xr3:uid="{0A30EFDC-21F0-4F16-B5CD-07E9F2837CBE}" name="INCC_10" dataDxfId="451"/>
    <tableColumn id="155" xr3:uid="{2EDC740F-7062-4170-A010-D46CD0AB273E}" name="DESCRIÇÃO_10" dataDxfId="450"/>
    <tableColumn id="156" xr3:uid="{9C8948BD-0665-41A6-9AD1-EA97D8AFAC99}" name="CONTROLE_11" dataDxfId="449"/>
    <tableColumn id="157" xr3:uid="{B6C74DB9-5802-4362-B58C-1FD6F89142F9}" name="CONTROLE_11.1" dataDxfId="448"/>
    <tableColumn id="158" xr3:uid="{FD932C60-629A-44A5-A932-860233B3C3A3}" name="CONTROLE_11.2" dataDxfId="447"/>
    <tableColumn id="159" xr3:uid="{4529B9C3-F086-453F-B5A5-2D93E7D6138E}" name="CONTROLE_11.3" dataDxfId="446"/>
    <tableColumn id="160" xr3:uid="{4882D02D-39F1-4038-BDAD-9A7AEF1D2341}" name="CONTROLE_11.4" dataDxfId="445"/>
    <tableColumn id="161" xr3:uid="{F32E1E13-66B7-4AB1-A51D-4FE4CDA15ED8}" name="CONTROLE_11.5" dataDxfId="444"/>
    <tableColumn id="162" xr3:uid="{003A6E86-9617-444D-88D4-80A84AD059B5}" name="MATURIDADE_CONTROLE_11" dataDxfId="443"/>
    <tableColumn id="163" xr3:uid="{E6AC9226-C336-4D98-8619-D57A574C8488}" name="NIVEL_C_11" dataDxfId="442"/>
    <tableColumn id="164" xr3:uid="{FB200D88-F94A-4454-98C0-ED834BA74A78}" name="INCC_11" dataDxfId="441"/>
    <tableColumn id="165" xr3:uid="{06A07C95-4CA1-4D47-82BD-DDD05D573602}" name="DESCRIÇÃO_11" dataDxfId="440"/>
    <tableColumn id="166" xr3:uid="{4A532255-AF29-489A-96C2-93F14F41CF0E}" name="CONTROLE_12" dataDxfId="439"/>
    <tableColumn id="167" xr3:uid="{3C8F9235-14BA-41E8-8D61-E66B7D9017EE}" name="CONTROLE_12.1" dataDxfId="438"/>
    <tableColumn id="168" xr3:uid="{1B6B0C0C-AB66-482C-A7B7-DE3236E60E47}" name="CONTROLE_12.2" dataDxfId="437"/>
    <tableColumn id="169" xr3:uid="{6E1F1D84-1369-4EF1-BD92-7DB8342DE9A7}" name="CONTROLE_12.3" dataDxfId="436"/>
    <tableColumn id="170" xr3:uid="{28769A7B-EB47-42F6-B619-98A6BB26250E}" name="CONTROLE_12.4" dataDxfId="435"/>
    <tableColumn id="171" xr3:uid="{54F427DE-8F72-498E-A0D8-47350390E489}" name="CONTROLE_12.5" dataDxfId="434"/>
    <tableColumn id="172" xr3:uid="{B45407A4-841C-481E-AE6D-1F9C9243CF6B}" name="CONTROLE_12.6" dataDxfId="433"/>
    <tableColumn id="173" xr3:uid="{9E649FF3-9F4F-426F-B223-6CA0AC9157E1}" name="CONTROLE_12.7" dataDxfId="432"/>
    <tableColumn id="174" xr3:uid="{C0F825E9-4834-4871-9C85-6FDE6331A42D}" name="CONTROLE_12.8" dataDxfId="431"/>
    <tableColumn id="175" xr3:uid="{05E34D2E-39DD-4757-B0D5-FADF5206F5B9}" name="MATURIDADE_CONTROLE_12" dataDxfId="430"/>
    <tableColumn id="176" xr3:uid="{37B10660-0E82-4DAA-96C0-CD637A490468}" name="NIVEL_C_12" dataDxfId="429"/>
    <tableColumn id="177" xr3:uid="{163F50ED-9629-4A94-891A-26666D5F434B}" name="INCC_12" dataDxfId="428"/>
    <tableColumn id="178" xr3:uid="{82F1D646-6061-47C0-A3B1-79915AAE1ED2}" name="DESCRIÇÃO_12" dataDxfId="427"/>
    <tableColumn id="179" xr3:uid="{2A433392-C2DA-4D17-A38F-18C284235060}" name="CONTROLE_13" dataDxfId="426"/>
    <tableColumn id="180" xr3:uid="{1C4A26EB-D79A-4241-95C6-3766ADB75B0D}" name="CONTROLE_13.1" dataDxfId="425"/>
    <tableColumn id="181" xr3:uid="{555E4997-A177-49DE-9545-F067133965DD}" name="CONTROLE_13.2" dataDxfId="424"/>
    <tableColumn id="182" xr3:uid="{6EB6908D-6E9D-4ED2-9B70-7F0E1ADE95BC}" name="CONTROLE_13.3" dataDxfId="423"/>
    <tableColumn id="183" xr3:uid="{488EC7ED-617A-425E-9D14-8C84CD0A982E}" name="CONTROLE_13.4" dataDxfId="422"/>
    <tableColumn id="184" xr3:uid="{DFB2ADEC-8F98-4091-B62D-2DBC3E200CF5}" name="CONTROLE_13.5" dataDxfId="421"/>
    <tableColumn id="185" xr3:uid="{3C526514-09B0-45BD-AFF4-BF34DAAECE6B}" name="CONTROLE_13.6" dataDxfId="420"/>
    <tableColumn id="186" xr3:uid="{ED0F0483-0783-412F-B994-DF1816B1F781}" name="CONTROLE_13.7" dataDxfId="419"/>
    <tableColumn id="187" xr3:uid="{EDA8BA1B-F83E-46A6-98F4-0491DDFE8A4D}" name="CONTROLE_13.8" dataDxfId="418"/>
    <tableColumn id="188" xr3:uid="{F5A91BB3-A045-41A1-9240-AC0A8DA9C816}" name="CONTROLE_13.9" dataDxfId="417"/>
    <tableColumn id="189" xr3:uid="{240B8F0F-B6F8-486C-B7E8-D0EE72391F42}" name="CONTROLE_13.10" dataDxfId="416"/>
    <tableColumn id="190" xr3:uid="{25B4583F-E492-441F-9EF6-EAADBBA38B7F}" name="CONTROLE_13.11" dataDxfId="415"/>
    <tableColumn id="191" xr3:uid="{76522639-E47E-4A9E-8D5D-493B41E53082}" name="MATURIDADE_CONTROLE_13" dataDxfId="414"/>
    <tableColumn id="192" xr3:uid="{2778A9F2-6881-4902-A0A5-649A49577B64}" name="NIVEL_C_13" dataDxfId="413"/>
    <tableColumn id="193" xr3:uid="{B519362D-8028-4964-89B4-EC8FEBA1D4A4}" name="INCC_13" dataDxfId="412"/>
    <tableColumn id="194" xr3:uid="{47D034DD-1F20-4724-8199-912FF66525AA}" name="DESCRIÇÃO_13" dataDxfId="411"/>
    <tableColumn id="195" xr3:uid="{E6AEC4F4-AF12-4DBE-8E0A-8212E2EF90F8}" name="CONTROLE_14" dataDxfId="410"/>
    <tableColumn id="196" xr3:uid="{1214520F-08B4-40BB-8483-68942756051E}" name="CONTROLE_14.1" dataDxfId="409"/>
    <tableColumn id="197" xr3:uid="{111A0EDE-FF22-4868-A70A-F46D9D66E36B}" name="CONTROLE_14.2" dataDxfId="408"/>
    <tableColumn id="198" xr3:uid="{358D6A5C-F77D-4F38-9229-19C7667D4842}" name="CONTROLE_14.3" dataDxfId="407"/>
    <tableColumn id="199" xr3:uid="{C263B2BB-C52E-4131-9E1B-662D0EEE36C3}" name="CONTROLE_14.4" dataDxfId="406"/>
    <tableColumn id="200" xr3:uid="{08050FBF-C8AB-4BD1-BD35-6782D3EC1A86}" name="CONTROLE_14.5" dataDxfId="405"/>
    <tableColumn id="201" xr3:uid="{A64509EF-CD45-4AAA-86FF-D7DA1B45CF36}" name="CONTROLE_14.6" dataDxfId="404"/>
    <tableColumn id="202" xr3:uid="{106CBE34-B9FC-476F-B10F-9D3C27846BA2}" name="CONTROLE_14.7" dataDxfId="403"/>
    <tableColumn id="203" xr3:uid="{71339ECD-AA31-4F81-AC17-3BE9FFFB25A2}" name="CONTROLE_14.8" dataDxfId="402"/>
    <tableColumn id="204" xr3:uid="{10C889B7-5C84-4A39-A37C-17C747DAAD64}" name="CONTROLE_14.9" dataDxfId="401"/>
    <tableColumn id="205" xr3:uid="{FD3716D4-4E9E-4BE0-83B0-5DFE998AF925}" name="MATURIDADE_CONTROLE_14" dataDxfId="400"/>
    <tableColumn id="206" xr3:uid="{7BC7240A-B2A4-4010-AACB-8E5409366434}" name="NIVEL_C_14" dataDxfId="399"/>
    <tableColumn id="207" xr3:uid="{58A1BEB7-866C-4849-ADC1-64DE860C2C78}" name="INCC_14" dataDxfId="398"/>
    <tableColumn id="208" xr3:uid="{86E17D5C-2F95-44E2-B127-3758A5F96597}" name="DESCRIÇÃO_14" dataDxfId="397"/>
    <tableColumn id="209" xr3:uid="{3897699A-6C12-4687-A4B7-8020AED2F4C8}" name="CONTROLE_15" dataDxfId="396"/>
    <tableColumn id="210" xr3:uid="{8EB60D9D-C45C-4E2B-8715-163AF467EAC5}" name="CONTROLE_15.1" dataDxfId="395"/>
    <tableColumn id="211" xr3:uid="{BC823307-4EEF-4C5D-A9B9-C3FD663C6DC8}" name="CONTROLE_15.2" dataDxfId="394"/>
    <tableColumn id="212" xr3:uid="{19735C82-5743-46DC-AA6B-34BE1BE1F3E6}" name="CONTROLE_15.3" dataDxfId="393"/>
    <tableColumn id="213" xr3:uid="{28F37DFD-7A31-444C-8A7A-D8E30CB9E573}" name="CONTROLE_15.4" dataDxfId="392"/>
    <tableColumn id="214" xr3:uid="{2E3BA9D0-B30B-46A0-AD27-02CD026A7D73}" name="CONTROLE_15.5" dataDxfId="391"/>
    <tableColumn id="215" xr3:uid="{0E61670B-238D-4219-8D8B-5816F4195947}" name="CONTROLE_15.6" dataDxfId="390"/>
    <tableColumn id="216" xr3:uid="{94296095-77BF-4E5C-AC88-26F2D5243E04}" name="CONTROLE_15.7" dataDxfId="389"/>
    <tableColumn id="217" xr3:uid="{D9EAA76B-0C03-4B06-B326-DC2F4572402F}" name="MATURIDADE_CONTROLE_15" dataDxfId="388"/>
    <tableColumn id="218" xr3:uid="{05D30747-3915-4845-B35E-E40D2B6BB9B8}" name="NIVEL_C_15" dataDxfId="387"/>
    <tableColumn id="219" xr3:uid="{F2A905C3-B1C0-4D53-BFEB-627924C65846}" name="INCC_15" dataDxfId="386"/>
    <tableColumn id="220" xr3:uid="{856F7575-2EE4-4506-BA5B-F7DF6E4D7986}" name="DESCRIÇÃO_15" dataDxfId="385"/>
    <tableColumn id="221" xr3:uid="{7D0E18C6-2A34-4287-82AB-AAB49EB15CF0}" name="CONTROLE_16" dataDxfId="384"/>
    <tableColumn id="222" xr3:uid="{274D85C1-5D9F-4148-9EAB-2B7D58C3798A}" name="CONTROLE_16.1" dataDxfId="383"/>
    <tableColumn id="223" xr3:uid="{E8229EB6-D59B-43EB-B30B-9FA9390EA49A}" name="CONTROLE_16.2" dataDxfId="382"/>
    <tableColumn id="224" xr3:uid="{B4D184AC-31EB-48C2-9696-2C6C1444AE98}" name="CONTROLE_16.3" dataDxfId="381"/>
    <tableColumn id="225" xr3:uid="{1AD361AD-DE7A-4736-894E-A1CC27176041}" name="CONTROLE_16.4" dataDxfId="380"/>
    <tableColumn id="226" xr3:uid="{EEF8AEF4-A974-4E74-9B02-CD875535B5AE}" name="CONTROLE_16.5" dataDxfId="379"/>
    <tableColumn id="227" xr3:uid="{6614DBAF-F1EB-4139-A456-D699DA06A19D}" name="CONTROLE_16.6" dataDxfId="378"/>
    <tableColumn id="228" xr3:uid="{98FACFAB-56E7-4A1B-8DB9-8873C0F3F62B}" name="CONTROLE_16.7" dataDxfId="377"/>
    <tableColumn id="229" xr3:uid="{AE594DCF-24CF-406E-85FD-0FA6AC3AF023}" name="CONTROLE_16.8" dataDxfId="376"/>
    <tableColumn id="230" xr3:uid="{C20B94EE-195C-4996-81CC-A88A8D05DE80}" name="CONTROLE_16.9" dataDxfId="375"/>
    <tableColumn id="231" xr3:uid="{53A5D41B-E362-4530-A2AB-BE84843D73B4}" name="CONTROLE_16.10" dataDxfId="374"/>
    <tableColumn id="232" xr3:uid="{23967982-0DD3-434D-9DAD-881B0ACF316E}" name="CONTROLE_16.11" dataDxfId="373"/>
    <tableColumn id="233" xr3:uid="{033A47BF-1029-442D-A12D-3E417E8B2114}" name="CONTROLE_16.12" dataDxfId="372"/>
    <tableColumn id="234" xr3:uid="{954E4B24-E047-410B-99E6-FBA6B2A7A03A}" name="CONTROLE_16.13" dataDxfId="371"/>
    <tableColumn id="235" xr3:uid="{71B3CA70-362A-4555-8BFB-E1236B68AC6D}" name="CONTROLE_16.14" dataDxfId="370"/>
    <tableColumn id="236" xr3:uid="{58ADE987-400C-4E43-8643-84A5AE13C35C}" name="MATURIDADE_CONTROLE_16" dataDxfId="369"/>
    <tableColumn id="237" xr3:uid="{3C64F9CC-5791-44FC-9272-7BD6FB33DA03}" name="NIVEL_C_16" dataDxfId="368"/>
    <tableColumn id="238" xr3:uid="{FA689AF2-660E-465E-8755-E620AD46BA7B}" name="INCC_16" dataDxfId="367"/>
    <tableColumn id="239" xr3:uid="{52884EE7-CEA3-4F77-AAA6-7936F4E2FA27}" name="DESCRIÇÃO_16" dataDxfId="366"/>
    <tableColumn id="240" xr3:uid="{159C9DCE-9DAD-4037-8F78-16B6CA6E6B83}" name="CONTROLE_17" dataDxfId="365"/>
    <tableColumn id="241" xr3:uid="{C0FD399C-168A-49CB-BC4C-C1AF438B5FA5}" name="CONTROLE_17.1" dataDxfId="364"/>
    <tableColumn id="242" xr3:uid="{45452509-F406-4BED-AD77-CB058876E6BA}" name="CONTROLE_17.2" dataDxfId="363"/>
    <tableColumn id="243" xr3:uid="{7270AA9B-36B6-46F1-A7BB-D21748CB820B}" name="CONTROLE_17.3" dataDxfId="362"/>
    <tableColumn id="244" xr3:uid="{9B905B4E-9487-44BF-A87B-CA403CD93255}" name="CONTROLE_17.4" dataDxfId="361"/>
    <tableColumn id="245" xr3:uid="{C986EADD-02BB-4DFF-A5E6-65EF72E1892E}" name="CONTROLE_17.5" dataDxfId="360"/>
    <tableColumn id="246" xr3:uid="{F9F6FB67-DE05-454D-B0CC-C38F5DAD83D1}" name="CONTROLE_17.6" dataDxfId="359"/>
    <tableColumn id="247" xr3:uid="{5C374A91-E3D8-4C67-A257-2F12462D929D}" name="CONTROLE_17.7" dataDxfId="358"/>
    <tableColumn id="248" xr3:uid="{E3FA63E6-EF26-415E-840D-A71632697F9E}" name="CONTROLE_17.8" dataDxfId="357"/>
    <tableColumn id="249" xr3:uid="{90965306-D752-4CF4-95D2-27228BFBC94F}" name="CONTROLE_17.9" dataDxfId="356"/>
    <tableColumn id="250" xr3:uid="{CE213B7C-D407-49F4-BB15-D8AE4B379D8B}" name="MATURIDADE_CONTROLE_17" dataDxfId="355"/>
    <tableColumn id="251" xr3:uid="{0B099D47-5CBD-4E5F-9794-58D5E0A43556}" name="NIVEL_C_17" dataDxfId="354"/>
    <tableColumn id="252" xr3:uid="{367784B1-8B36-4D57-AA00-4B15D9C0E313}" name="INCC_17" dataDxfId="353"/>
    <tableColumn id="253" xr3:uid="{03834A5B-3AFF-4099-B600-460FB055D80E}" name="DESCRIÇÃO_17" dataDxfId="352"/>
    <tableColumn id="254" xr3:uid="{5D991A57-7B16-494C-B2DC-3267EE1E8169}" name="CONTROLE_18" dataDxfId="351"/>
    <tableColumn id="255" xr3:uid="{355F8ED8-5E22-4E12-89F6-7D3D8BF4307A}" name="CONTROLE_18.1" dataDxfId="350"/>
    <tableColumn id="256" xr3:uid="{C7644E45-72EC-4DC0-AAD5-1361C9331641}" name="CONTROLE_18.2" dataDxfId="349"/>
    <tableColumn id="257" xr3:uid="{363539D3-3007-411B-A743-B9B37AF067C0}" name="CONTROLE_18.3" dataDxfId="348"/>
    <tableColumn id="258" xr3:uid="{9A8F9895-5E0A-427A-8F47-22CAA001FF22}" name="CONTROLE_18.4" dataDxfId="347"/>
    <tableColumn id="259" xr3:uid="{CD334251-B3A1-4915-B51F-927E29A9974F}" name="CONTROLE_18.5" dataDxfId="346"/>
    <tableColumn id="260" xr3:uid="{FA72977C-F04F-4443-8D42-3D91BB6C55E3}" name="MATURIDADE_CONTROLE_18" dataDxfId="345"/>
    <tableColumn id="261" xr3:uid="{3E5228ED-A64F-4F34-9F76-54AC315539D3}" name="NIVEL_C_18" dataDxfId="344"/>
    <tableColumn id="262" xr3:uid="{9C24FF1F-C498-4BC3-9E74-FD1767E74AFB}" name="INCC_18" dataDxfId="343"/>
    <tableColumn id="263" xr3:uid="{A100CAC0-2B17-4585-BA73-365217E2BF7D}" name="DESCRIÇÃO_18" dataDxfId="342"/>
    <tableColumn id="264" xr3:uid="{763CA0F3-33C9-4018-A473-CEFDBD40B919}" name="CONTROLE_19" dataDxfId="341"/>
    <tableColumn id="265" xr3:uid="{C0C88402-78E0-44E7-9B90-83125F901D30}" name="CONTROLE_19.1" dataDxfId="340"/>
    <tableColumn id="266" xr3:uid="{315D67EB-A66B-42CD-B043-73A37CAAFDC3}" name="CONTROLE_19.2" dataDxfId="339"/>
    <tableColumn id="267" xr3:uid="{DAFC2D7D-E0EB-488C-AC78-09DFB51FC968}" name="CONTROLE_19.3" dataDxfId="338"/>
    <tableColumn id="268" xr3:uid="{080E9686-E4F8-4339-9E8D-5D97E8E3E2C0}" name="CONTROLE_19.4" dataDxfId="337"/>
    <tableColumn id="269" xr3:uid="{1994A238-AF12-4B89-BA57-E626BF494B64}" name="CONTROLE_19.5" dataDxfId="336"/>
    <tableColumn id="270" xr3:uid="{72E07437-FAE0-451B-B6AE-91936F0398E9}" name="CONTROLE_19.6" dataDxfId="335"/>
    <tableColumn id="271" xr3:uid="{34009563-8542-46B3-9B50-1FE05780B6C0}" name="CONTROLE_19.7" dataDxfId="334"/>
    <tableColumn id="272" xr3:uid="{BBAFBBB6-B634-438C-856E-905C8D423C43}" name="CONTROLE_19.8" dataDxfId="333"/>
    <tableColumn id="273" xr3:uid="{71FC94A2-EEAE-42FC-B16A-C3B8FDE1AA7D}" name="CONTROLE_19.9" dataDxfId="332"/>
    <tableColumn id="274" xr3:uid="{868AB0FD-B4B3-4EA5-BCB4-B0E0B62DDB20}" name="CONTROLE_19.10" dataDxfId="331"/>
    <tableColumn id="275" xr3:uid="{D2B56348-9CD9-4823-9E6E-39873CAC69A7}" name="CONTROLE_19.11" dataDxfId="330"/>
    <tableColumn id="276" xr3:uid="{5FEFD999-EFE7-4F15-8660-DE72877D19E8}" name="CONTROLE_19.12" dataDxfId="329"/>
    <tableColumn id="277" xr3:uid="{150FAFFC-90A5-4B17-B3DD-53A9621173A3}" name="CONTROLE_19.13" dataDxfId="328"/>
    <tableColumn id="278" xr3:uid="{2CC0E12E-D920-4E7B-9C42-E44A5B038D20}" name="CONTROLE_19.14" dataDxfId="327"/>
    <tableColumn id="279" xr3:uid="{0728E3E1-F777-4D27-A450-D4E1B646AC9E}" name="MATURIDADE_CONTROLE_19" dataDxfId="326"/>
    <tableColumn id="280" xr3:uid="{A585FB43-5862-4D2D-BA35-480F5B321E2E}" name="NIVEL_C_19" dataDxfId="325"/>
    <tableColumn id="281" xr3:uid="{A600F1FB-197E-4F13-9F4B-8890B94AA1C3}" name="INCC_19" dataDxfId="324"/>
    <tableColumn id="282" xr3:uid="{4FD27F5A-8A7F-4F44-8C99-10207AEA99D7}" name="DESCRIÇÃO_19" dataDxfId="323"/>
    <tableColumn id="283" xr3:uid="{83032757-C205-43C0-AE74-09829CE1F659}" name="CONTROLE_20" dataDxfId="322"/>
    <tableColumn id="284" xr3:uid="{EC4E45C8-E212-4352-8A94-F7B76E3388A0}" name="CONTROLE_20.1" dataDxfId="321"/>
    <tableColumn id="285" xr3:uid="{C99E0190-A95A-44B4-80A2-36FEC116C2BB}" name="CONTROLE_20.2" dataDxfId="320"/>
    <tableColumn id="286" xr3:uid="{D52D3F91-7E18-4FCD-956E-A52054484FC6}" name="CONTROLE_20.3" dataDxfId="319"/>
    <tableColumn id="287" xr3:uid="{4B0CF750-2AB0-4C2D-8EFE-9B3045C94E3E}" name="CONTROLE_20.4" dataDxfId="318"/>
    <tableColumn id="288" xr3:uid="{8D1EF8D5-6A37-47CC-9A3E-0F13C41D46FB}" name="CONTROLE_20.5" dataDxfId="317"/>
    <tableColumn id="289" xr3:uid="{261F9A94-1E14-455B-A514-0B6F01DBC637}" name="CONTROLE_20.6" dataDxfId="316"/>
    <tableColumn id="290" xr3:uid="{E4C38462-6157-4A82-BA38-6B4C3BE7F1B8}" name="CONTROLE_20.7" dataDxfId="315"/>
    <tableColumn id="291" xr3:uid="{D0E2EED6-F805-4412-A8EC-E22CDB611651}" name="CONTROLE_20.8" dataDxfId="314"/>
    <tableColumn id="484" xr3:uid="{D49DB708-31AD-40F3-B06C-151C0603EB19}" name="CONTROLE_20.9" dataDxfId="313"/>
    <tableColumn id="483" xr3:uid="{62158291-9499-4DBF-A102-5F93361CA466}" name="CONTROLE_20.10" dataDxfId="312"/>
    <tableColumn id="482" xr3:uid="{B05631FC-D9D0-4A6C-8320-A90BC0CFB9BE}" name="CONTROLE_20.11" dataDxfId="311"/>
    <tableColumn id="74" xr3:uid="{37E104B1-59BD-40CC-A00C-62420C1D2E65}" name="CONTROLE_20.12" dataDxfId="310"/>
    <tableColumn id="73" xr3:uid="{153B0B64-E4A1-4923-B611-005917D39A8A}" name="CONTROLE_20.13" dataDxfId="309"/>
    <tableColumn id="292" xr3:uid="{D97599A9-451D-46E7-9625-7AF272318CDA}" name="CONTROLE_20.14" dataDxfId="308"/>
    <tableColumn id="293" xr3:uid="{D409EDAA-EE5C-467F-9D99-DD1A15320043}" name="MATURIDADE_CONTROLE_20" dataDxfId="307"/>
    <tableColumn id="294" xr3:uid="{A3E7103D-F1EC-4BEA-9AA2-C21DF9A71B1A}" name="NIVEL_C_20" dataDxfId="306"/>
    <tableColumn id="295" xr3:uid="{16C8B503-B5EC-4194-A8D8-EC1210360899}" name="INCC_20" dataDxfId="305"/>
    <tableColumn id="296" xr3:uid="{FD1D0C52-8FEE-40FB-8304-0F0D1DFEC8DB}" name="DESCRIÇÃO_20" dataDxfId="304"/>
    <tableColumn id="297" xr3:uid="{DC22AB91-540D-4F11-BE03-59A8D5908377}" name="CONTROLE_21" dataDxfId="303"/>
    <tableColumn id="298" xr3:uid="{83ABE6A5-0D9B-4C08-8A01-06B02FBCBABF}" name="CONTROLE_21.1" dataDxfId="302"/>
    <tableColumn id="299" xr3:uid="{13D9CB13-74F5-4E19-AC44-B07479739015}" name="CONTROLE_21.2" dataDxfId="301"/>
    <tableColumn id="300" xr3:uid="{C9D673FE-5D37-462F-804A-95E002ECD90E}" name="CONTROLE_21.3" dataDxfId="300"/>
    <tableColumn id="301" xr3:uid="{F428B505-3F29-4E29-9211-A1DC02ACFA6A}" name="CONTROLE_21.4" dataDxfId="299"/>
    <tableColumn id="302" xr3:uid="{9532248F-1C25-4A92-9B4C-2639C701A6C0}" name="CONTROLE_21.5" dataDxfId="298"/>
    <tableColumn id="303" xr3:uid="{B268F26F-0DA5-4118-B9C2-CB75290AE058}" name="CONTROLE_21.6" dataDxfId="297"/>
    <tableColumn id="304" xr3:uid="{A2783177-30F6-4F73-95F8-E33A6C174FA9}" name="CONTROLE_21.7" dataDxfId="296"/>
    <tableColumn id="305" xr3:uid="{EC7EB7E4-E786-42F7-ACF2-DB4BA1B3F449}" name="CONTROLE_21.8" dataDxfId="295"/>
    <tableColumn id="306" xr3:uid="{B54A8712-04CF-487A-98B1-5AA70D21294B}" name="CONTROLE_21.9" dataDxfId="294"/>
    <tableColumn id="307" xr3:uid="{BB58CC80-2908-448B-AC8C-CF1B5BA2C4F7}" name="CONTROLE_21.10" dataDxfId="293"/>
    <tableColumn id="311" xr3:uid="{59253972-91F0-4C52-9269-F5000228F7A9}" name="MATURIDADE_CONTROLE_21" dataDxfId="292"/>
    <tableColumn id="312" xr3:uid="{6CD9523A-C4D2-4787-A4EA-67DC94FC8A23}" name="NIVEL_C_21" dataDxfId="291"/>
    <tableColumn id="313" xr3:uid="{66E3E826-0C9F-4392-BAA2-B81AE91BA019}" name="INCC_21" dataDxfId="290"/>
    <tableColumn id="314" xr3:uid="{88F0CD84-0337-4B2A-A3F3-33A051B35E19}" name="DESCRIÇÃO_21" dataDxfId="289"/>
    <tableColumn id="315" xr3:uid="{983A42D1-ADF5-4456-89E7-578D3AEF8CE9}" name="CONTROLE_22" dataDxfId="288"/>
    <tableColumn id="316" xr3:uid="{DB2DDAD4-3A7E-4F32-B553-7CCAF3681A94}" name="CONTROLE_22.1" dataDxfId="287"/>
    <tableColumn id="317" xr3:uid="{9EBE5AA8-5A90-49A1-B78A-1C50338C69F9}" name="CONTROLE_22.2" dataDxfId="286"/>
    <tableColumn id="318" xr3:uid="{0885BFDB-4FBC-4F8A-9554-710FDAE0EB0F}" name="CONTROLE_22.3" dataDxfId="285"/>
    <tableColumn id="319" xr3:uid="{DDAD515E-6143-4BAE-8141-D184DE742CAC}" name="CONTROLE_22.4" dataDxfId="284"/>
    <tableColumn id="320" xr3:uid="{6C8C9E9B-E385-4B7E-8E47-572EABD845F0}" name="CONTROLE_22.5" dataDxfId="283"/>
    <tableColumn id="321" xr3:uid="{FE8CF942-C4AE-46FA-9A41-8A686AA95DF2}" name="CONTROLE_22.6" dataDxfId="282"/>
    <tableColumn id="322" xr3:uid="{6141E9E4-1CE0-4348-9C19-F1132F06875C}" name="CONTROLE_22.7" dataDxfId="281"/>
    <tableColumn id="323" xr3:uid="{1ED4B308-1679-4286-B628-5A0C8CA57A15}" name="CONTROLE_22.8" dataDxfId="280"/>
    <tableColumn id="324" xr3:uid="{149F797A-28A2-42D7-B79C-136E28C6E9B4}" name="CONTROLE_22.9" dataDxfId="279"/>
    <tableColumn id="325" xr3:uid="{7D9D4151-11C4-46A4-8DB4-6BF49CCEF37C}" name="CONTROLE_22.10" dataDxfId="278"/>
    <tableColumn id="326" xr3:uid="{1BEAD7E8-365D-402D-BA25-597458CDB68C}" name="CONTROLE_22.11" dataDxfId="277"/>
    <tableColumn id="327" xr3:uid="{8BC0549C-3F7D-4D4B-A961-79EDF5C77DD3}" name="CONTROLE_22.12" dataDxfId="276"/>
    <tableColumn id="328" xr3:uid="{432301E4-4193-4EF7-85FD-3E8BA8CEA252}" name="MATURIDADE_CONTROLE_22" dataDxfId="275"/>
    <tableColumn id="329" xr3:uid="{2F59108C-A1A3-4B2D-AC5E-4746A4737154}" name="NIVEL_C_22" dataDxfId="274"/>
    <tableColumn id="330" xr3:uid="{354516F2-6FC9-49E2-A9B4-6815B36295CB}" name="INCC_22" dataDxfId="273"/>
    <tableColumn id="331" xr3:uid="{0653A580-85FB-443E-9349-6A8A9C579300}" name="DESCRIÇÃO_22" dataDxfId="272"/>
    <tableColumn id="332" xr3:uid="{8475AA1A-A4CA-4C18-BD14-5E2B883DA349}" name="CONTROLE_23" dataDxfId="271"/>
    <tableColumn id="333" xr3:uid="{FC7EEEA9-F4E9-4FEE-A018-452ED367EC5C}" name="CONTROLE_23.1" dataDxfId="270"/>
    <tableColumn id="334" xr3:uid="{83696B1F-9AEA-4B35-A6A7-758052600E2F}" name="CONTROLE_23.2" dataDxfId="269"/>
    <tableColumn id="335" xr3:uid="{13AEC8B5-7345-4742-98FA-812F39DA123A}" name="CONTROLE_23.3" dataDxfId="268"/>
    <tableColumn id="336" xr3:uid="{B748105A-DD8C-4F3E-B6CF-ACF707FDE176}" name="CONTROLE_23.4" dataDxfId="267"/>
    <tableColumn id="337" xr3:uid="{EB72A112-C869-4B8B-929B-7956CAAE7080}" name="MATURIDADE_CONTROLE_23" dataDxfId="266"/>
    <tableColumn id="338" xr3:uid="{CEDB0080-1337-4A92-AF75-E14D66ACCC2A}" name="NIVEL_C_23" dataDxfId="265"/>
    <tableColumn id="339" xr3:uid="{8B6EEBE0-014D-4164-8EBC-833EDBC5F4C1}" name="INCC_23" dataDxfId="264"/>
    <tableColumn id="340" xr3:uid="{58AA5F47-45A7-4E16-B6FD-D7F93F1D8D02}" name="DESCRIÇÃO_23" dataDxfId="263"/>
    <tableColumn id="341" xr3:uid="{45EF2A16-BE47-4857-8F76-277EC49ED982}" name="CONTROLE_24" dataDxfId="262"/>
    <tableColumn id="342" xr3:uid="{23A4BAEE-63B1-4293-ADBC-4BF2AAA4AC73}" name="CONTROLE_24.1" dataDxfId="261"/>
    <tableColumn id="343" xr3:uid="{E5A628A9-51F9-4272-9464-B0C1F7EF4CFA}" name="CONTROLE_24.2" dataDxfId="260"/>
    <tableColumn id="344" xr3:uid="{D34E4E94-0069-4A7C-B350-6ED9FE3E57B6}" name="CONTROLE_24.3" dataDxfId="259"/>
    <tableColumn id="345" xr3:uid="{01E938C3-3E4F-4080-A5E5-F9762B9A6227}" name="CONTROLE_24.4" dataDxfId="258"/>
    <tableColumn id="346" xr3:uid="{FCFC6474-56DD-4EE5-89FF-BEA8DFC8E506}" name="CONTROLE_24.5" dataDxfId="257"/>
    <tableColumn id="347" xr3:uid="{135FD1A1-71CA-47FF-87B2-19BBEA27F971}" name="CONTROLE_24.6" dataDxfId="256"/>
    <tableColumn id="348" xr3:uid="{12C0D356-54B0-424E-9961-1ED198F15BE0}" name="CONTROLE_24.7" dataDxfId="255"/>
    <tableColumn id="349" xr3:uid="{1A700502-51F2-4F25-9479-27E125D32C67}" name="CONTROLE_24.8" dataDxfId="254"/>
    <tableColumn id="350" xr3:uid="{0642808F-D39A-406D-84EC-DCF7694BC287}" name="CONTROLE_24.9" dataDxfId="253"/>
    <tableColumn id="351" xr3:uid="{F237C46F-A7FC-4008-9AFA-1D55607AC7DD}" name="CONTROLE_24.10" dataDxfId="252"/>
    <tableColumn id="352" xr3:uid="{A3236D07-68E3-4B74-9C67-E990D255C2F2}" name="CONTROLE_24.11" dataDxfId="251"/>
    <tableColumn id="353" xr3:uid="{CA5AD56A-7ED1-45DC-9DA3-CE747ED0B8BD}" name="CONTROLE_24.12" dataDxfId="250"/>
    <tableColumn id="354" xr3:uid="{8B25C505-0F3C-479A-BF3C-E4B58B17F421}" name="CONTROLE_24.13" dataDxfId="249"/>
    <tableColumn id="355" xr3:uid="{15509799-C5C4-46F8-ABEA-FEA1833B35BF}" name="CONTROLE_24.14" dataDxfId="248"/>
    <tableColumn id="356" xr3:uid="{A884A1B8-457A-4E2E-AAEA-31FFDAC61DB5}" name="CONTROLE_24.15" dataDxfId="247"/>
    <tableColumn id="357" xr3:uid="{31978269-0D88-4CFF-8929-05FD9F28066E}" name="MATURIDADE_CONTROLE_24" dataDxfId="246"/>
    <tableColumn id="358" xr3:uid="{9E397ED5-9364-4F45-A4BC-4374F2721069}" name="NIVEL_C_24" dataDxfId="245"/>
    <tableColumn id="359" xr3:uid="{5DC8B9BE-2EF4-49FC-AEA6-4A7C3C80187C}" name="INCC_24" dataDxfId="244"/>
    <tableColumn id="360" xr3:uid="{6BB1B412-4980-4682-A6C5-65F6235668D5}" name="DESCRIÇÃO_24" dataDxfId="243"/>
    <tableColumn id="361" xr3:uid="{0A7F37A9-5AD5-4E51-B64E-8C249E17DC75}" name="CONTROLE_25" dataDxfId="242"/>
    <tableColumn id="362" xr3:uid="{728E8824-B7C4-44EC-8635-B6B11D3FBDAA}" name="CONTROLE_25.1" dataDxfId="241"/>
    <tableColumn id="363" xr3:uid="{33CD6043-EAA9-4ECE-BA94-06B9C2A3074D}" name="CONTROLE_25.2" dataDxfId="240"/>
    <tableColumn id="364" xr3:uid="{47AB3CE0-122A-438E-B38F-2A1484B4DEAB}" name="CONTROLE_25.3" dataDxfId="239"/>
    <tableColumn id="365" xr3:uid="{0384D8EA-50F7-4771-BFF6-ADBDAAC0231F}" name="CONTROLE_25.4" dataDxfId="238"/>
    <tableColumn id="366" xr3:uid="{DAD4A507-9DBB-4648-8E69-AB191A3986BA}" name="CONTROLE_25.5" dataDxfId="237"/>
    <tableColumn id="367" xr3:uid="{1B8FBAF7-7BF1-4738-A743-11E2F16186A2}" name="CONTROLE_25.6" dataDxfId="236"/>
    <tableColumn id="368" xr3:uid="{66C3F2C2-8B20-4AC6-872F-09EDEAF4828C}" name="CONTROLE_25.7" dataDxfId="235"/>
    <tableColumn id="369" xr3:uid="{E229648B-108E-4BEA-90F9-32DF0025C643}" name="CONTROLE_25.8" dataDxfId="234"/>
    <tableColumn id="370" xr3:uid="{CE03B354-50D8-49B5-A827-CCF30DCBE5B5}" name="CONTROLE_25.9" dataDxfId="233"/>
    <tableColumn id="374" xr3:uid="{008A5B41-9435-40E2-835C-02F9BA787787}" name="MATURIDADE_CONTROLE_25" dataDxfId="232"/>
    <tableColumn id="375" xr3:uid="{F3C5F6A7-554E-46C4-A556-886EDABDE8FE}" name="NIVEL_C_25" dataDxfId="231"/>
    <tableColumn id="376" xr3:uid="{2826C8E1-6BAA-471D-9AD3-270FA1473C47}" name="INCC_25" dataDxfId="230"/>
    <tableColumn id="377" xr3:uid="{9DDFC92E-8677-4D14-A444-7B2D663BF447}" name="DESCRIÇÃO_25" dataDxfId="229"/>
    <tableColumn id="378" xr3:uid="{F3FE362A-C3A8-4648-8984-103F1C6F9723}" name="CONTROLE_26" dataDxfId="228"/>
    <tableColumn id="379" xr3:uid="{B98E40F3-7F6F-42E1-8935-2CAD9C14CFB7}" name="CONTROLE_26.1" dataDxfId="227"/>
    <tableColumn id="380" xr3:uid="{5688D159-7551-4765-A88B-4BE127EAC3DC}" name="CONTROLE_26.2" dataDxfId="226"/>
    <tableColumn id="381" xr3:uid="{11AA0D08-F6A3-4932-8615-49D113D112CB}" name="CONTROLE_26.3" dataDxfId="225"/>
    <tableColumn id="382" xr3:uid="{59AE94FA-3426-48CC-9359-72B3E7F8FBD4}" name="CONTROLE_26.4" dataDxfId="224"/>
    <tableColumn id="383" xr3:uid="{75B6F769-8CBE-4F88-BB14-F3C943B3E744}" name="CONTROLE_26.5" dataDxfId="223"/>
    <tableColumn id="384" xr3:uid="{3033077B-1E0D-422C-BCEB-F75E6FD62B9A}" name="CONTROLE_26.6" dataDxfId="222"/>
    <tableColumn id="385" xr3:uid="{28CE9210-5FA0-4F3F-AFEF-045488CC78CC}" name="CONTROLE_26.7" dataDxfId="221"/>
    <tableColumn id="386" xr3:uid="{8B350867-5F44-4082-887E-98A73AA4B567}" name="CONTROLE_26.8" dataDxfId="220"/>
    <tableColumn id="487" xr3:uid="{EC99A912-9DBC-430E-AF70-DE99D6C49A97}" name="CONTROLE_26.9" dataDxfId="219"/>
    <tableColumn id="486" xr3:uid="{C6510219-52BD-4A82-AF19-19D39DAFAF6A}" name="CONTROLE_26.10" dataDxfId="218"/>
    <tableColumn id="485" xr3:uid="{B0011DE2-1358-48AF-8F78-D466EFE2A382}" name="CONTROLE_26.11" dataDxfId="217"/>
    <tableColumn id="387" xr3:uid="{A9C03652-CA8C-4623-BD54-4E9CC7AAE241}" name="CONTROLE_26.12" dataDxfId="216"/>
    <tableColumn id="388" xr3:uid="{2438A378-ED78-4470-BCD3-1133818CA691}" name="MATURIDADE_CONTROLE_26" dataDxfId="215"/>
    <tableColumn id="389" xr3:uid="{3EA6FE8B-40AE-4E01-8941-A57D9858C3D1}" name="NIVEL_C_26" dataDxfId="214"/>
    <tableColumn id="390" xr3:uid="{B3A58872-D5EB-4F4E-882B-DCEAFE6C6D6E}" name="INCC_26" dataDxfId="213"/>
    <tableColumn id="391" xr3:uid="{103C6F7E-4AD8-4D4F-8A88-6777D14F5421}" name="DESCRIÇÃO_26" dataDxfId="212"/>
    <tableColumn id="392" xr3:uid="{7C434B7B-9A04-42FA-BD14-F3C300C03D90}" name="CONTROLE_27" dataDxfId="211"/>
    <tableColumn id="393" xr3:uid="{13AE0E3D-43ED-4E40-9943-C179E9999234}" name="CONTROLE_27.1" dataDxfId="210"/>
    <tableColumn id="394" xr3:uid="{4ACA8FE3-1A3C-446D-9FAA-2AEE402754D8}" name="CONTROLE_27.2" dataDxfId="209"/>
    <tableColumn id="395" xr3:uid="{4CD225C0-C6D1-4951-B899-6BE1B6A58702}" name="CONTROLE_27.3" dataDxfId="208"/>
    <tableColumn id="396" xr3:uid="{31C9EA2D-D9C5-4CC1-BB25-C747F4252D5B}" name="CONTROLE_27.4" dataDxfId="207"/>
    <tableColumn id="397" xr3:uid="{13087B9F-B401-4F1E-BA38-09A74A5EDC4F}" name="CONTROLE_27.5" dataDxfId="206"/>
    <tableColumn id="407" xr3:uid="{3F092829-A532-421F-92B8-955AB87DFB3B}" name="MATURIDADE_CONTROLE_27" dataDxfId="205"/>
    <tableColumn id="408" xr3:uid="{A4B06B2A-28D7-450F-A61D-355D2CA05881}" name="NIVEL_C_27" dataDxfId="204"/>
    <tableColumn id="409" xr3:uid="{DF7483FB-637C-497D-89D9-7D641A40972E}" name="INCC_27" dataDxfId="203"/>
    <tableColumn id="410" xr3:uid="{34CF8615-FEC9-4BD8-9A4C-630EDEEE0889}" name="DESCRIÇÃO_27" dataDxfId="202"/>
    <tableColumn id="411" xr3:uid="{0BB49A3E-A92B-4F27-8C9B-CBC101E703B0}" name="CONTROLE_28" dataDxfId="201"/>
    <tableColumn id="412" xr3:uid="{C2848D45-2D61-4D6B-BE60-67B8CFB669F6}" name="CONTROLE_28.1" dataDxfId="200"/>
    <tableColumn id="413" xr3:uid="{5ACDCF6B-738B-45D7-A758-32436A6AEB4E}" name="CONTROLE_28.2" dataDxfId="199"/>
    <tableColumn id="414" xr3:uid="{96F7E69F-68A4-45B7-B2F9-AAFD179BC550}" name="CONTROLE_28.3" dataDxfId="198"/>
    <tableColumn id="415" xr3:uid="{D7B178E7-83DD-4EBB-9F79-01941CD6D8AE}" name="CONTROLE_28.4" dataDxfId="197"/>
    <tableColumn id="416" xr3:uid="{9E0A69A6-E602-4BBD-8EFF-D28939B48DC4}" name="CONTROLE_28.5" dataDxfId="196"/>
    <tableColumn id="417" xr3:uid="{FCA8F9C0-2AEB-44A2-8D8F-C06039F39F90}" name="CONTROLE_28.6" dataDxfId="195"/>
    <tableColumn id="418" xr3:uid="{3242ABAA-C8DF-46BD-8BC1-3ECC0A7E88E6}" name="CONTROLE_28.7" dataDxfId="194"/>
    <tableColumn id="419" xr3:uid="{96ED093C-F914-4CF7-8985-26DADC0D863E}" name="CONTROLE_28.8" dataDxfId="193"/>
    <tableColumn id="420" xr3:uid="{F7068D08-39EC-4565-80B2-50DB7F0B18CB}" name="CONTROLE_28.9" dataDxfId="192"/>
    <tableColumn id="421" xr3:uid="{857510F1-97AA-4075-87AE-99638D6CEFDF}" name="CONTROLE_28.10" dataDxfId="191"/>
    <tableColumn id="489" xr3:uid="{F2F17088-D934-4D46-85C7-C56219681F78}" name="CONTROLE_28.11" dataDxfId="190"/>
    <tableColumn id="488" xr3:uid="{F22E889E-61FC-48AC-86BE-24E0883D14CC}" name="CONTROLE_28.12" dataDxfId="189"/>
    <tableColumn id="422" xr3:uid="{F4B296A6-CD46-497B-B7C4-8D8E4F7BDA64}" name="CONTROLE_28.13" dataDxfId="188"/>
    <tableColumn id="423" xr3:uid="{EDA5E6A0-1ABF-4B00-AD6D-6F93182D9C6D}" name="MATURIDADE_CONTROLE_28" dataDxfId="187"/>
    <tableColumn id="424" xr3:uid="{0548DFBB-93F7-4D26-BEC8-99686D826641}" name="NIVEL_C_28" dataDxfId="186"/>
    <tableColumn id="425" xr3:uid="{11867BE0-0016-42FE-AA87-2D5436E75CD5}" name="INCC_28" dataDxfId="185"/>
    <tableColumn id="426" xr3:uid="{5DBEAAA5-EDB1-436E-A8D4-F0B7F89D0296}" name="DESCRIÇÃO_28" dataDxfId="184"/>
    <tableColumn id="427" xr3:uid="{2D259590-CD98-403E-95BF-DC377BE1FDC0}" name="CONTROLE_29" dataDxfId="183"/>
    <tableColumn id="428" xr3:uid="{61E92A64-8649-4ACD-96E8-F8C814F66A05}" name="CONTROLE_29.1" dataDxfId="182"/>
    <tableColumn id="429" xr3:uid="{2A1BAD56-276E-4BC5-9752-E37137144002}" name="CONTROLE_29.2" dataDxfId="181"/>
    <tableColumn id="430" xr3:uid="{C05B9EF0-0B25-43CE-9578-BEACC94B2DED}" name="CONTROLE_29.3" dataDxfId="180"/>
    <tableColumn id="431" xr3:uid="{A6FF4E92-E312-4EC6-B41E-CD04D5DE49A0}" name="CONTROLE_29.4" dataDxfId="179"/>
    <tableColumn id="432" xr3:uid="{64E01D93-425F-488C-96C1-E08B78151833}" name="CONTROLE_29.5" dataDxfId="178"/>
    <tableColumn id="433" xr3:uid="{95BE2D63-245C-476D-B636-F0A94B583EEE}" name="CONTROLE_29.6" dataDxfId="177"/>
    <tableColumn id="434" xr3:uid="{D09D7C56-77F6-4ACD-B922-E4DA3925B1A3}" name="CONTROLE_29.7" dataDxfId="176"/>
    <tableColumn id="435" xr3:uid="{93B7B947-C498-4ECE-A893-49D9140546B2}" name="CONTROLE_29.8" dataDxfId="175"/>
    <tableColumn id="436" xr3:uid="{01A4989D-B6A9-403F-ADC6-7664878F98BD}" name="CONTROLE_29.9" dataDxfId="174"/>
    <tableColumn id="437" xr3:uid="{30AB776E-2D05-4BFD-8B40-2ACC023A6F56}" name="CONTROLE_29.10" dataDxfId="173"/>
    <tableColumn id="438" xr3:uid="{B1A000C5-C5D5-491C-A791-31D6F8002A07}" name="CONTROLE_29.11" dataDxfId="172"/>
    <tableColumn id="439" xr3:uid="{4F9527C3-0280-4F00-BEAD-1C3227A8757E}" name="CONTROLE_29.12" dataDxfId="171"/>
    <tableColumn id="441" xr3:uid="{E913C7BE-3FDF-4984-BD02-90A939D1E6DE}" name="MATURIDADE_CONTROLE_29" dataDxfId="170"/>
    <tableColumn id="442" xr3:uid="{F0DBD630-4401-4D13-91A7-385CBE23591F}" name="NIVEL_C_29" dataDxfId="169"/>
    <tableColumn id="443" xr3:uid="{E7424627-64C2-4E44-9D55-B2B30F5DA548}" name="INCC_29" dataDxfId="168"/>
    <tableColumn id="444" xr3:uid="{B497BD74-35C2-458C-BA17-02CA5A93584D}" name="DESCRIÇÃO_29" dataDxfId="167"/>
    <tableColumn id="445" xr3:uid="{B6E1CD6A-37A2-41CD-A0F3-25A92D71CF25}" name="CONTROLE_30" dataDxfId="166"/>
    <tableColumn id="446" xr3:uid="{599B6213-399A-4B7D-AA42-4765B2312947}" name="CONTROLE_30.1" dataDxfId="165"/>
    <tableColumn id="447" xr3:uid="{850202FC-2B39-4A36-9694-3A22E56D388E}" name="CONTROLE_30.2" dataDxfId="164"/>
    <tableColumn id="448" xr3:uid="{7A947E4B-25C5-4A3C-BC2D-7DD8C8D1F406}" name="CONTROLE_30.3" dataDxfId="163"/>
    <tableColumn id="449" xr3:uid="{E2A9E91E-0AF0-432A-9D2A-093621577B7E}" name="CONTROLE_30.4" dataDxfId="162"/>
    <tableColumn id="450" xr3:uid="{8E956DB6-98C2-4AB3-810A-BCFF4CF5BEE2}" name="CONTROLE_30.5" dataDxfId="161"/>
    <tableColumn id="451" xr3:uid="{B0E65CE4-AF07-41BB-A700-BA0BBC1463C0}" name="CONTROLE_30.6" dataDxfId="160"/>
    <tableColumn id="452" xr3:uid="{B8E295EE-BE7A-45DB-8015-D174843C0576}" name="CONTROLE_30.7" dataDxfId="159"/>
    <tableColumn id="453" xr3:uid="{CE9D1A24-63A7-4FEF-B617-CA4AA19773E1}" name="CONTROLE_30.8" dataDxfId="158"/>
    <tableColumn id="454" xr3:uid="{44362E58-A2FD-41BB-B449-6B5D0865A396}" name="CONTROLE_30.9" dataDxfId="157"/>
    <tableColumn id="455" xr3:uid="{8E975A37-4277-4DE2-879C-3DB1F8363612}" name="CONTROLE_30.10" dataDxfId="156"/>
    <tableColumn id="456" xr3:uid="{09057A2F-37F1-46AE-A7E3-28EEB1B73C63}" name="CONTROLE_30.11" dataDxfId="155"/>
    <tableColumn id="457" xr3:uid="{FF465E28-1E78-4298-BE50-B2133AFDF533}" name="CONTROLE_30.12" dataDxfId="154"/>
    <tableColumn id="461" xr3:uid="{F984F939-668B-4873-90F4-56D5D52CB949}" name="MATURIDADE_CONTROLE_30" dataDxfId="153"/>
    <tableColumn id="462" xr3:uid="{E4B50C6A-7CFA-485B-B74C-CB94D5BA2640}" name="NIVEL_C_30" dataDxfId="152"/>
    <tableColumn id="463" xr3:uid="{6C21DA39-70DE-48BC-82A2-32E317FBCB43}" name="INCC_30" dataDxfId="151"/>
    <tableColumn id="464" xr3:uid="{353C6B8E-5063-4430-AE81-1A0E0D8BAE31}" name="DESCRIÇÃO_30" dataDxfId="150"/>
    <tableColumn id="465" xr3:uid="{19B652FE-AE67-4540-A31B-CA24C2A5FA01}" name="CONTROLE_31" dataDxfId="149"/>
    <tableColumn id="466" xr3:uid="{0898DAF0-7507-493D-8494-A64FC0365411}" name="CONTROLE_31.1" dataDxfId="148"/>
    <tableColumn id="467" xr3:uid="{5ECFCB22-C3F1-4904-88FD-586085306117}" name="CONTROLE_31.2" dataDxfId="147"/>
    <tableColumn id="468" xr3:uid="{01EBBA57-5216-4113-8CC4-030033C8AF15}" name="CONTROLE_31.3" dataDxfId="146"/>
    <tableColumn id="469" xr3:uid="{B8F2B89B-6F2D-46B3-87E2-7F406C5F9D50}" name="CONTROLE_31.4" dataDxfId="145"/>
    <tableColumn id="470" xr3:uid="{FA79F650-DF7E-40D2-BC05-45150873AB4C}" name="CONTROLE_31.5" dataDxfId="144"/>
    <tableColumn id="471" xr3:uid="{60FEF44B-39C9-4C30-8C7A-088E899A1BE2}" name="CONTROLE_31.6" dataDxfId="143"/>
    <tableColumn id="472" xr3:uid="{25BD11D9-D240-498C-8F14-BAC069C02D3D}" name="CONTROLE_31.7" dataDxfId="142"/>
    <tableColumn id="473" xr3:uid="{F69F5581-C251-4DBB-8097-E3ECE4EC3D87}" name="CONTROLE_31.8" dataDxfId="141"/>
    <tableColumn id="474" xr3:uid="{C34DBBF3-E7A0-4596-9199-F7752C2DE2E3}" name="CONTROLE_31.9" dataDxfId="140"/>
    <tableColumn id="475" xr3:uid="{F4B687F4-EAD5-4D4C-BBD6-57C2D303D549}" name="CONTROLE_31.10" dataDxfId="139"/>
    <tableColumn id="476" xr3:uid="{CDCF200B-4EEB-4CDB-B1EC-A081EDED3245}" name="CONTROLE_31.11" dataDxfId="138"/>
    <tableColumn id="495" xr3:uid="{E91FCAD9-0645-44B5-831D-253262A02E6D}" name="CONTROLE_31.12" dataDxfId="137"/>
    <tableColumn id="494" xr3:uid="{D9673EE3-FF3F-47E1-B3FC-FFA5B4951732}" name="CONTROLE_31.13" dataDxfId="136"/>
    <tableColumn id="493" xr3:uid="{801739B3-1FE5-4EA9-B32E-FA3B2CAB5D57}" name="CONTROLE_31.14" dataDxfId="135"/>
    <tableColumn id="492" xr3:uid="{95E214AC-024F-44A3-A836-6B3D3E60E375}" name="CONTROLE_31.15" dataDxfId="134"/>
    <tableColumn id="491" xr3:uid="{4F81D2A7-C72B-4018-A25F-E8BFAE42A880}" name="CONTROLE_31.16" dataDxfId="133"/>
    <tableColumn id="490" xr3:uid="{7C1D7537-AB87-4945-B55D-617F3D31D617}" name="CONTROLE_31.17" dataDxfId="132"/>
    <tableColumn id="477" xr3:uid="{4C566646-99E3-414E-8E68-32C6CEC10859}" name="CONTROLE_31.18" dataDxfId="131"/>
    <tableColumn id="478" xr3:uid="{644FE90C-34FF-4B90-A5C7-167BFCBFA49D}" name="MATURIDADE_CONTROLE_31" dataDxfId="130"/>
    <tableColumn id="479" xr3:uid="{372A7BD2-1F3E-4039-B6C9-B33DC716F6A9}" name="NIVEL_C_31" dataDxfId="129"/>
    <tableColumn id="480" xr3:uid="{E0378E01-0936-4BFC-B38D-BBC954DD0645}" name="INCC_31" dataDxfId="128"/>
    <tableColumn id="481" xr3:uid="{B472CAED-3892-49EA-B568-2003D9B2C2EE}" name="DESCRIÇÃO_31" dataDxfId="127"/>
  </tableColumns>
  <tableStyleInfo name="TableStyleMedium2" showFirstColumn="0" showLastColumn="0" showRowStripes="1" showColumnStripes="0"/>
</table>
</file>

<file path=xl/theme/theme1.xml><?xml version="1.0" encoding="utf-8"?>
<a:theme xmlns:a="http://schemas.openxmlformats.org/drawingml/2006/main" name="Tema do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E13" dT="2022-07-19T14:02:07.04" personId="{4E3F6B19-4313-4704-98B5-81AEAC6D6B40}" id="{F3B41240-FCB9-45E4-BADA-36D3B058BFC3}">
    <text>A medida não se aplica em nenhum ativo, por entendimento dos gestores ou considerando alguma particularidade do contexto de atuação da organização. A não aplicabilidade deverá seguir de uma motivação baseada em uma análise de riscos.</text>
  </threadedComment>
</ThreadedComments>
</file>

<file path=xl/threadedComments/threadedComment2.xml><?xml version="1.0" encoding="utf-8"?>
<ThreadedComments xmlns="http://schemas.microsoft.com/office/spreadsheetml/2018/threadedcomments" xmlns:x="http://schemas.openxmlformats.org/spreadsheetml/2006/main">
  <threadedComment ref="C6" dT="2022-08-13T17:14:28.78" personId="{4E3F6B19-4313-4704-98B5-81AEAC6D6B40}" id="{2D633669-1D6B-4900-94D6-B612E37B94EB}">
    <text>índice do nível de capacidade do controle</text>
  </threadedComment>
</ThreadedComments>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12.xml.rels><?xml version="1.0" encoding="UTF-8" standalone="yes"?>
<Relationships xmlns="http://schemas.openxmlformats.org/package/2006/relationships"><Relationship Id="rId1" Type="http://schemas.openxmlformats.org/officeDocument/2006/relationships/table" Target="../tables/table3.xml"/></Relationships>
</file>

<file path=xl/worksheets/_rels/sheet1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4.vml"/><Relationship Id="rId1" Type="http://schemas.openxmlformats.org/officeDocument/2006/relationships/drawing" Target="../drawings/drawing8.xml"/><Relationship Id="rId4" Type="http://schemas.microsoft.com/office/2017/10/relationships/threadedComment" Target="../threadedComments/threadedComment1.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5.xml.rels><?xml version="1.0" encoding="UTF-8" standalone="yes"?>
<Relationships xmlns="http://schemas.openxmlformats.org/package/2006/relationships"><Relationship Id="rId3" Type="http://schemas.openxmlformats.org/officeDocument/2006/relationships/vmlDrawing" Target="../drawings/vmlDrawing5.vml"/><Relationship Id="rId7" Type="http://schemas.microsoft.com/office/2017/10/relationships/threadedComment" Target="../threadedComments/threadedComment2.xml"/><Relationship Id="rId2" Type="http://schemas.openxmlformats.org/officeDocument/2006/relationships/drawing" Target="../drawings/drawing10.xml"/><Relationship Id="rId1" Type="http://schemas.openxmlformats.org/officeDocument/2006/relationships/printerSettings" Target="../printerSettings/printerSettings10.bin"/><Relationship Id="rId6" Type="http://schemas.openxmlformats.org/officeDocument/2006/relationships/comments" Target="../comments4.xml"/><Relationship Id="rId5" Type="http://schemas.openxmlformats.org/officeDocument/2006/relationships/queryTable" Target="../queryTables/queryTable2.xml"/><Relationship Id="rId4" Type="http://schemas.openxmlformats.org/officeDocument/2006/relationships/queryTable" Target="../queryTables/queryTable1.xml"/></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2.xml.rels><?xml version="1.0" encoding="UTF-8" standalone="yes"?>
<Relationships xmlns="http://schemas.openxmlformats.org/package/2006/relationships"><Relationship Id="rId3" Type="http://schemas.openxmlformats.org/officeDocument/2006/relationships/hyperlink" Target="mailto:Nome_Respons&#225;vel@gmail.com" TargetMode="External"/><Relationship Id="rId7" Type="http://schemas.openxmlformats.org/officeDocument/2006/relationships/vmlDrawing" Target="../drawings/vmlDrawing1.vml"/><Relationship Id="rId2" Type="http://schemas.openxmlformats.org/officeDocument/2006/relationships/hyperlink" Target="mailto:Nome_Respons&#225;vel@orgao.com" TargetMode="External"/><Relationship Id="rId1" Type="http://schemas.openxmlformats.org/officeDocument/2006/relationships/hyperlink" Target="mailto:Nome_Respons&#225;vel@orgao.com" TargetMode="External"/><Relationship Id="rId6" Type="http://schemas.openxmlformats.org/officeDocument/2006/relationships/drawing" Target="../drawings/drawing1.xml"/><Relationship Id="rId5" Type="http://schemas.openxmlformats.org/officeDocument/2006/relationships/printerSettings" Target="../printerSettings/printerSettings2.bin"/><Relationship Id="rId4" Type="http://schemas.openxmlformats.org/officeDocument/2006/relationships/hyperlink" Target="mailto:Nome_Respons&#225;vel@orgao.com" TargetMode="Externa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5.bin"/><Relationship Id="rId4" Type="http://schemas.openxmlformats.org/officeDocument/2006/relationships/comments" Target="../comments1.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5.xml"/><Relationship Id="rId1" Type="http://schemas.openxmlformats.org/officeDocument/2006/relationships/printerSettings" Target="../printerSettings/printerSettings6.bin"/><Relationship Id="rId4" Type="http://schemas.openxmlformats.org/officeDocument/2006/relationships/comments" Target="../comments2.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24DC76-0293-41BF-9CF1-0B063FF54185}">
  <sheetPr codeName="Sheet9"/>
  <dimension ref="B2:K303"/>
  <sheetViews>
    <sheetView showGridLines="0" topLeftCell="A67" zoomScale="80" zoomScaleNormal="80" workbookViewId="0">
      <selection activeCell="B255" sqref="B255"/>
    </sheetView>
  </sheetViews>
  <sheetFormatPr defaultColWidth="8.88671875" defaultRowHeight="14.4"/>
  <cols>
    <col min="1" max="1" width="8.88671875" style="2"/>
    <col min="2" max="2" width="76.109375" style="2" customWidth="1"/>
    <col min="3" max="4" width="44.109375" style="2" customWidth="1"/>
    <col min="5" max="5" width="21.44140625" style="2" customWidth="1"/>
    <col min="6" max="6" width="35.44140625" style="2" customWidth="1"/>
    <col min="7" max="7" width="24.88671875" style="2" customWidth="1"/>
    <col min="8" max="16384" width="8.88671875" style="2"/>
  </cols>
  <sheetData>
    <row r="2" spans="2:11" ht="21">
      <c r="B2" s="327" t="s">
        <v>959</v>
      </c>
      <c r="C2" s="327"/>
      <c r="D2" s="327"/>
      <c r="E2" s="327"/>
      <c r="F2" s="327"/>
      <c r="G2" s="327"/>
      <c r="H2" s="327"/>
      <c r="I2" s="327"/>
      <c r="J2" s="327"/>
      <c r="K2" s="327"/>
    </row>
    <row r="4" spans="2:11">
      <c r="B4" s="229" t="s">
        <v>960</v>
      </c>
      <c r="C4" s="230" t="s">
        <v>961</v>
      </c>
      <c r="G4" s="231" t="s">
        <v>962</v>
      </c>
    </row>
    <row r="5" spans="2:11">
      <c r="B5" s="2" t="s">
        <v>963</v>
      </c>
      <c r="C5" s="2" t="str" cm="1">
        <f t="array" ref="C5:C247">_xlfn._xlws.FILTER(Table4[LISTA DE ÓRGÃOS/INSTITUIÇÕES],ISNUMBER(FIND(FORM1!C6,Table4[LISTA DE ÓRGÃOS/INSTITUIÇÕES])),"Fora da Lista")</f>
        <v>Ministério da Economia - ME</v>
      </c>
      <c r="D5" s="232" t="s">
        <v>964</v>
      </c>
      <c r="G5" s="233">
        <v>44854</v>
      </c>
    </row>
    <row r="6" spans="2:11">
      <c r="B6" s="2" t="s">
        <v>965</v>
      </c>
      <c r="C6" s="2" t="str">
        <v>Advocacia Geral da União – AGU</v>
      </c>
      <c r="D6" s="137">
        <v>1</v>
      </c>
    </row>
    <row r="7" spans="2:11">
      <c r="B7" s="2" t="s">
        <v>966</v>
      </c>
      <c r="C7" s="2" t="str">
        <v>Controladoria-Geral da União – CGU</v>
      </c>
      <c r="D7" s="137">
        <v>2</v>
      </c>
    </row>
    <row r="8" spans="2:11">
      <c r="B8" s="2" t="s">
        <v>967</v>
      </c>
      <c r="C8" s="2" t="str">
        <v>Gabinete de Segurança Institucional da Presidência da República - GSI/PR</v>
      </c>
      <c r="D8" s="137">
        <v>3</v>
      </c>
    </row>
    <row r="9" spans="2:11">
      <c r="B9" s="2" t="s">
        <v>968</v>
      </c>
      <c r="C9" s="2" t="str">
        <v>Ministério da Agricultura, Pecuária e Abastecimento – MAPA</v>
      </c>
      <c r="D9" s="137">
        <v>4</v>
      </c>
    </row>
    <row r="10" spans="2:11">
      <c r="B10" s="2" t="s">
        <v>969</v>
      </c>
      <c r="C10" s="2" t="str">
        <v>Ministério da Cidadania - MCIDADANIA</v>
      </c>
      <c r="D10" s="137">
        <v>5</v>
      </c>
    </row>
    <row r="11" spans="2:11">
      <c r="B11" s="2" t="s">
        <v>970</v>
      </c>
      <c r="C11" s="2" t="str">
        <v>Ministério da Ciência, Tecnologia, Inovações e Comunicações – MCTIC</v>
      </c>
    </row>
    <row r="12" spans="2:11">
      <c r="B12" s="2" t="s">
        <v>971</v>
      </c>
      <c r="C12" s="2" t="str">
        <v>Ministério das Comunicações - MCOM</v>
      </c>
    </row>
    <row r="13" spans="2:11">
      <c r="B13" s="2" t="s">
        <v>972</v>
      </c>
      <c r="C13" s="2" t="str">
        <v>Ministério da Defesa – MD</v>
      </c>
    </row>
    <row r="14" spans="2:11">
      <c r="B14" s="2" t="s">
        <v>963</v>
      </c>
      <c r="C14" s="2" t="str">
        <v>Ministério da Economia - ME</v>
      </c>
    </row>
    <row r="15" spans="2:11">
      <c r="B15" s="2" t="s">
        <v>973</v>
      </c>
      <c r="C15" s="2" t="str">
        <v>Ministério da Educação – MEC</v>
      </c>
    </row>
    <row r="16" spans="2:11">
      <c r="B16" s="2" t="s">
        <v>974</v>
      </c>
      <c r="C16" s="2" t="str">
        <v>Ministério da Infraestrutura – MINFRA</v>
      </c>
    </row>
    <row r="17" spans="2:3">
      <c r="B17" s="2" t="s">
        <v>975</v>
      </c>
      <c r="C17" s="2" t="str">
        <v>Ministério da Justiça e Segurança Pública – MJSP</v>
      </c>
    </row>
    <row r="18" spans="2:3">
      <c r="B18" s="2" t="s">
        <v>976</v>
      </c>
      <c r="C18" s="2" t="str">
        <v>Ministério da Mulher, da Família e dos Direitos Humanos - MMFDH</v>
      </c>
    </row>
    <row r="19" spans="2:3">
      <c r="B19" s="2" t="s">
        <v>977</v>
      </c>
      <c r="C19" s="2" t="str">
        <v>Ministério da Saúde – MS</v>
      </c>
    </row>
    <row r="20" spans="2:3">
      <c r="B20" s="2" t="s">
        <v>978</v>
      </c>
      <c r="C20" s="2" t="str">
        <v>Ministério das Relações Exteriores – MRE</v>
      </c>
    </row>
    <row r="21" spans="2:3">
      <c r="B21" s="2" t="s">
        <v>979</v>
      </c>
      <c r="C21" s="2" t="str">
        <v>Ministério de Minas e Energia – MME</v>
      </c>
    </row>
    <row r="22" spans="2:3">
      <c r="B22" s="2" t="s">
        <v>980</v>
      </c>
      <c r="C22" s="2" t="str">
        <v>Ministério do Desenvolvimento Regional - MDR</v>
      </c>
    </row>
    <row r="23" spans="2:3">
      <c r="B23" s="2" t="s">
        <v>981</v>
      </c>
      <c r="C23" s="2" t="str">
        <v>Ministério do Meio Ambiente – MMA</v>
      </c>
    </row>
    <row r="24" spans="2:3">
      <c r="B24" s="2" t="s">
        <v>982</v>
      </c>
      <c r="C24" s="2" t="str">
        <v>Ministério do Trabalho e Previdência - MTB</v>
      </c>
    </row>
    <row r="25" spans="2:3">
      <c r="B25" s="2" t="s">
        <v>983</v>
      </c>
      <c r="C25" s="2" t="str">
        <v>Ministério do Turismo – Mtur</v>
      </c>
    </row>
    <row r="26" spans="2:3">
      <c r="B26" s="2" t="s">
        <v>984</v>
      </c>
      <c r="C26" s="2" t="str">
        <v>Secretaria Geral da Presidência da República – SGPR</v>
      </c>
    </row>
    <row r="27" spans="2:3">
      <c r="B27" s="2" t="s">
        <v>985</v>
      </c>
      <c r="C27" s="2" t="str">
        <v>Agência Brasileira de Inteligência – ABIN</v>
      </c>
    </row>
    <row r="28" spans="2:3">
      <c r="B28" s="2" t="s">
        <v>986</v>
      </c>
      <c r="C28" s="2" t="str">
        <v>Arquivo Nacional – AN</v>
      </c>
    </row>
    <row r="29" spans="2:3">
      <c r="B29" s="2" t="s">
        <v>987</v>
      </c>
      <c r="C29" s="2" t="str">
        <v>Casa Civil - CC</v>
      </c>
    </row>
    <row r="30" spans="2:3">
      <c r="B30" s="2" t="s">
        <v>988</v>
      </c>
      <c r="C30" s="2" t="str">
        <v>Centro de Tecnologia da Informação Renato Archer – CTI</v>
      </c>
    </row>
    <row r="31" spans="2:3">
      <c r="B31" s="2" t="s">
        <v>989</v>
      </c>
      <c r="C31" s="2" t="str">
        <v>Centro de Tecnologia Mineral – CETEM</v>
      </c>
    </row>
    <row r="32" spans="2:3">
      <c r="B32" s="2" t="s">
        <v>990</v>
      </c>
      <c r="C32" s="2" t="str">
        <v>Centro Gestor e Operacional do Sistema de Proteção da Amazônia - CENSIPAM</v>
      </c>
    </row>
    <row r="33" spans="2:3">
      <c r="B33" s="2" t="s">
        <v>991</v>
      </c>
      <c r="C33" s="2" t="str">
        <v>Comando da Aeronáutica – COMAER</v>
      </c>
    </row>
    <row r="34" spans="2:3">
      <c r="B34" s="2" t="s">
        <v>992</v>
      </c>
      <c r="C34" s="2" t="str">
        <v>Comando da Marinha – CMAR</v>
      </c>
    </row>
    <row r="35" spans="2:3">
      <c r="B35" s="2" t="s">
        <v>993</v>
      </c>
      <c r="C35" s="2" t="str">
        <v>Comando do Exército – CEX</v>
      </c>
    </row>
    <row r="36" spans="2:3">
      <c r="B36" s="2" t="s">
        <v>977</v>
      </c>
      <c r="C36" s="2" t="str">
        <v>Ministério da Saúde – MS</v>
      </c>
    </row>
    <row r="37" spans="2:3">
      <c r="B37" s="2" t="s">
        <v>994</v>
      </c>
      <c r="C37" s="2" t="str">
        <v>Coordenação-Geral de Gestão de Portos do MINFRA</v>
      </c>
    </row>
    <row r="38" spans="2:3">
      <c r="B38" s="2" t="s">
        <v>995</v>
      </c>
      <c r="C38" s="2" t="str">
        <v>Coordenação-Geral de Projetos Especiais de Tecnologia da lnformação - CGPTI do MAPA</v>
      </c>
    </row>
    <row r="39" spans="2:3">
      <c r="B39" s="2" t="s">
        <v>996</v>
      </c>
      <c r="C39" s="2" t="str">
        <v>Secretaria Nacional de Assistência Social do MCIDADANIA</v>
      </c>
    </row>
    <row r="40" spans="2:3">
      <c r="B40" s="2" t="s">
        <v>997</v>
      </c>
      <c r="C40" s="2" t="str">
        <v>Secretaria de Avaliação e Gestão da Informação do MCIDADANIA</v>
      </c>
    </row>
    <row r="41" spans="2:3">
      <c r="B41" s="2" t="s">
        <v>998</v>
      </c>
      <c r="C41" s="2" t="str">
        <v>Secretaria Nacional do Cadastro Único - SECAD</v>
      </c>
    </row>
    <row r="42" spans="2:3">
      <c r="B42" s="2" t="s">
        <v>999</v>
      </c>
      <c r="C42" s="2" t="str">
        <v>Departamento de Polícia Federal - DPF</v>
      </c>
    </row>
    <row r="43" spans="2:3">
      <c r="B43" s="2" t="s">
        <v>1000</v>
      </c>
      <c r="C43" s="2" t="str">
        <v>Departamento de Polícia Rodoviária Federal - DPRF</v>
      </c>
    </row>
    <row r="44" spans="2:3">
      <c r="B44" s="2" t="s">
        <v>1001</v>
      </c>
      <c r="C44" s="2" t="str">
        <v>Secretaria Nacional de Trânsito - SNT</v>
      </c>
    </row>
    <row r="45" spans="2:3">
      <c r="B45" s="2" t="s">
        <v>1002</v>
      </c>
      <c r="C45" s="2" t="str">
        <v>Departamento Penitenciário Nacional - DEPEN</v>
      </c>
    </row>
    <row r="46" spans="2:3">
      <c r="B46" s="2" t="s">
        <v>1003</v>
      </c>
      <c r="C46" s="2" t="str">
        <v>Departamento Nacional de Registro Empresarial e Integração - DREI</v>
      </c>
    </row>
    <row r="47" spans="2:3">
      <c r="B47" s="2" t="s">
        <v>1004</v>
      </c>
      <c r="C47" s="2" t="str">
        <v>Hospital das Forças Armadas – HFA</v>
      </c>
    </row>
    <row r="48" spans="2:3">
      <c r="B48" s="2" t="s">
        <v>1005</v>
      </c>
      <c r="C48" s="2" t="str">
        <v>Imprensa Nacional – IN</v>
      </c>
    </row>
    <row r="49" spans="2:3">
      <c r="B49" s="2" t="s">
        <v>1006</v>
      </c>
      <c r="C49" s="2" t="str">
        <v>Instituto Brasileiro de Informação em Ciência e Tecnologia – IBICT</v>
      </c>
    </row>
    <row r="50" spans="2:3">
      <c r="B50" s="2" t="s">
        <v>1007</v>
      </c>
      <c r="C50" s="2" t="str">
        <v>Instituto Nacional de Câncer José Alencar Gomes da Silva - INCA</v>
      </c>
    </row>
    <row r="51" spans="2:3">
      <c r="B51" s="2" t="s">
        <v>1008</v>
      </c>
      <c r="C51" s="2" t="str">
        <v>Instituto Nacional de Cardiologia – INC/SAS</v>
      </c>
    </row>
    <row r="52" spans="2:3">
      <c r="B52" s="2" t="s">
        <v>1009</v>
      </c>
      <c r="C52" s="2" t="str">
        <v>Instituto Nacional de Meteorologia - INMET</v>
      </c>
    </row>
    <row r="53" spans="2:3">
      <c r="B53" s="2" t="s">
        <v>1010</v>
      </c>
      <c r="C53" s="2" t="str">
        <v>Instituto Nacional de Pesquisas da Amazônia - INPA</v>
      </c>
    </row>
    <row r="54" spans="2:3">
      <c r="B54" s="2" t="s">
        <v>1011</v>
      </c>
      <c r="C54" s="2" t="str">
        <v>Instituto Nacional de Pesquisas Espaciais – INPE-MCT</v>
      </c>
    </row>
    <row r="55" spans="2:3">
      <c r="B55" s="2" t="s">
        <v>1012</v>
      </c>
      <c r="C55" s="2" t="str">
        <v>Instituto Nacional de Educação de Surdos</v>
      </c>
    </row>
    <row r="56" spans="2:3">
      <c r="B56" s="2" t="s">
        <v>1013</v>
      </c>
      <c r="C56" s="2" t="str">
        <v>Instituto Nacional de Tecnologia – INT</v>
      </c>
    </row>
    <row r="57" spans="2:3">
      <c r="B57" s="2" t="s">
        <v>1014</v>
      </c>
      <c r="C57" s="2" t="str">
        <v>Instituto Nacional de Tecnologia da Informação – ITI</v>
      </c>
    </row>
    <row r="58" spans="2:3">
      <c r="B58" s="2" t="s">
        <v>1015</v>
      </c>
      <c r="C58" s="2" t="str">
        <v>Laboratório Nacional de Computação Científica – LNCC-MCT</v>
      </c>
    </row>
    <row r="59" spans="2:3">
      <c r="B59" s="2" t="s">
        <v>1016</v>
      </c>
      <c r="C59" s="2" t="str">
        <v>Museu de Astronomia e Ciências Afins – MAST</v>
      </c>
    </row>
    <row r="60" spans="2:3">
      <c r="B60" s="2" t="s">
        <v>1017</v>
      </c>
      <c r="C60" s="2" t="str">
        <v>Museu Paraense Emílio Goeldi – MPEG</v>
      </c>
    </row>
    <row r="61" spans="2:3">
      <c r="B61" s="2" t="s">
        <v>1018</v>
      </c>
      <c r="C61" s="2" t="str">
        <v>Observatório Nacional – ON</v>
      </c>
    </row>
    <row r="62" spans="2:3">
      <c r="B62" s="2" t="s">
        <v>1019</v>
      </c>
      <c r="C62" s="2" t="str">
        <v>Procuradoria-Geral da Fazenda Nacional – PGFN</v>
      </c>
    </row>
    <row r="63" spans="2:3">
      <c r="B63" s="2" t="s">
        <v>1020</v>
      </c>
      <c r="C63" s="2" t="str">
        <v>Secretaria da Receita Federal do Brasil – RFB</v>
      </c>
    </row>
    <row r="64" spans="2:3">
      <c r="B64" s="2" t="s">
        <v>1021</v>
      </c>
      <c r="C64" s="2" t="str">
        <v>Secretaria de Coordenação e Governança das Empresas Estatais - SEST</v>
      </c>
    </row>
    <row r="65" spans="2:3">
      <c r="B65" s="2" t="s">
        <v>1022</v>
      </c>
      <c r="C65" s="2" t="str">
        <v>Secretaria de Gestão - SEGES</v>
      </c>
    </row>
    <row r="66" spans="2:3">
      <c r="B66" s="2" t="s">
        <v>1023</v>
      </c>
      <c r="C66" s="2" t="str">
        <v>Secretaria de Gestão de Pessoas - SGP</v>
      </c>
    </row>
    <row r="67" spans="2:3">
      <c r="B67" s="2" t="s">
        <v>1024</v>
      </c>
      <c r="C67" s="2" t="str">
        <v>Secretaria de Orçamento Federal - SOF</v>
      </c>
    </row>
    <row r="68" spans="2:3">
      <c r="B68" s="2" t="s">
        <v>1025</v>
      </c>
      <c r="C68" s="2" t="str">
        <v>Secretaria do Patrimônio da União - SPU</v>
      </c>
    </row>
    <row r="69" spans="2:3">
      <c r="B69" s="2" t="s">
        <v>1026</v>
      </c>
      <c r="C69" s="2" t="str">
        <v>Secretaria do Tesouro Nacional - STN</v>
      </c>
    </row>
    <row r="70" spans="2:3">
      <c r="B70" s="2" t="s">
        <v>1027</v>
      </c>
      <c r="C70" s="2" t="str">
        <v>Secretaria Nacional do Consumidor – SENACON</v>
      </c>
    </row>
    <row r="71" spans="2:3">
      <c r="B71" s="2" t="s">
        <v>1028</v>
      </c>
      <c r="C71" s="2" t="str">
        <v>Secretaria Nacional de Renda de Cidadania - SENARC</v>
      </c>
    </row>
    <row r="72" spans="2:3">
      <c r="B72" s="2" t="s">
        <v>1029</v>
      </c>
      <c r="C72" s="2" t="str">
        <v>Agência Espacial Brasileira – AEB</v>
      </c>
    </row>
    <row r="73" spans="2:3">
      <c r="B73" s="2" t="s">
        <v>1030</v>
      </c>
      <c r="C73" s="2" t="str">
        <v>Agência Nacional de Águas – ANA</v>
      </c>
    </row>
    <row r="74" spans="2:3">
      <c r="B74" s="2" t="s">
        <v>1031</v>
      </c>
      <c r="C74" s="2" t="str">
        <v>Agência Nacional de Aviação Civil – ANAC</v>
      </c>
    </row>
    <row r="75" spans="2:3">
      <c r="B75" s="2" t="s">
        <v>1032</v>
      </c>
      <c r="C75" s="2" t="str">
        <v>Agência Nacional de Energia Elétrica – ANEEL</v>
      </c>
    </row>
    <row r="76" spans="2:3">
      <c r="B76" s="2" t="s">
        <v>1033</v>
      </c>
      <c r="C76" s="2" t="str">
        <v>Agência Nacional de Mineração - ANM</v>
      </c>
    </row>
    <row r="77" spans="2:3">
      <c r="B77" s="2" t="s">
        <v>1034</v>
      </c>
      <c r="C77" s="2" t="str">
        <v>Autoridade Nacional de Proteção de Dados - ANPD</v>
      </c>
    </row>
    <row r="78" spans="2:3">
      <c r="B78" s="2" t="s">
        <v>1035</v>
      </c>
      <c r="C78" s="2" t="str">
        <v>Agência Nacional de Saúde Suplementar – ANS</v>
      </c>
    </row>
    <row r="79" spans="2:3">
      <c r="B79" s="2" t="s">
        <v>1036</v>
      </c>
      <c r="C79" s="2" t="str">
        <v>Agência Nacional de Telecomunicações – ANATEL</v>
      </c>
    </row>
    <row r="80" spans="2:3">
      <c r="B80" s="2" t="s">
        <v>1037</v>
      </c>
      <c r="C80" s="2" t="str">
        <v>Agência Nacional de Transportes Aquaviários – ANTAQ</v>
      </c>
    </row>
    <row r="81" spans="2:3">
      <c r="B81" s="2" t="s">
        <v>1038</v>
      </c>
      <c r="C81" s="2" t="str">
        <v>Agência Nacional de Transportes Terrestres – ANTT</v>
      </c>
    </row>
    <row r="82" spans="2:3">
      <c r="B82" s="2" t="s">
        <v>1039</v>
      </c>
      <c r="C82" s="2" t="str">
        <v>Agência Nacional de Vigilância Sanitária – ANVISA</v>
      </c>
    </row>
    <row r="83" spans="2:3">
      <c r="B83" s="2" t="s">
        <v>1040</v>
      </c>
      <c r="C83" s="2" t="str">
        <v>Agência Nacional do Cinema – ANCINE</v>
      </c>
    </row>
    <row r="84" spans="2:3">
      <c r="B84" s="2" t="s">
        <v>1041</v>
      </c>
      <c r="C84" s="2" t="str">
        <v>Agência Nacional do Petróleo, Gás Natural e Biocombustíveis – ANP</v>
      </c>
    </row>
    <row r="85" spans="2:3">
      <c r="B85" s="2" t="s">
        <v>1042</v>
      </c>
      <c r="C85" s="2" t="str">
        <v>Banco Central do Brasil – BACEN</v>
      </c>
    </row>
    <row r="86" spans="2:3">
      <c r="B86" s="2" t="s">
        <v>1043</v>
      </c>
      <c r="C86" s="2" t="str">
        <v>Conselho Administrativo de Defesa Econômica – CADE</v>
      </c>
    </row>
    <row r="87" spans="2:3">
      <c r="B87" s="2" t="s">
        <v>1044</v>
      </c>
      <c r="C87" s="2" t="str">
        <v>Centro Federal de Educação Tecnológica Celso Suckow da Fonseca - CEFET- RJ</v>
      </c>
    </row>
    <row r="88" spans="2:3">
      <c r="B88" s="2" t="s">
        <v>1045</v>
      </c>
      <c r="C88" s="2" t="str">
        <v>Centro Federal de Educação Tecnológica de Minas Gerais – CEFET – MG</v>
      </c>
    </row>
    <row r="89" spans="2:3">
      <c r="B89" s="2" t="s">
        <v>1046</v>
      </c>
      <c r="C89" s="2" t="str">
        <v>Colégio Pedro II – CP II</v>
      </c>
    </row>
    <row r="90" spans="2:3">
      <c r="B90" s="2" t="s">
        <v>1047</v>
      </c>
      <c r="C90" s="2" t="str">
        <v>Comissão de Valores Mobiliários – CVM</v>
      </c>
    </row>
    <row r="91" spans="2:3">
      <c r="B91" s="2" t="s">
        <v>1048</v>
      </c>
      <c r="C91" s="2" t="str">
        <v>Comissão Nacional de Energia Nuclear – CNEN</v>
      </c>
    </row>
    <row r="92" spans="2:3">
      <c r="B92" s="2" t="s">
        <v>1049</v>
      </c>
      <c r="C92" s="2" t="str">
        <v>Companhia Docas do Pará</v>
      </c>
    </row>
    <row r="93" spans="2:3">
      <c r="B93" s="2" t="s">
        <v>1050</v>
      </c>
      <c r="C93" s="2" t="str">
        <v>Conselho Nacional de Desenvolvimento Científico e Tecnológico – CNPQ</v>
      </c>
    </row>
    <row r="94" spans="2:3">
      <c r="B94" s="2" t="s">
        <v>1051</v>
      </c>
      <c r="C94" s="2" t="str">
        <v>Coordenação de Aperfeiçoamento de Pessoal de Nível Superior – CAPES</v>
      </c>
    </row>
    <row r="95" spans="2:3">
      <c r="B95" s="2" t="s">
        <v>1052</v>
      </c>
      <c r="C95" s="2" t="str">
        <v>Departamento Nacional de Infraestrutura de Transportes – DNIT</v>
      </c>
    </row>
    <row r="96" spans="2:3">
      <c r="B96" s="2" t="s">
        <v>1053</v>
      </c>
      <c r="C96" s="2" t="str">
        <v>Departamento Nacional de Obras Contra as Secas – DNOCS</v>
      </c>
    </row>
    <row r="97" spans="2:3">
      <c r="B97" s="2" t="s">
        <v>1054</v>
      </c>
      <c r="C97" s="2" t="str">
        <v>Empresa Brasil de Comunicação – EBC</v>
      </c>
    </row>
    <row r="98" spans="2:3">
      <c r="B98" s="2" t="s">
        <v>1055</v>
      </c>
      <c r="C98" s="2" t="str">
        <v>Empresa de Planejamento e Logística - EPL</v>
      </c>
    </row>
    <row r="99" spans="2:3">
      <c r="B99" s="2" t="s">
        <v>1056</v>
      </c>
      <c r="C99" s="2" t="str">
        <v>Empresa Brasileira de Infraestrutura Aeroportuária - INFRAERO</v>
      </c>
    </row>
    <row r="100" spans="2:3">
      <c r="B100" s="2" t="s">
        <v>1057</v>
      </c>
      <c r="C100" s="2" t="str">
        <v>Empresa Gerencial de Projetos Navais – EMGEPRON</v>
      </c>
    </row>
    <row r="101" spans="2:3">
      <c r="B101" s="2" t="s">
        <v>1058</v>
      </c>
      <c r="C101" s="2" t="str">
        <v>Fundação Alexandre de Gusmão – FUNAG</v>
      </c>
    </row>
    <row r="102" spans="2:3">
      <c r="B102" s="2" t="s">
        <v>1059</v>
      </c>
      <c r="C102" s="2" t="str">
        <v>Fundação Biblioteca Nacional – FBN</v>
      </c>
    </row>
    <row r="103" spans="2:3">
      <c r="B103" s="2" t="s">
        <v>1060</v>
      </c>
      <c r="C103" s="2" t="str">
        <v>Fundação Casa de Rui Barbosa – FCRB</v>
      </c>
    </row>
    <row r="104" spans="2:3">
      <c r="B104" s="2" t="s">
        <v>1061</v>
      </c>
      <c r="C104" s="2" t="str">
        <v>Fundação Cultural Palmares – FCP</v>
      </c>
    </row>
    <row r="105" spans="2:3">
      <c r="B105" s="2" t="s">
        <v>1062</v>
      </c>
      <c r="C105" s="2" t="str">
        <v>Fundação Escola Nacional de Administração Pública - ENAP</v>
      </c>
    </row>
    <row r="106" spans="2:3">
      <c r="B106" s="2" t="s">
        <v>1063</v>
      </c>
      <c r="C106" s="2" t="str">
        <v>Fundação Instituto Brasileiro de Geografia e Estatística – IBGE</v>
      </c>
    </row>
    <row r="107" spans="2:3">
      <c r="B107" s="2" t="s">
        <v>1064</v>
      </c>
      <c r="C107" s="2" t="str">
        <v>Fundação Instituto de Pesquisa Econômica Aplicada - IPEA</v>
      </c>
    </row>
    <row r="108" spans="2:3">
      <c r="B108" s="2" t="s">
        <v>1065</v>
      </c>
      <c r="C108" s="2" t="str">
        <v>Fundação Joaquim Nabuco – FUNDAJ</v>
      </c>
    </row>
    <row r="109" spans="2:3">
      <c r="B109" s="2" t="s">
        <v>1066</v>
      </c>
      <c r="C109" s="2" t="str">
        <v>Fundação Jorge Duprat Figueiredo, de Segurança e Medicina do Trabalho – FUNDACENTRO</v>
      </c>
    </row>
    <row r="110" spans="2:3">
      <c r="B110" s="2" t="s">
        <v>1067</v>
      </c>
      <c r="C110" s="2" t="str">
        <v>Fundação Nacional de Artes – FUNARTE</v>
      </c>
    </row>
    <row r="111" spans="2:3">
      <c r="B111" s="2" t="s">
        <v>1068</v>
      </c>
      <c r="C111" s="2" t="str">
        <v>Fundação Nacional de Saúde – FUNASA</v>
      </c>
    </row>
    <row r="112" spans="2:3">
      <c r="B112" s="2" t="s">
        <v>1069</v>
      </c>
      <c r="C112" s="2" t="str">
        <v>Fundação Nacional do Índio – FUNAI</v>
      </c>
    </row>
    <row r="113" spans="2:3">
      <c r="B113" s="2" t="s">
        <v>1070</v>
      </c>
      <c r="C113" s="2" t="str">
        <v>Fundação Oswaldo Cruz – FIOCRUZ</v>
      </c>
    </row>
    <row r="114" spans="2:3">
      <c r="B114" s="2" t="s">
        <v>1071</v>
      </c>
      <c r="C114" s="2" t="str">
        <v>Fundação Universidade de Brasília – UNB</v>
      </c>
    </row>
    <row r="115" spans="2:3">
      <c r="B115" s="2" t="s">
        <v>1072</v>
      </c>
      <c r="C115" s="2" t="str">
        <v>Fundação Universidade do Amazonas – UFAM</v>
      </c>
    </row>
    <row r="116" spans="2:3">
      <c r="B116" s="2" t="s">
        <v>1073</v>
      </c>
      <c r="C116" s="2" t="str">
        <v>Fundação Universidade do Rio Grande – FURG</v>
      </c>
    </row>
    <row r="117" spans="2:3">
      <c r="B117" s="2" t="s">
        <v>1074</v>
      </c>
      <c r="C117" s="2" t="str">
        <v>Fundação Universidade Federal da Grande Dourados – UFGD</v>
      </c>
    </row>
    <row r="118" spans="2:3">
      <c r="B118" s="2" t="s">
        <v>1075</v>
      </c>
      <c r="C118" s="2" t="str">
        <v>Fundação Universidade Federal de Ciências da Saúde de Porto Alegre – UFCSPA</v>
      </c>
    </row>
    <row r="119" spans="2:3">
      <c r="B119" s="2" t="s">
        <v>1076</v>
      </c>
      <c r="C119" s="2" t="str">
        <v>Fundação Universidade Federal de Mato Grosso – UFMT</v>
      </c>
    </row>
    <row r="120" spans="2:3">
      <c r="B120" s="2" t="s">
        <v>1077</v>
      </c>
      <c r="C120" s="2" t="str">
        <v>Fundação Universidade Federal de Ouro Preto – UFOP</v>
      </c>
    </row>
    <row r="121" spans="2:3">
      <c r="B121" s="2" t="s">
        <v>1078</v>
      </c>
      <c r="C121" s="2" t="str">
        <v>Fundação Universidade Federal de Pelotas – UFPel</v>
      </c>
    </row>
    <row r="122" spans="2:3">
      <c r="B122" s="2" t="s">
        <v>1079</v>
      </c>
      <c r="C122" s="2" t="str">
        <v>Fundação Universidade Federal de Rondônia – UNIR</v>
      </c>
    </row>
    <row r="123" spans="2:3">
      <c r="B123" s="2" t="s">
        <v>1080</v>
      </c>
      <c r="C123" s="2" t="str">
        <v>Fundação Universidade Federal de Roraima – UFRR</v>
      </c>
    </row>
    <row r="124" spans="2:3">
      <c r="B124" s="2" t="s">
        <v>1081</v>
      </c>
      <c r="C124" s="2" t="str">
        <v>Fundação Universidade Federal de São Carlos – UFSCar</v>
      </c>
    </row>
    <row r="125" spans="2:3">
      <c r="B125" s="2" t="s">
        <v>1082</v>
      </c>
      <c r="C125" s="2" t="str">
        <v>Fundação Universidade Federal de São João Del Rei – FUNREI</v>
      </c>
    </row>
    <row r="126" spans="2:3">
      <c r="B126" s="2" t="s">
        <v>1083</v>
      </c>
      <c r="C126" s="2" t="str">
        <v>Fundação Universidade Federal de Sergipe – UFS</v>
      </c>
    </row>
    <row r="127" spans="2:3">
      <c r="B127" s="2" t="s">
        <v>1084</v>
      </c>
      <c r="C127" s="2" t="str">
        <v>Fundação Universidade Federal de Viçosa – UFV</v>
      </c>
    </row>
    <row r="128" spans="2:3">
      <c r="B128" s="2" t="s">
        <v>1085</v>
      </c>
      <c r="C128" s="2" t="str">
        <v>Fundação Universidade Federal do ABC – UFABC</v>
      </c>
    </row>
    <row r="129" spans="2:3">
      <c r="B129" s="2" t="s">
        <v>1086</v>
      </c>
      <c r="C129" s="2" t="str">
        <v>Fundação Universidade Federal do Acre – UFAC</v>
      </c>
    </row>
    <row r="130" spans="2:3">
      <c r="B130" s="2" t="s">
        <v>1087</v>
      </c>
      <c r="C130" s="2" t="str">
        <v>Fundação Universidade Federal do Amapá – UNIFAP</v>
      </c>
    </row>
    <row r="131" spans="2:3">
      <c r="B131" s="2" t="s">
        <v>1088</v>
      </c>
      <c r="C131" s="2" t="str">
        <v>Fundação Universidade Federal do Maranhão – UFMA</v>
      </c>
    </row>
    <row r="132" spans="2:3">
      <c r="B132" s="2" t="s">
        <v>1089</v>
      </c>
      <c r="C132" s="2" t="str">
        <v>Fundação Universidade Federal do Mato Grosso do Sul – UFMS</v>
      </c>
    </row>
    <row r="133" spans="2:3">
      <c r="B133" s="2" t="s">
        <v>1090</v>
      </c>
      <c r="C133" s="2" t="str">
        <v>Fundação Universidade Federal do Pampa – UNIPAMPA</v>
      </c>
    </row>
    <row r="134" spans="2:3">
      <c r="B134" s="2" t="s">
        <v>1091</v>
      </c>
      <c r="C134" s="2" t="str">
        <v>Fundação Universidade Federal do Piauí – UFPI</v>
      </c>
    </row>
    <row r="135" spans="2:3">
      <c r="B135" s="2" t="s">
        <v>1092</v>
      </c>
      <c r="C135" s="2" t="str">
        <v>Fundação Universidade Federal do Tocantins – UFT</v>
      </c>
    </row>
    <row r="136" spans="2:3">
      <c r="B136" s="2" t="s">
        <v>1093</v>
      </c>
      <c r="C136" s="2" t="str">
        <v>Fundação Universidade Federal do Vale do São Francisco – UNIVASF</v>
      </c>
    </row>
    <row r="137" spans="2:3">
      <c r="B137" s="2" t="s">
        <v>1094</v>
      </c>
      <c r="C137" s="2" t="str">
        <v>Fundo Nacional de Desenvolvimento da Educação - FNDE</v>
      </c>
    </row>
    <row r="138" spans="2:3">
      <c r="B138" s="2" t="s">
        <v>1095</v>
      </c>
      <c r="C138" s="2" t="str">
        <v>Instituto Brasileiro de Museus – IBRAM</v>
      </c>
    </row>
    <row r="139" spans="2:3">
      <c r="B139" s="2" t="s">
        <v>1096</v>
      </c>
      <c r="C139" s="2" t="str">
        <v>Instituto Brasileiro do Meio Ambiente e dos Recursos Naturais Renováveis - IBAMA</v>
      </c>
    </row>
    <row r="140" spans="2:3">
      <c r="B140" s="2" t="s">
        <v>1097</v>
      </c>
      <c r="C140" s="2" t="str">
        <v>Instituto Chico Mendes de Conservação da Biodiversidade - ICMBio</v>
      </c>
    </row>
    <row r="141" spans="2:3">
      <c r="B141" s="2" t="s">
        <v>1098</v>
      </c>
      <c r="C141" s="2" t="str">
        <v>Instituto de Pesquisas Jardim Botânico do Rio de Janeiro – JBRJ</v>
      </c>
    </row>
    <row r="142" spans="2:3">
      <c r="B142" s="2" t="s">
        <v>1099</v>
      </c>
      <c r="C142" s="2" t="str">
        <v>Instituto do Patrimônio Histórico e Artístico Nacional - IPHAN</v>
      </c>
    </row>
    <row r="143" spans="2:3">
      <c r="B143" s="2" t="s">
        <v>1100</v>
      </c>
      <c r="C143" s="2" t="str">
        <v>Instituto Federal de Educação, Ciência e Tecnologia Baiano – IFBAIANO</v>
      </c>
    </row>
    <row r="144" spans="2:3">
      <c r="B144" s="2" t="s">
        <v>1101</v>
      </c>
      <c r="C144" s="2" t="str">
        <v>Instituto Federal de Educação, Ciência e Tecnologia Catarinense – IFC</v>
      </c>
    </row>
    <row r="145" spans="2:3">
      <c r="B145" s="2" t="s">
        <v>1102</v>
      </c>
      <c r="C145" s="2" t="str">
        <v>Instituto Federal de Educação, Ciência e Tecnologia da Bahia – IFBA</v>
      </c>
    </row>
    <row r="146" spans="2:3">
      <c r="B146" s="2" t="s">
        <v>1103</v>
      </c>
      <c r="C146" s="2" t="str">
        <v>Instituto Federal de Educação, Ciência e Tecnologia da Paraíba – IFPB</v>
      </c>
    </row>
    <row r="147" spans="2:3">
      <c r="B147" s="2" t="s">
        <v>1104</v>
      </c>
      <c r="C147" s="2" t="str">
        <v>Instituto Federal de Educação, Ciência e Tecnologia de Alagoas – IFAL</v>
      </c>
    </row>
    <row r="148" spans="2:3">
      <c r="B148" s="2" t="s">
        <v>1105</v>
      </c>
      <c r="C148" s="2" t="str">
        <v>Instituto Federal de Educação, Ciência e Tecnologia de Brasília – IFB</v>
      </c>
    </row>
    <row r="149" spans="2:3">
      <c r="B149" s="2" t="s">
        <v>1106</v>
      </c>
      <c r="C149" s="2" t="str">
        <v>Instituto Federal de Educação, Ciência e Tecnologia de Goiás – IFG</v>
      </c>
    </row>
    <row r="150" spans="2:3">
      <c r="B150" s="2" t="s">
        <v>1107</v>
      </c>
      <c r="C150" s="2" t="str">
        <v>Instituto Federal de Educação, Ciência e Tecnologia de Mato Grosso - IFMT</v>
      </c>
    </row>
    <row r="151" spans="2:3">
      <c r="B151" s="2" t="s">
        <v>1108</v>
      </c>
      <c r="C151" s="2" t="str">
        <v>Instituto Federal de Educação, Ciência e Tecnologia de Minas Gerais – IFMG</v>
      </c>
    </row>
    <row r="152" spans="2:3">
      <c r="B152" s="2" t="s">
        <v>1109</v>
      </c>
      <c r="C152" s="2" t="str">
        <v>Instituto Federal de Educação, Ciência e Tecnologia de Pernambuco – IFPE</v>
      </c>
    </row>
    <row r="153" spans="2:3">
      <c r="B153" s="2" t="s">
        <v>1110</v>
      </c>
      <c r="C153" s="2" t="str">
        <v>Instituto Federal de Educação, Ciência e Tecnologia de Rondônia – IFRO</v>
      </c>
    </row>
    <row r="154" spans="2:3">
      <c r="B154" s="2" t="s">
        <v>1111</v>
      </c>
      <c r="C154" s="2" t="str">
        <v>Instituto Federal de Educação, Ciência e Tecnologia de Roraima – IFRR</v>
      </c>
    </row>
    <row r="155" spans="2:3">
      <c r="B155" s="2" t="s">
        <v>1112</v>
      </c>
      <c r="C155" s="2" t="str">
        <v>Instituto Federal de Educação, Ciência e Tecnologia de Santa Catarina – IFSC</v>
      </c>
    </row>
    <row r="156" spans="2:3">
      <c r="B156" s="2" t="s">
        <v>1113</v>
      </c>
      <c r="C156" s="2" t="str">
        <v>Instituto Federal de Educação, Ciência e Tecnologia de São Paulo – IFSP</v>
      </c>
    </row>
    <row r="157" spans="2:3">
      <c r="B157" s="2" t="s">
        <v>1114</v>
      </c>
      <c r="C157" s="2" t="str">
        <v>Instituto Federal de Educação, Ciência e Tecnologia de Sergipe – IFS</v>
      </c>
    </row>
    <row r="158" spans="2:3">
      <c r="B158" s="2" t="s">
        <v>1115</v>
      </c>
      <c r="C158" s="2" t="str">
        <v>Instituto Federal de Educação, Ciência e Tecnologia de Tocantins – IFTO</v>
      </c>
    </row>
    <row r="159" spans="2:3">
      <c r="B159" s="2" t="s">
        <v>1116</v>
      </c>
      <c r="C159" s="2" t="str">
        <v>Instituto Federal de Educação, Ciência e Tecnologia do Acre – IFAC</v>
      </c>
    </row>
    <row r="160" spans="2:3">
      <c r="B160" s="2" t="s">
        <v>1117</v>
      </c>
      <c r="C160" s="2" t="str">
        <v>Instituto Federal de Educação, Ciência e Tecnologia do Amapá – IFAP</v>
      </c>
    </row>
    <row r="161" spans="2:3">
      <c r="B161" s="2" t="s">
        <v>1118</v>
      </c>
      <c r="C161" s="2" t="str">
        <v>Instituto Federal de Educação, Ciência e Tecnologia do Amazonas – IFAM</v>
      </c>
    </row>
    <row r="162" spans="2:3">
      <c r="B162" s="2" t="s">
        <v>1119</v>
      </c>
      <c r="C162" s="2" t="str">
        <v>Instituto Federal de Educação, Ciência e Tecnologia do Ceará – IFCE</v>
      </c>
    </row>
    <row r="163" spans="2:3">
      <c r="B163" s="2" t="s">
        <v>1120</v>
      </c>
      <c r="C163" s="2" t="str">
        <v>Instituto Federal de Educação, Ciência e Tecnologia do Espírito Santo – IFES</v>
      </c>
    </row>
    <row r="164" spans="2:3">
      <c r="B164" s="2" t="s">
        <v>1121</v>
      </c>
      <c r="C164" s="2" t="str">
        <v>Instituto Federal de Educação, Ciência e Tecnologia do Maranhão – IFMA</v>
      </c>
    </row>
    <row r="165" spans="2:3">
      <c r="B165" s="2" t="s">
        <v>1122</v>
      </c>
      <c r="C165" s="2" t="str">
        <v>Instituto Federal de Educação, Ciência e Tecnologia do Mato Grosso do Sul – IFMS</v>
      </c>
    </row>
    <row r="166" spans="2:3">
      <c r="B166" s="2" t="s">
        <v>1123</v>
      </c>
      <c r="C166" s="2" t="str">
        <v>Instituto Federal de Educação, Ciência e Tecnologia do Norte de Minas Gerais – IFNMG</v>
      </c>
    </row>
    <row r="167" spans="2:3">
      <c r="B167" s="2" t="s">
        <v>1124</v>
      </c>
      <c r="C167" s="2" t="str">
        <v>Instituto Federal de Educação, Ciência e Tecnologia do Pará – IFPA</v>
      </c>
    </row>
    <row r="168" spans="2:3">
      <c r="B168" s="2" t="s">
        <v>1125</v>
      </c>
      <c r="C168" s="2" t="str">
        <v>Instituto Federal de Educação, Ciência e Tecnologia do Paraná – IFPR</v>
      </c>
    </row>
    <row r="169" spans="2:3">
      <c r="B169" s="2" t="s">
        <v>1126</v>
      </c>
      <c r="C169" s="2" t="str">
        <v>Instituto Federal de Educação, Ciência e Tecnologia do Piauí – IFPI</v>
      </c>
    </row>
    <row r="170" spans="2:3">
      <c r="B170" s="2" t="s">
        <v>1127</v>
      </c>
      <c r="C170" s="2" t="str">
        <v>Instituto Federal de Educação, Ciência e Tecnologia do Rio de Janeiro – IFRJ</v>
      </c>
    </row>
    <row r="171" spans="2:3">
      <c r="B171" s="2" t="s">
        <v>1128</v>
      </c>
      <c r="C171" s="2" t="str">
        <v>Instituto Federal de Educação, Ciência e Tecnologia do Rio Grande do Norte – IFRN</v>
      </c>
    </row>
    <row r="172" spans="2:3">
      <c r="B172" s="2" t="s">
        <v>1129</v>
      </c>
      <c r="C172" s="2" t="str">
        <v>Instituto Federal de Educação, Ciência e Tecnologia do Rio Grande do Sul – IFRS</v>
      </c>
    </row>
    <row r="173" spans="2:3">
      <c r="B173" s="2" t="s">
        <v>1130</v>
      </c>
      <c r="C173" s="2" t="str">
        <v>Instituto Federal de Educação, Ciência e Tecnologia do Sertão Pernambucano – IFSPE</v>
      </c>
    </row>
    <row r="174" spans="2:3">
      <c r="B174" s="2" t="s">
        <v>1131</v>
      </c>
      <c r="C174" s="2" t="str">
        <v>Instituto Federal de Educação, Ciência e Tecnologia do Sul de Minas Gerais – IFMGS</v>
      </c>
    </row>
    <row r="175" spans="2:3">
      <c r="B175" s="2" t="s">
        <v>1132</v>
      </c>
      <c r="C175" s="2" t="str">
        <v>Instituto Federal de Educação, Ciência e Tecnologia do Triângulo Mineiro - IFTRIAMG</v>
      </c>
    </row>
    <row r="176" spans="2:3">
      <c r="B176" s="2" t="s">
        <v>1133</v>
      </c>
      <c r="C176" s="2" t="str">
        <v>Instituto Federal de Educação, Ciência e Tecnologia Farroupilha – IFFAR</v>
      </c>
    </row>
    <row r="177" spans="2:3">
      <c r="B177" s="2" t="s">
        <v>1134</v>
      </c>
      <c r="C177" s="2" t="str">
        <v>Instituto Federal de Educação, Ciência e Tecnologia Fluminense – IFFLU</v>
      </c>
    </row>
    <row r="178" spans="2:3">
      <c r="B178" s="2" t="s">
        <v>1135</v>
      </c>
      <c r="C178" s="2" t="str">
        <v>Instituto Federal de Educação, Ciência e Tecnologia Goiano – IF-GOIANO</v>
      </c>
    </row>
    <row r="179" spans="2:3">
      <c r="B179" s="2" t="s">
        <v>1136</v>
      </c>
      <c r="C179" s="2" t="str">
        <v>Instituto Federal de Educação, Ciência e Tecnologia Sudeste de Minas Gerais – IFMGSE</v>
      </c>
    </row>
    <row r="180" spans="2:3">
      <c r="B180" s="2" t="s">
        <v>1137</v>
      </c>
      <c r="C180" s="2" t="str">
        <v>Instituto Federal de Educação, Ciência e Tecnologia Sul-Rio-Grandense</v>
      </c>
    </row>
    <row r="181" spans="2:3">
      <c r="B181" s="2" t="s">
        <v>1138</v>
      </c>
      <c r="C181" s="2" t="str">
        <v>Instituto Nacional da Propriedade Industrial – INPI</v>
      </c>
    </row>
    <row r="182" spans="2:3">
      <c r="B182" s="2" t="s">
        <v>1139</v>
      </c>
      <c r="C182" s="2" t="str">
        <v>Instituto Nacional de Colonização e Reforma Agrária - INCRA</v>
      </c>
    </row>
    <row r="183" spans="2:3">
      <c r="B183" s="2" t="s">
        <v>1140</v>
      </c>
      <c r="C183" s="2" t="str">
        <v>Instituto Nacional de Estudos e Pesquisas Educacionais Anísio Teixeira - INEP</v>
      </c>
    </row>
    <row r="184" spans="2:3">
      <c r="B184" s="2" t="s">
        <v>1141</v>
      </c>
      <c r="C184" s="2" t="str">
        <v>Instituto Nacional de Metrologia, Qualidade e Tecnologia - INMETRO</v>
      </c>
    </row>
    <row r="185" spans="2:3">
      <c r="B185" s="2" t="s">
        <v>1014</v>
      </c>
      <c r="C185" s="2" t="str">
        <v>Instituto Nacional de Tecnologia da Informação – ITI</v>
      </c>
    </row>
    <row r="186" spans="2:3">
      <c r="B186" s="2" t="s">
        <v>1142</v>
      </c>
      <c r="C186" s="2" t="str">
        <v>Instituto Nacional do Seguro Social – INSS</v>
      </c>
    </row>
    <row r="187" spans="2:3">
      <c r="B187" s="2" t="s">
        <v>1143</v>
      </c>
      <c r="C187" s="2" t="str">
        <v>Superintendência da Zona Franca de Manaus – SUFRAMA</v>
      </c>
    </row>
    <row r="188" spans="2:3">
      <c r="B188" s="2" t="s">
        <v>1144</v>
      </c>
      <c r="C188" s="2" t="str">
        <v>Superintendência de Seguros Privados – SUSEP</v>
      </c>
    </row>
    <row r="189" spans="2:3">
      <c r="B189" s="2" t="s">
        <v>1145</v>
      </c>
      <c r="C189" s="2" t="str">
        <v>Superintendência do Desenvolvimento da Amazônia – SUDAM</v>
      </c>
    </row>
    <row r="190" spans="2:3">
      <c r="B190" s="2" t="s">
        <v>1146</v>
      </c>
      <c r="C190" s="2" t="str">
        <v>Superintendência do Desenvolvimento do Centro-Oeste – SUDECO</v>
      </c>
    </row>
    <row r="191" spans="2:3">
      <c r="B191" s="2" t="s">
        <v>1147</v>
      </c>
      <c r="C191" s="2" t="str">
        <v>Superintendência do Desenvolvimento do Nordeste – SUDENE</v>
      </c>
    </row>
    <row r="192" spans="2:3">
      <c r="B192" s="2" t="s">
        <v>1148</v>
      </c>
      <c r="C192" s="2" t="str">
        <v>Superintendência Nacional de Previdência Complementar – PREVIC</v>
      </c>
    </row>
    <row r="193" spans="2:3">
      <c r="B193" s="2" t="s">
        <v>1149</v>
      </c>
      <c r="C193" s="2" t="str">
        <v>Universidade da Integração Internacional da Lusofonia Afro-Brasileira – UNILAB</v>
      </c>
    </row>
    <row r="194" spans="2:3">
      <c r="B194" s="2" t="s">
        <v>1150</v>
      </c>
      <c r="C194" s="2" t="str">
        <v>Universidade Federal da Bahia – UFBA</v>
      </c>
    </row>
    <row r="195" spans="2:3">
      <c r="B195" s="2" t="s">
        <v>1151</v>
      </c>
      <c r="C195" s="2" t="str">
        <v>Universidade Federal do Delta do Parnaíba - UFDPAR</v>
      </c>
    </row>
    <row r="196" spans="2:3">
      <c r="B196" s="2" t="s">
        <v>1152</v>
      </c>
      <c r="C196" s="2" t="str">
        <v>Universidade Federal da Fronteira Sul – UFFS</v>
      </c>
    </row>
    <row r="197" spans="2:3">
      <c r="B197" s="2" t="s">
        <v>1153</v>
      </c>
      <c r="C197" s="2" t="str">
        <v>Universidade Federal da Integração Latino-Americana – UNILA</v>
      </c>
    </row>
    <row r="198" spans="2:3">
      <c r="B198" s="2" t="s">
        <v>1154</v>
      </c>
      <c r="C198" s="2" t="str">
        <v>Universidade Federal da Paraíba – UFPB</v>
      </c>
    </row>
    <row r="199" spans="2:3">
      <c r="B199" s="2" t="s">
        <v>1155</v>
      </c>
      <c r="C199" s="2" t="str">
        <v>Universidade Federal de Alagoas – UFAL</v>
      </c>
    </row>
    <row r="200" spans="2:3">
      <c r="B200" s="2" t="s">
        <v>1156</v>
      </c>
      <c r="C200" s="2" t="str">
        <v>Universidade Federal de Alfenas – UNIFAL-MG</v>
      </c>
    </row>
    <row r="201" spans="2:3">
      <c r="B201" s="2" t="s">
        <v>1157</v>
      </c>
      <c r="C201" s="2" t="str">
        <v>Universidade Federal de Campina Grande – UFCG</v>
      </c>
    </row>
    <row r="202" spans="2:3">
      <c r="B202" s="2" t="s">
        <v>1158</v>
      </c>
      <c r="C202" s="2" t="str">
        <v>Universidade Federal de Catalão - UFCAT</v>
      </c>
    </row>
    <row r="203" spans="2:3">
      <c r="B203" s="2" t="s">
        <v>1159</v>
      </c>
      <c r="C203" s="2" t="str">
        <v>Universidade Federal de Goiás – UFG</v>
      </c>
    </row>
    <row r="204" spans="2:3">
      <c r="B204" s="2" t="s">
        <v>1160</v>
      </c>
      <c r="C204" s="2" t="str">
        <v>Universidade Federal de Itajubá – UNIFEI</v>
      </c>
    </row>
    <row r="205" spans="2:3">
      <c r="B205" s="2" t="s">
        <v>1161</v>
      </c>
      <c r="C205" s="2" t="str">
        <v>Universidade Federal de Jataí - UFJ</v>
      </c>
    </row>
    <row r="206" spans="2:3">
      <c r="B206" s="2" t="s">
        <v>1162</v>
      </c>
      <c r="C206" s="2" t="str">
        <v>Universidade Federal de Juiz de Fora – UFJF</v>
      </c>
    </row>
    <row r="207" spans="2:3">
      <c r="B207" s="2" t="s">
        <v>1163</v>
      </c>
      <c r="C207" s="2" t="str">
        <v>Universidade Federal de Lavras - UFLA</v>
      </c>
    </row>
    <row r="208" spans="2:3">
      <c r="B208" s="2" t="s">
        <v>1164</v>
      </c>
      <c r="C208" s="2" t="str">
        <v>Universidade Federal de Minas Gerais – UFMG</v>
      </c>
    </row>
    <row r="209" spans="2:3">
      <c r="B209" s="2" t="s">
        <v>1165</v>
      </c>
      <c r="C209" s="2" t="str">
        <v>Universidade Federal de Pernambuco – UFPE</v>
      </c>
    </row>
    <row r="210" spans="2:3">
      <c r="B210" s="2" t="s">
        <v>1166</v>
      </c>
      <c r="C210" s="2" t="str">
        <v>Universidade Federal de Santa Catarina – UFSC</v>
      </c>
    </row>
    <row r="211" spans="2:3">
      <c r="B211" s="2" t="s">
        <v>1167</v>
      </c>
      <c r="C211" s="2" t="str">
        <v>Universidade Federal de Santa Maria – UFSM</v>
      </c>
    </row>
    <row r="212" spans="2:3">
      <c r="B212" s="2" t="s">
        <v>1168</v>
      </c>
      <c r="C212" s="2" t="str">
        <v>Universidade Federal de São Paulo – UNIFESP</v>
      </c>
    </row>
    <row r="213" spans="2:3">
      <c r="B213" s="2" t="s">
        <v>1169</v>
      </c>
      <c r="C213" s="2" t="str">
        <v>Universidade Federal de Uberlândia – UFU</v>
      </c>
    </row>
    <row r="214" spans="2:3">
      <c r="B214" s="2" t="s">
        <v>1170</v>
      </c>
      <c r="C214" s="2" t="str">
        <v>Universidade Federal do Agreste de Pernambuco - UFAPE</v>
      </c>
    </row>
    <row r="215" spans="2:3">
      <c r="B215" s="2" t="s">
        <v>1171</v>
      </c>
      <c r="C215" s="2" t="str">
        <v>Universidade Federal do Cariri - UFCA</v>
      </c>
    </row>
    <row r="216" spans="2:3">
      <c r="B216" s="2" t="s">
        <v>1172</v>
      </c>
      <c r="C216" s="2" t="str">
        <v>Universidade Federal do Ceará – UFC</v>
      </c>
    </row>
    <row r="217" spans="2:3">
      <c r="B217" s="2" t="s">
        <v>1173</v>
      </c>
      <c r="C217" s="2" t="str">
        <v>Universidade Federal do Espírito Santo – UFES</v>
      </c>
    </row>
    <row r="218" spans="2:3">
      <c r="B218" s="2" t="s">
        <v>1174</v>
      </c>
      <c r="C218" s="2" t="str">
        <v>Universidade Federal do Estado do Rio de Janeiro – UNIRIO</v>
      </c>
    </row>
    <row r="219" spans="2:3">
      <c r="B219" s="2" t="s">
        <v>1175</v>
      </c>
      <c r="C219" s="2" t="str">
        <v>Universidade Federal do Oeste da Bahia – UFOB</v>
      </c>
    </row>
    <row r="220" spans="2:3">
      <c r="B220" s="2" t="s">
        <v>1176</v>
      </c>
      <c r="C220" s="2" t="str">
        <v>Universidade Federal do Oeste do Pará – UFOPA</v>
      </c>
    </row>
    <row r="221" spans="2:3">
      <c r="B221" s="2" t="s">
        <v>1177</v>
      </c>
      <c r="C221" s="2" t="str">
        <v>Universidade Federal do Pará – UFPA</v>
      </c>
    </row>
    <row r="222" spans="2:3">
      <c r="B222" s="2" t="s">
        <v>1178</v>
      </c>
      <c r="C222" s="2" t="str">
        <v>Universidade Federal do Paraná – UFPR</v>
      </c>
    </row>
    <row r="223" spans="2:3">
      <c r="B223" s="2" t="s">
        <v>1179</v>
      </c>
      <c r="C223" s="2" t="str">
        <v>Universidade Federal de Rondonópolis - UFR</v>
      </c>
    </row>
    <row r="224" spans="2:3">
      <c r="B224" s="2" t="s">
        <v>1180</v>
      </c>
      <c r="C224" s="2" t="str">
        <v>Universidade Federal do Recôncavo da Bahia – UFRB</v>
      </c>
    </row>
    <row r="225" spans="2:3">
      <c r="B225" s="2" t="s">
        <v>1181</v>
      </c>
      <c r="C225" s="2" t="str">
        <v>Universidade Federal do Rio de Janeiro - UFRJ</v>
      </c>
    </row>
    <row r="226" spans="2:3">
      <c r="B226" s="2" t="s">
        <v>1182</v>
      </c>
      <c r="C226" s="2" t="str">
        <v>Universidade Federal do Rio Grande do Norte - UFRN</v>
      </c>
    </row>
    <row r="227" spans="2:3">
      <c r="B227" s="2" t="s">
        <v>1183</v>
      </c>
      <c r="C227" s="2" t="str">
        <v>Universidade Federal do Rio Grande do Sul - UFRGS</v>
      </c>
    </row>
    <row r="228" spans="2:3">
      <c r="B228" s="2" t="s">
        <v>1184</v>
      </c>
      <c r="C228" s="2" t="str">
        <v>Universidade Federal do Sul da Bahia – UFSB</v>
      </c>
    </row>
    <row r="229" spans="2:3">
      <c r="B229" s="2" t="s">
        <v>1185</v>
      </c>
      <c r="C229" s="2" t="str">
        <v>Universidade Federal do Sul e Sudeste do Pará – UNIFESPA</v>
      </c>
    </row>
    <row r="230" spans="2:3">
      <c r="B230" s="2" t="s">
        <v>1186</v>
      </c>
      <c r="C230" s="2" t="str">
        <v>Universidade Federal do Norte de Tocantins - UFNT</v>
      </c>
    </row>
    <row r="231" spans="2:3">
      <c r="B231" s="2" t="s">
        <v>1187</v>
      </c>
      <c r="C231" s="2" t="str">
        <v>Universidade Federal do Triângulo Mineiro – UFTM</v>
      </c>
    </row>
    <row r="232" spans="2:3">
      <c r="B232" s="2" t="s">
        <v>1188</v>
      </c>
      <c r="C232" s="2" t="str">
        <v>Universidade Federal dos Vales do Jequitinhonha e Mucuri – UFVJM</v>
      </c>
    </row>
    <row r="233" spans="2:3">
      <c r="B233" s="2" t="s">
        <v>1189</v>
      </c>
      <c r="C233" s="2" t="str">
        <v>Universidade Federal Fluminense – UFF</v>
      </c>
    </row>
    <row r="234" spans="2:3">
      <c r="B234" s="2" t="s">
        <v>1190</v>
      </c>
      <c r="C234" s="2" t="str">
        <v>Universidade Federal Rural da Amazônia – UFRA</v>
      </c>
    </row>
    <row r="235" spans="2:3">
      <c r="B235" s="2" t="s">
        <v>1191</v>
      </c>
      <c r="C235" s="2" t="str">
        <v>Universidade Federal Rural de Pernambuco – UFRPE</v>
      </c>
    </row>
    <row r="236" spans="2:3">
      <c r="B236" s="2" t="s">
        <v>1192</v>
      </c>
      <c r="C236" s="2" t="str">
        <v>Universidade Federal Rural do Rio de Janeiro – UFRRJ</v>
      </c>
    </row>
    <row r="237" spans="2:3">
      <c r="B237" s="2" t="s">
        <v>1193</v>
      </c>
      <c r="C237" s="2" t="str">
        <v>Universidade Federal Rural do Semi-Árido – UFERSA-RN</v>
      </c>
    </row>
    <row r="238" spans="2:3">
      <c r="B238" s="2" t="s">
        <v>1194</v>
      </c>
      <c r="C238" s="2" t="str">
        <v>Universidade Tecnológica Federal do Paraná – UTFPR</v>
      </c>
    </row>
    <row r="239" spans="2:3">
      <c r="B239" s="2" t="s">
        <v>1195</v>
      </c>
      <c r="C239" s="2" t="str">
        <v>Valec - Engenharia, Construções e Ferrovias S.A</v>
      </c>
    </row>
    <row r="240" spans="2:3">
      <c r="B240" s="2" t="s">
        <v>1196</v>
      </c>
      <c r="C240" s="2" t="str">
        <v>Hospital de Clínicas de Porto Alegre - HCPA</v>
      </c>
    </row>
    <row r="241" spans="2:11">
      <c r="B241" s="2" t="s">
        <v>1197</v>
      </c>
      <c r="C241" s="2" t="str">
        <v>Companhia de Entrepostos e Armazéns Gerais de São Paulo - CEAGESP</v>
      </c>
    </row>
    <row r="242" spans="2:11">
      <c r="B242" s="2" t="s">
        <v>1198</v>
      </c>
      <c r="C242" s="2" t="str">
        <v>Outros</v>
      </c>
    </row>
    <row r="243" spans="2:11">
      <c r="C243" s="2">
        <v>0</v>
      </c>
    </row>
    <row r="244" spans="2:11">
      <c r="C244" s="2">
        <v>0</v>
      </c>
    </row>
    <row r="245" spans="2:11">
      <c r="C245" s="2">
        <v>0</v>
      </c>
    </row>
    <row r="246" spans="2:11">
      <c r="C246" s="2">
        <v>0</v>
      </c>
    </row>
    <row r="247" spans="2:11">
      <c r="C247" s="2">
        <v>0</v>
      </c>
    </row>
    <row r="249" spans="2:11" ht="21">
      <c r="B249" s="327" t="s">
        <v>1199</v>
      </c>
      <c r="C249" s="327"/>
      <c r="D249" s="327"/>
      <c r="E249" s="327"/>
      <c r="F249" s="327"/>
      <c r="G249" s="327"/>
      <c r="H249" s="327"/>
      <c r="I249" s="327"/>
      <c r="J249" s="327"/>
      <c r="K249" s="327"/>
    </row>
    <row r="251" spans="2:11" ht="21">
      <c r="B251" s="234" t="s">
        <v>1200</v>
      </c>
    </row>
    <row r="252" spans="2:11">
      <c r="B252" s="231" t="s">
        <v>1201</v>
      </c>
    </row>
    <row r="253" spans="2:11">
      <c r="B253" s="235" t="s">
        <v>39</v>
      </c>
    </row>
    <row r="254" spans="2:11">
      <c r="B254" s="235">
        <v>1</v>
      </c>
    </row>
    <row r="255" spans="2:11">
      <c r="B255" s="235">
        <v>2</v>
      </c>
    </row>
    <row r="256" spans="2:11">
      <c r="B256" s="235">
        <v>3</v>
      </c>
    </row>
    <row r="257" spans="2:11">
      <c r="B257" s="235">
        <v>4</v>
      </c>
    </row>
    <row r="258" spans="2:11">
      <c r="B258" s="235">
        <v>5</v>
      </c>
    </row>
    <row r="270" spans="2:11" ht="21">
      <c r="B270" s="327" t="s">
        <v>1202</v>
      </c>
      <c r="C270" s="327"/>
      <c r="D270" s="327"/>
      <c r="E270" s="327"/>
      <c r="F270" s="327"/>
      <c r="G270" s="327"/>
      <c r="H270" s="327"/>
      <c r="I270" s="327"/>
      <c r="J270" s="327"/>
      <c r="K270" s="327"/>
    </row>
    <row r="272" spans="2:11">
      <c r="B272" s="328" t="s">
        <v>1203</v>
      </c>
      <c r="C272" s="328"/>
      <c r="D272" s="232"/>
    </row>
    <row r="273" spans="2:7">
      <c r="B273" s="328"/>
      <c r="C273" s="328"/>
      <c r="D273" s="232"/>
    </row>
    <row r="274" spans="2:7" ht="66" customHeight="1" thickBot="1">
      <c r="B274" s="236">
        <v>0</v>
      </c>
      <c r="C274" s="237" t="s">
        <v>1204</v>
      </c>
      <c r="D274" s="237"/>
      <c r="F274" s="329" t="s">
        <v>934</v>
      </c>
      <c r="G274" s="329"/>
    </row>
    <row r="275" spans="2:7" ht="74.099999999999994" customHeight="1" thickBot="1">
      <c r="B275" s="238">
        <v>1</v>
      </c>
      <c r="C275" s="239" t="s">
        <v>1205</v>
      </c>
      <c r="D275" s="239"/>
      <c r="F275" s="240" t="s">
        <v>939</v>
      </c>
      <c r="G275" s="240" t="s">
        <v>925</v>
      </c>
    </row>
    <row r="276" spans="2:7" ht="54" thickTop="1" thickBot="1">
      <c r="B276" s="241">
        <v>2</v>
      </c>
      <c r="C276" s="242" t="s">
        <v>1206</v>
      </c>
      <c r="D276" s="242"/>
      <c r="F276" s="243" t="s">
        <v>941</v>
      </c>
      <c r="G276" s="244" t="s">
        <v>942</v>
      </c>
    </row>
    <row r="277" spans="2:7" ht="66.599999999999994" thickBot="1">
      <c r="B277" s="238">
        <v>3</v>
      </c>
      <c r="C277" s="239" t="s">
        <v>1207</v>
      </c>
      <c r="D277" s="239"/>
      <c r="F277" s="245" t="s">
        <v>943</v>
      </c>
      <c r="G277" s="246" t="s">
        <v>944</v>
      </c>
    </row>
    <row r="278" spans="2:7" ht="54" thickTop="1" thickBot="1">
      <c r="B278" s="241">
        <v>4</v>
      </c>
      <c r="C278" s="242" t="s">
        <v>1208</v>
      </c>
      <c r="D278" s="242"/>
      <c r="F278" s="243" t="s">
        <v>946</v>
      </c>
      <c r="G278" s="244" t="s">
        <v>947</v>
      </c>
    </row>
    <row r="279" spans="2:7" ht="66.599999999999994" thickBot="1">
      <c r="B279" s="238">
        <v>5</v>
      </c>
      <c r="C279" s="239" t="s">
        <v>1209</v>
      </c>
      <c r="D279" s="239"/>
      <c r="F279" s="245" t="s">
        <v>949</v>
      </c>
      <c r="G279" s="246" t="s">
        <v>950</v>
      </c>
    </row>
    <row r="280" spans="2:7" ht="16.8" thickTop="1" thickBot="1">
      <c r="F280" s="243" t="s">
        <v>951</v>
      </c>
      <c r="G280" s="244" t="s">
        <v>952</v>
      </c>
    </row>
    <row r="282" spans="2:7">
      <c r="B282" s="2" t="s">
        <v>39</v>
      </c>
    </row>
    <row r="283" spans="2:7">
      <c r="B283" s="2" t="s">
        <v>1210</v>
      </c>
    </row>
    <row r="284" spans="2:7">
      <c r="B284" s="2" t="s">
        <v>1211</v>
      </c>
    </row>
    <row r="285" spans="2:7">
      <c r="B285" s="2" t="s">
        <v>1212</v>
      </c>
    </row>
    <row r="303" spans="2:11" ht="21">
      <c r="B303" s="327" t="s">
        <v>1213</v>
      </c>
      <c r="C303" s="327"/>
      <c r="D303" s="327"/>
      <c r="E303" s="327"/>
      <c r="F303" s="327"/>
      <c r="G303" s="327"/>
      <c r="H303" s="327"/>
      <c r="I303" s="327"/>
      <c r="J303" s="327"/>
      <c r="K303" s="327"/>
    </row>
  </sheetData>
  <sheetProtection algorithmName="SHA-512" hashValue="HuqcaDm3QAt3YtfKN0EpCftJ0X8VwqRq7UxANs5RAafns1XZEVRL16AOO54kH4cn6PEAkXuZpbpL3ZKEuXv+MQ==" saltValue="+tA1VRAloWvh3uMdAOPA9A==" spinCount="100000" sheet="1" objects="1" scenarios="1"/>
  <mergeCells count="6">
    <mergeCell ref="B303:K303"/>
    <mergeCell ref="B2:K2"/>
    <mergeCell ref="B249:K249"/>
    <mergeCell ref="B270:K270"/>
    <mergeCell ref="B272:C273"/>
    <mergeCell ref="F274:G274"/>
  </mergeCells>
  <conditionalFormatting sqref="F274:G274">
    <cfRule type="expression" dxfId="126" priority="1">
      <formula>#REF!="TAXA"</formula>
    </cfRule>
  </conditionalFormatting>
  <pageMargins left="0.7" right="0.7" top="0.75" bottom="0.75" header="0.3" footer="0.3"/>
  <pageSetup paperSize="9" orientation="portrait" r:id="rId1"/>
  <tableParts count="1">
    <tablePart r:id="rId2"/>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AB32DC-6DFB-413C-A585-CDC5958E9F44}">
  <sheetPr codeName="Planilha2"/>
  <dimension ref="A1:E19"/>
  <sheetViews>
    <sheetView showRowColHeaders="0" workbookViewId="0">
      <selection activeCell="A20" sqref="A20"/>
    </sheetView>
  </sheetViews>
  <sheetFormatPr defaultRowHeight="14.4"/>
  <cols>
    <col min="1" max="1" width="12.33203125" bestFit="1" customWidth="1"/>
    <col min="2" max="2" width="81.33203125" bestFit="1" customWidth="1"/>
    <col min="3" max="3" width="45.109375" bestFit="1" customWidth="1"/>
    <col min="4" max="4" width="17" bestFit="1" customWidth="1"/>
    <col min="5" max="5" width="21" bestFit="1" customWidth="1"/>
  </cols>
  <sheetData>
    <row r="1" spans="1:5">
      <c r="A1" t="str">
        <f>BASE_CIS8!D11</f>
        <v>ID CONTROLE</v>
      </c>
      <c r="B1" t="str">
        <f>BASE_CIS8!E11</f>
        <v>NOME CONTROLE</v>
      </c>
      <c r="C1" t="str">
        <f>BASE_CIS8!F11</f>
        <v>Maturidade do Controle de Segurança da Informação</v>
      </c>
      <c r="D1">
        <f>BASE_CIS8!G11</f>
        <v>0</v>
      </c>
      <c r="E1">
        <f>BASE_CIS8!H11</f>
        <v>0</v>
      </c>
    </row>
    <row r="2" spans="1:5">
      <c r="A2">
        <f>BASE_CIS8!D12</f>
        <v>1</v>
      </c>
      <c r="B2" t="str">
        <f>BASE_CIS8!E12</f>
        <v>CIS CONTROLE 1: INVENTÁRIO E CONTROLE DE ATIVOS INSTITUCIONAIS</v>
      </c>
      <c r="C2" s="303" t="str">
        <f>BASE_CIS8!F12</f>
        <v>Por favor preencha todas as medidas e controles</v>
      </c>
      <c r="D2" t="str">
        <f>BASE_CIS8!G12</f>
        <v>Preencha todas as medidas e controles</v>
      </c>
      <c r="E2" t="str">
        <f>BASE_CIS8!H12</f>
        <v>Por favor preencha todas as medidas e controles</v>
      </c>
    </row>
    <row r="3" spans="1:5">
      <c r="A3">
        <f>BASE_CIS8!D13</f>
        <v>2</v>
      </c>
      <c r="B3" t="str">
        <f>BASE_CIS8!E13</f>
        <v>CIS CONTROLE 2: INVENTÁRIO E CONTROLE DE ATIVOS DE SOFTWARE</v>
      </c>
      <c r="C3" s="303" t="str">
        <f>BASE_CIS8!F13</f>
        <v>Por favor preencha todas as medidas e controles</v>
      </c>
      <c r="D3" t="str">
        <f>BASE_CIS8!G13</f>
        <v>Preencha todas as medidas e controles</v>
      </c>
      <c r="E3" t="str">
        <f>BASE_CIS8!H13</f>
        <v>Por favor preencha todas as medidas e controles</v>
      </c>
    </row>
    <row r="4" spans="1:5">
      <c r="A4">
        <f>BASE_CIS8!D14</f>
        <v>3</v>
      </c>
      <c r="B4" t="str">
        <f>BASE_CIS8!E14</f>
        <v>CIS CONTROLE 3: PROTEÇÃO DE DADOS</v>
      </c>
      <c r="C4" s="303" t="str">
        <f>BASE_CIS8!F14</f>
        <v>Por favor preencha todas as medidas e controles</v>
      </c>
      <c r="D4" t="str">
        <f>BASE_CIS8!G14</f>
        <v>Preencha todas as medidas e controles</v>
      </c>
      <c r="E4" t="str">
        <f>BASE_CIS8!H14</f>
        <v>Por favor preencha todas as medidas e controles</v>
      </c>
    </row>
    <row r="5" spans="1:5">
      <c r="A5">
        <f>BASE_CIS8!D15</f>
        <v>4</v>
      </c>
      <c r="B5" t="str">
        <f>BASE_CIS8!E15</f>
        <v>CIS CONTROLE 4: CONFIGURAÇÃO SEGURA DE ATIVOS INSTITUCIONAIS E SOFTWARE</v>
      </c>
      <c r="C5" s="303" t="str">
        <f>BASE_CIS8!F15</f>
        <v>Por favor preencha todas as medidas e controles</v>
      </c>
      <c r="D5" t="str">
        <f>BASE_CIS8!G15</f>
        <v>Preencha todas as medidas e controles</v>
      </c>
      <c r="E5" t="str">
        <f>BASE_CIS8!H15</f>
        <v>Por favor preencha todas as medidas e controles</v>
      </c>
    </row>
    <row r="6" spans="1:5">
      <c r="A6">
        <f>BASE_CIS8!D16</f>
        <v>5</v>
      </c>
      <c r="B6" t="str">
        <f>BASE_CIS8!E16</f>
        <v>CIS CONTROLE 5: GESTÃO DE CONTAS</v>
      </c>
      <c r="C6" s="303" t="str">
        <f>BASE_CIS8!F16</f>
        <v>Por favor preencha todas as medidas e controles</v>
      </c>
      <c r="D6" t="str">
        <f>BASE_CIS8!G16</f>
        <v>Preencha todas as medidas e controles</v>
      </c>
      <c r="E6" t="str">
        <f>BASE_CIS8!H16</f>
        <v>Por favor preencha todas as medidas e controles</v>
      </c>
    </row>
    <row r="7" spans="1:5">
      <c r="A7">
        <f>BASE_CIS8!D17</f>
        <v>6</v>
      </c>
      <c r="B7" t="str">
        <f>BASE_CIS8!E17</f>
        <v>CIS CONTROLE 6: GESTÃO DO CONTROLE DE ACESSO</v>
      </c>
      <c r="C7" s="303" t="str">
        <f>BASE_CIS8!F17</f>
        <v>Por favor preencha todas as medidas e controles</v>
      </c>
      <c r="D7" t="str">
        <f>BASE_CIS8!G17</f>
        <v>Preencha todas as medidas e controles</v>
      </c>
      <c r="E7" t="str">
        <f>BASE_CIS8!H17</f>
        <v>Por favor preencha todas as medidas e controles</v>
      </c>
    </row>
    <row r="8" spans="1:5">
      <c r="A8">
        <f>BASE_CIS8!D18</f>
        <v>7</v>
      </c>
      <c r="B8" t="str">
        <f>BASE_CIS8!E18</f>
        <v>CIS CONTROLE 7: GESTÃO CONTÍNUA DE VULNERABILIDADES</v>
      </c>
      <c r="C8" s="303" t="str">
        <f>BASE_CIS8!F18</f>
        <v>Por favor preencha todas as medidas e controles</v>
      </c>
      <c r="D8" t="str">
        <f>BASE_CIS8!G18</f>
        <v>Preencha todas as medidas e controles</v>
      </c>
      <c r="E8" t="str">
        <f>BASE_CIS8!H18</f>
        <v>Por favor preencha todas as medidas e controles</v>
      </c>
    </row>
    <row r="9" spans="1:5">
      <c r="A9">
        <f>BASE_CIS8!D19</f>
        <v>8</v>
      </c>
      <c r="B9" t="str">
        <f>BASE_CIS8!E19</f>
        <v>CIS CONTROLE 8: GESTÃO DE REGISTROS DE AUDITORIA</v>
      </c>
      <c r="C9" s="303" t="str">
        <f>BASE_CIS8!F19</f>
        <v>Por favor preencha todas as medidas e controles</v>
      </c>
      <c r="D9" t="str">
        <f>BASE_CIS8!G19</f>
        <v>Preencha todas as medidas e controles</v>
      </c>
      <c r="E9" t="str">
        <f>BASE_CIS8!H19</f>
        <v>Por favor preencha todas as medidas e controles</v>
      </c>
    </row>
    <row r="10" spans="1:5">
      <c r="A10">
        <f>BASE_CIS8!D20</f>
        <v>9</v>
      </c>
      <c r="B10" t="str">
        <f>BASE_CIS8!E20</f>
        <v>CIS CONTROLE 9: PROTEÇÕES DE E-MAIL E NAVEGADOR WEB</v>
      </c>
      <c r="C10" s="303" t="str">
        <f>BASE_CIS8!F20</f>
        <v>Por favor preencha todas as medidas e controles</v>
      </c>
      <c r="D10" t="str">
        <f>BASE_CIS8!G20</f>
        <v>Preencha todas as medidas e controles</v>
      </c>
      <c r="E10" t="str">
        <f>BASE_CIS8!H20</f>
        <v>Por favor preencha todas as medidas e controles</v>
      </c>
    </row>
    <row r="11" spans="1:5">
      <c r="A11">
        <f>BASE_CIS8!D21</f>
        <v>10</v>
      </c>
      <c r="B11" t="str">
        <f>BASE_CIS8!E21</f>
        <v>CIS CONTROLE 10: DEFESAS CONTRA MALWARE</v>
      </c>
      <c r="C11" s="303" t="str">
        <f>BASE_CIS8!F21</f>
        <v>Por favor preencha todas as medidas e controles</v>
      </c>
      <c r="D11" t="str">
        <f>BASE_CIS8!G21</f>
        <v>Preencha todas as medidas e controles</v>
      </c>
      <c r="E11" t="str">
        <f>BASE_CIS8!H21</f>
        <v>Por favor preencha todas as medidas e controles</v>
      </c>
    </row>
    <row r="12" spans="1:5">
      <c r="A12">
        <f>BASE_CIS8!D22</f>
        <v>11</v>
      </c>
      <c r="B12" t="str">
        <f>BASE_CIS8!E22</f>
        <v>CIS CONTROLE 11: RECUPERAÇÃO DE DADOS</v>
      </c>
      <c r="C12" s="303" t="str">
        <f>BASE_CIS8!F22</f>
        <v>Por favor preencha todas as medidas e controles</v>
      </c>
      <c r="D12" t="str">
        <f>BASE_CIS8!G22</f>
        <v>Preencha todas as medidas e controles</v>
      </c>
      <c r="E12" t="str">
        <f>BASE_CIS8!H22</f>
        <v>Por favor preencha todas as medidas e controles</v>
      </c>
    </row>
    <row r="13" spans="1:5">
      <c r="A13">
        <f>BASE_CIS8!D23</f>
        <v>12</v>
      </c>
      <c r="B13" t="str">
        <f>BASE_CIS8!E23</f>
        <v>CIS CONTROLE 12: GESTÃO DA INFRAESTRUTURA DE REDE</v>
      </c>
      <c r="C13" s="303" t="str">
        <f>BASE_CIS8!F23</f>
        <v>Por favor preencha todas as medidas e controles</v>
      </c>
      <c r="D13" t="str">
        <f>BASE_CIS8!G23</f>
        <v>Preencha todas as medidas e controles</v>
      </c>
      <c r="E13" t="str">
        <f>BASE_CIS8!H23</f>
        <v>Por favor preencha todas as medidas e controles</v>
      </c>
    </row>
    <row r="14" spans="1:5">
      <c r="A14">
        <f>BASE_CIS8!D24</f>
        <v>13</v>
      </c>
      <c r="B14" t="str">
        <f>BASE_CIS8!E24</f>
        <v>CIS CONTROLE 13: MONITORAMENTO E DEFESA DA REDE</v>
      </c>
      <c r="C14" s="303" t="str">
        <f>BASE_CIS8!F24</f>
        <v>Por favor preencha todas as medidas e controles</v>
      </c>
      <c r="D14" t="str">
        <f>BASE_CIS8!G24</f>
        <v>Preencha todas as medidas e controles</v>
      </c>
      <c r="E14" t="str">
        <f>BASE_CIS8!H24</f>
        <v>Por favor preencha todas as medidas e controles</v>
      </c>
    </row>
    <row r="15" spans="1:5">
      <c r="A15">
        <f>BASE_CIS8!D25</f>
        <v>14</v>
      </c>
      <c r="B15" t="str">
        <f>BASE_CIS8!E25</f>
        <v>CIS CONTROLE 14: CONSCIENTIZAÇÃO E TREINAMENTO DE COMPETÊNCIAS SOBRE SEGURANÇA</v>
      </c>
      <c r="C15" s="303" t="str">
        <f>BASE_CIS8!F25</f>
        <v>Por favor preencha todas as medidas e controles</v>
      </c>
      <c r="D15" t="str">
        <f>BASE_CIS8!G25</f>
        <v>Preencha todas as medidas e controles</v>
      </c>
      <c r="E15" t="str">
        <f>BASE_CIS8!H25</f>
        <v>Por favor preencha todas as medidas e controles</v>
      </c>
    </row>
    <row r="16" spans="1:5">
      <c r="A16">
        <f>BASE_CIS8!D26</f>
        <v>15</v>
      </c>
      <c r="B16" t="str">
        <f>BASE_CIS8!E26</f>
        <v>CIS CONTROLE 15: GESTÃO DE PROVEDOR DE SERVIÇOS</v>
      </c>
      <c r="C16" s="303" t="str">
        <f>BASE_CIS8!F26</f>
        <v>Por favor preencha todas as medidas e controles</v>
      </c>
      <c r="D16" t="str">
        <f>BASE_CIS8!G26</f>
        <v>Preencha todas as medidas e controles</v>
      </c>
      <c r="E16" t="str">
        <f>BASE_CIS8!H26</f>
        <v>Por favor preencha todas as medidas e controles</v>
      </c>
    </row>
    <row r="17" spans="1:5">
      <c r="A17">
        <f>BASE_CIS8!D27</f>
        <v>16</v>
      </c>
      <c r="B17" t="str">
        <f>BASE_CIS8!E27</f>
        <v>CIS CONTROLE 16: SEGURANÇA DE APLICAÇÕES</v>
      </c>
      <c r="C17" s="303" t="str">
        <f>BASE_CIS8!F27</f>
        <v>Por favor preencha todas as medidas e controles</v>
      </c>
      <c r="D17" t="str">
        <f>BASE_CIS8!G27</f>
        <v>Preencha todas as medidas e controles</v>
      </c>
      <c r="E17" t="str">
        <f>BASE_CIS8!H27</f>
        <v>Por favor preencha todas as medidas e controles</v>
      </c>
    </row>
    <row r="18" spans="1:5">
      <c r="A18">
        <f>BASE_CIS8!D28</f>
        <v>17</v>
      </c>
      <c r="B18" t="str">
        <f>BASE_CIS8!E28</f>
        <v>CIS CONTROLE 17: GESTÃO DE RESPOSTA A INCIDENTES</v>
      </c>
      <c r="C18" s="303" t="str">
        <f>BASE_CIS8!F28</f>
        <v>Por favor preencha todas as medidas e controles</v>
      </c>
      <c r="D18" t="str">
        <f>BASE_CIS8!G28</f>
        <v>Preencha todas as medidas e controles</v>
      </c>
      <c r="E18" t="str">
        <f>BASE_CIS8!H28</f>
        <v>Por favor preencha todas as medidas e controles</v>
      </c>
    </row>
    <row r="19" spans="1:5">
      <c r="A19">
        <f>BASE_CIS8!D29</f>
        <v>18</v>
      </c>
      <c r="B19" t="str">
        <f>BASE_CIS8!E29</f>
        <v>CIS CONTROLE 18: TESTES DE INVASÃO</v>
      </c>
      <c r="C19" s="303" t="str">
        <f>BASE_CIS8!F29</f>
        <v>Por favor preencha todas as medidas e controles</v>
      </c>
      <c r="D19" t="str">
        <f>BASE_CIS8!G29</f>
        <v>Preencha todas as medidas e controles</v>
      </c>
      <c r="E19" t="str">
        <f>BASE_CIS8!H29</f>
        <v>Por favor preencha todas as medidas e controles</v>
      </c>
    </row>
  </sheetData>
  <sheetProtection algorithmName="SHA-512" hashValue="o43qddjrEvkNl5XGfBFXjooYLQVuXP2Y6bohR5VbDEL1dPlB3cyPGcfUxgHzjd3een2xuuvzovnWxbuHLZr3fQ==" saltValue="JdX2HBljtb48pcwMXZoYWQ==" spinCount="100000" sheet="1" objects="1" scenarios="1"/>
  <pageMargins left="0.511811024" right="0.511811024" top="0.78740157499999996" bottom="0.78740157499999996" header="0.31496062000000002" footer="0.3149606200000000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96605A-8453-4442-85D5-D577ECE5D848}">
  <sheetPr codeName="Planilha3"/>
  <dimension ref="A1:E14"/>
  <sheetViews>
    <sheetView showRowColHeaders="0" workbookViewId="0">
      <selection activeCell="A15" sqref="A15"/>
    </sheetView>
  </sheetViews>
  <sheetFormatPr defaultRowHeight="14.4"/>
  <cols>
    <col min="1" max="1" width="12.33203125" bestFit="1" customWidth="1"/>
    <col min="2" max="2" width="81.33203125" bestFit="1" customWidth="1"/>
    <col min="3" max="3" width="45.109375" bestFit="1" customWidth="1"/>
    <col min="4" max="4" width="17" bestFit="1" customWidth="1"/>
    <col min="5" max="5" width="21" bestFit="1" customWidth="1"/>
  </cols>
  <sheetData>
    <row r="1" spans="1:5">
      <c r="A1" t="str">
        <f>BASE_CIS8!D35</f>
        <v>ID CONTROLE</v>
      </c>
      <c r="B1" t="str">
        <f>BASE_CIS8!E35</f>
        <v>NOME CONTROLE</v>
      </c>
      <c r="C1" t="str">
        <f>BASE_CIS8!F35</f>
        <v>Maturidade Privacidade - CONTROLE</v>
      </c>
      <c r="D1">
        <f>BASE_CIS8!G35</f>
        <v>0</v>
      </c>
      <c r="E1">
        <f>BASE_CIS8!H35</f>
        <v>0</v>
      </c>
    </row>
    <row r="2" spans="1:5">
      <c r="A2">
        <f>BASE_CIS8!D36</f>
        <v>19</v>
      </c>
      <c r="B2" t="str">
        <f>BASE_CIS8!E36</f>
        <v>PRIVACIDADE CONTROLE 19: INVENTÁRIO E MAPEAMENTO</v>
      </c>
      <c r="C2" s="303" t="str">
        <f>BASE_CIS8!F36</f>
        <v>Por favor preencha todas as medidas e controles</v>
      </c>
      <c r="D2" s="303" t="str">
        <f>BASE_CIS8!G36</f>
        <v>Preencha todas as medidas e controles</v>
      </c>
      <c r="E2" t="str">
        <f>BASE_CIS8!H36</f>
        <v>Preencha todas as medidas e controles Por favor preencha todas as medidas e controles</v>
      </c>
    </row>
    <row r="3" spans="1:5">
      <c r="A3">
        <f>BASE_CIS8!D37</f>
        <v>20</v>
      </c>
      <c r="B3" t="str">
        <f>BASE_CIS8!E37</f>
        <v>PRIVACIDADE CONTROLE 20: FINALIDADE E HIPÓTESES LEGAIS</v>
      </c>
      <c r="C3" s="303" t="str">
        <f>BASE_CIS8!F37</f>
        <v>Por favor preencha todas as medidas e controles</v>
      </c>
      <c r="D3" s="303" t="str">
        <f>BASE_CIS8!G37</f>
        <v>Preencha todas as medidas e controles</v>
      </c>
      <c r="E3" t="str">
        <f>BASE_CIS8!H37</f>
        <v>Preencha todas as medidas e controles Por favor preencha todas as medidas e controles</v>
      </c>
    </row>
    <row r="4" spans="1:5">
      <c r="A4">
        <f>BASE_CIS8!D38</f>
        <v>21</v>
      </c>
      <c r="B4" t="str">
        <f>BASE_CIS8!E38</f>
        <v>PRIVACIDADE CONTROLE 21: GOVERNANÇA</v>
      </c>
      <c r="C4" s="303" t="str">
        <f>BASE_CIS8!F38</f>
        <v>Por favor preencha todas as medidas e controles</v>
      </c>
      <c r="D4" s="303" t="str">
        <f>BASE_CIS8!G38</f>
        <v>Preencha todas as medidas e controles</v>
      </c>
      <c r="E4" t="str">
        <f>BASE_CIS8!H38</f>
        <v>Preencha todas as medidas e controles Por favor preencha todas as medidas e controles</v>
      </c>
    </row>
    <row r="5" spans="1:5">
      <c r="A5">
        <f>BASE_CIS8!D39</f>
        <v>22</v>
      </c>
      <c r="B5" t="str">
        <f>BASE_CIS8!E39</f>
        <v>PRIVACIDADE CONTROLE 22: POLÍTICAS, PROCESSOS E PROCEDIMENTOS</v>
      </c>
      <c r="C5" s="303" t="str">
        <f>BASE_CIS8!F39</f>
        <v>Por favor preencha todas as medidas e controles</v>
      </c>
      <c r="D5" s="303" t="str">
        <f>BASE_CIS8!G39</f>
        <v>Preencha todas as medidas e controles</v>
      </c>
      <c r="E5" t="str">
        <f>BASE_CIS8!H39</f>
        <v>Preencha todas as medidas e controles Por favor preencha todas as medidas e controles</v>
      </c>
    </row>
    <row r="6" spans="1:5">
      <c r="A6">
        <f>BASE_CIS8!D40</f>
        <v>23</v>
      </c>
      <c r="B6" t="str">
        <f>BASE_CIS8!E40</f>
        <v>PRIVACIDADE CONTROLE 23: CONSCIENTIZAÇÃO E TREINAMENTO</v>
      </c>
      <c r="C6" s="303" t="str">
        <f>BASE_CIS8!F40</f>
        <v>Por favor preencha todas as medidas e controles</v>
      </c>
      <c r="D6" s="303" t="str">
        <f>BASE_CIS8!G40</f>
        <v>Preencha todas as medidas e controles</v>
      </c>
      <c r="E6" t="str">
        <f>BASE_CIS8!H40</f>
        <v>Preencha todas as medidas e controles Por favor preencha todas as medidas e controles</v>
      </c>
    </row>
    <row r="7" spans="1:5">
      <c r="A7">
        <f>BASE_CIS8!D41</f>
        <v>24</v>
      </c>
      <c r="B7" t="str">
        <f>BASE_CIS8!E41</f>
        <v>PRIVACIDADE CONTROLE 24: MINIMIZAÇÃO DE DADOS</v>
      </c>
      <c r="C7" s="303" t="str">
        <f>BASE_CIS8!F41</f>
        <v>Por favor preencha todas as medidas e controles</v>
      </c>
      <c r="D7" s="303" t="str">
        <f>BASE_CIS8!G41</f>
        <v>Preencha todas as medidas e controles</v>
      </c>
      <c r="E7" t="str">
        <f>BASE_CIS8!H41</f>
        <v>Preencha todas as medidas e controles Por favor preencha todas as medidas e controles</v>
      </c>
    </row>
    <row r="8" spans="1:5">
      <c r="A8">
        <f>BASE_CIS8!D42</f>
        <v>25</v>
      </c>
      <c r="B8" t="str">
        <f>BASE_CIS8!E42</f>
        <v>PRIVACIDADE CONTROLE 25: GESTÃO DO TRATAMENTO</v>
      </c>
      <c r="C8" s="303" t="str">
        <f>BASE_CIS8!F42</f>
        <v>Por favor preencha todas as medidas e controles</v>
      </c>
      <c r="D8" s="303" t="str">
        <f>BASE_CIS8!G42</f>
        <v>Preencha todas as medidas e controles</v>
      </c>
      <c r="E8" t="str">
        <f>BASE_CIS8!H42</f>
        <v>Preencha todas as medidas e controles Por favor preencha todas as medidas e controles</v>
      </c>
    </row>
    <row r="9" spans="1:5">
      <c r="A9">
        <f>BASE_CIS8!D43</f>
        <v>26</v>
      </c>
      <c r="B9" t="str">
        <f>BASE_CIS8!E43</f>
        <v>PRIVACIDADE CONTROLE 26: ACESSO E QUALIDADE</v>
      </c>
      <c r="C9" s="303" t="str">
        <f>BASE_CIS8!F43</f>
        <v>Por favor preencha todas as medidas e controles</v>
      </c>
      <c r="D9" s="303" t="str">
        <f>BASE_CIS8!G43</f>
        <v>Preencha todas as medidas e controles</v>
      </c>
      <c r="E9" t="str">
        <f>BASE_CIS8!H43</f>
        <v>Preencha todas as medidas e controles Por favor preencha todas as medidas e controles</v>
      </c>
    </row>
    <row r="10" spans="1:5">
      <c r="A10">
        <f>BASE_CIS8!D44</f>
        <v>27</v>
      </c>
      <c r="B10" t="str">
        <f>BASE_CIS8!E44</f>
        <v>PRIVACIDADE CONTROLE 27: COMPARTILHAMENTO, TRANSFERÊNCIA E DIVULGAÇÃO</v>
      </c>
      <c r="C10" s="303" t="str">
        <f>BASE_CIS8!F44</f>
        <v>Por favor preencha todas as medidas e controles</v>
      </c>
      <c r="D10" s="303" t="str">
        <f>BASE_CIS8!G44</f>
        <v>Preencha todas as medidas e controles</v>
      </c>
      <c r="E10" t="str">
        <f>BASE_CIS8!H44</f>
        <v>Preencha todas as medidas e controles Por favor preencha todas as medidas e controles</v>
      </c>
    </row>
    <row r="11" spans="1:5">
      <c r="A11">
        <f>BASE_CIS8!D45</f>
        <v>28</v>
      </c>
      <c r="B11" t="str">
        <f>BASE_CIS8!E45</f>
        <v>PRIVACIDADE CONTROLE 28: SUPERVISÃO EM TERCEIROS</v>
      </c>
      <c r="C11" s="303" t="str">
        <f>BASE_CIS8!F45</f>
        <v>Por favor preencha todas as medidas e controles</v>
      </c>
      <c r="D11" s="303" t="str">
        <f>BASE_CIS8!G45</f>
        <v>Preencha todas as medidas e controles</v>
      </c>
      <c r="E11" t="str">
        <f>BASE_CIS8!H45</f>
        <v>Preencha todas as medidas e controles Por favor preencha todas as medidas e controles</v>
      </c>
    </row>
    <row r="12" spans="1:5">
      <c r="A12">
        <f>BASE_CIS8!D46</f>
        <v>29</v>
      </c>
      <c r="B12" t="str">
        <f>BASE_CIS8!E46</f>
        <v>PRIVACIDADE CONTROLE 29:  ABERTURA, TRANSPARÊNCIA E NOTIFICAÇÃO</v>
      </c>
      <c r="C12" s="303" t="str">
        <f>BASE_CIS8!F46</f>
        <v>Por favor preencha todas as medidas e controles</v>
      </c>
      <c r="D12" s="303" t="str">
        <f>BASE_CIS8!G46</f>
        <v>Preencha todas as medidas e controles</v>
      </c>
      <c r="E12" t="str">
        <f>BASE_CIS8!H46</f>
        <v>Preencha todas as medidas e controles Por favor preencha todas as medidas e controles</v>
      </c>
    </row>
    <row r="13" spans="1:5">
      <c r="A13">
        <f>BASE_CIS8!D47</f>
        <v>30</v>
      </c>
      <c r="B13" t="str">
        <f>BASE_CIS8!E47</f>
        <v>PRIVACIDADE CONTROLE 30: AVALIAÇÃO DE IMPACTO, MONITORAMENTO E AUDITORIA</v>
      </c>
      <c r="C13" s="303" t="str">
        <f>BASE_CIS8!F47</f>
        <v>Por favor preencha todas as medidas e controles</v>
      </c>
      <c r="D13" s="303" t="str">
        <f>BASE_CIS8!G47</f>
        <v>Preencha todas as medidas e controles</v>
      </c>
      <c r="E13" t="str">
        <f>BASE_CIS8!H47</f>
        <v>Preencha todas as medidas e controles Por favor preencha todas as medidas e controles</v>
      </c>
    </row>
    <row r="14" spans="1:5">
      <c r="A14">
        <f>BASE_CIS8!D48</f>
        <v>31</v>
      </c>
      <c r="B14" t="str">
        <f>BASE_CIS8!E48</f>
        <v>PRIVACIDADE CONTROLE 31:  SEGURANÇA APLICADA A PRIVACIDADE</v>
      </c>
      <c r="C14" s="303" t="str">
        <f>BASE_CIS8!F48</f>
        <v>Por favor preencha todas as medidas e controles</v>
      </c>
      <c r="D14" s="303" t="str">
        <f>BASE_CIS8!G48</f>
        <v>Preencha todas as medidas e controles</v>
      </c>
      <c r="E14" t="str">
        <f>BASE_CIS8!H48</f>
        <v>Preencha todas as medidas e controles Por favor preencha todas as medidas e controles</v>
      </c>
    </row>
  </sheetData>
  <sheetProtection algorithmName="SHA-512" hashValue="3aEAfE4Rhqx6sjsutvCdofXCmOdI7i1/UGAW8nmxaCooR632aAOAAe0FDXImq7XIbl4VdLbs/9ug/G3U9u/9hg==" saltValue="YbZEk7p3r9TGh9wyRQAVHA==" spinCount="100000" sheet="1" objects="1" scenarios="1"/>
  <pageMargins left="0.511811024" right="0.511811024" top="0.78740157499999996" bottom="0.78740157499999996" header="0.31496062000000002" footer="0.3149606200000000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A83342-EA51-444B-90BE-CBEA1362FC3F}">
  <sheetPr codeName="Sheet11"/>
  <dimension ref="A1:RJ2"/>
  <sheetViews>
    <sheetView showGridLines="0" topLeftCell="LQ1" zoomScale="80" zoomScaleNormal="80" workbookViewId="0">
      <selection activeCell="A2" sqref="A2"/>
    </sheetView>
  </sheetViews>
  <sheetFormatPr defaultColWidth="8.88671875" defaultRowHeight="14.4"/>
  <cols>
    <col min="1" max="2" width="15.44140625" style="315" customWidth="1"/>
    <col min="3" max="3" width="37.44140625" style="315" customWidth="1"/>
    <col min="4" max="9" width="21.44140625" style="315" customWidth="1"/>
    <col min="10" max="10" width="28.44140625" style="315" customWidth="1"/>
    <col min="11" max="11" width="21.44140625" style="315" customWidth="1"/>
    <col min="12" max="19" width="28.44140625" style="315" customWidth="1"/>
    <col min="20" max="20" width="26.44140625" style="315" customWidth="1"/>
    <col min="21" max="21" width="21.44140625" style="315" customWidth="1"/>
    <col min="22" max="22" width="29.88671875" style="315" customWidth="1"/>
    <col min="23" max="23" width="28.44140625" style="315" customWidth="1"/>
    <col min="24" max="27" width="21.44140625" style="315" customWidth="1"/>
    <col min="28" max="28" width="15.44140625" style="2" customWidth="1"/>
    <col min="29" max="29" width="15.109375" style="2" customWidth="1"/>
    <col min="30" max="30" width="24" style="2" customWidth="1"/>
    <col min="31" max="31" width="21.44140625" style="2" customWidth="1"/>
    <col min="32" max="32" width="14.88671875" style="2" customWidth="1"/>
    <col min="33" max="37" width="8.88671875" style="2"/>
    <col min="38" max="38" width="9.44140625" style="2" customWidth="1"/>
    <col min="39" max="39" width="32.88671875" style="2" customWidth="1"/>
    <col min="40" max="41" width="16.88671875" style="2" customWidth="1"/>
    <col min="42" max="42" width="21.44140625" style="2" customWidth="1"/>
    <col min="43" max="43" width="19.44140625" style="2" customWidth="1"/>
    <col min="44" max="44" width="26.88671875" style="2" customWidth="1"/>
    <col min="45" max="46" width="16.88671875" style="2" customWidth="1"/>
    <col min="47" max="47" width="21.44140625" style="2" customWidth="1"/>
    <col min="48" max="48" width="18.44140625" style="2" customWidth="1"/>
    <col min="49" max="49" width="23.33203125" style="2" customWidth="1"/>
    <col min="50" max="50" width="19.88671875" style="2" customWidth="1"/>
    <col min="51" max="51" width="20.44140625" style="2" customWidth="1"/>
    <col min="52" max="52" width="14.109375" style="2" customWidth="1"/>
    <col min="53" max="53" width="17.109375" style="2" customWidth="1"/>
    <col min="54" max="54" width="19.6640625" style="2" bestFit="1" customWidth="1"/>
    <col min="55" max="57" width="17.6640625" style="2" bestFit="1" customWidth="1"/>
    <col min="58" max="60" width="12.88671875" style="2" bestFit="1" customWidth="1"/>
    <col min="61" max="61" width="15.33203125" style="2" customWidth="1"/>
    <col min="62" max="62" width="13.88671875" style="2" customWidth="1"/>
    <col min="63" max="76" width="13.109375" style="2" bestFit="1" customWidth="1"/>
    <col min="77" max="80" width="12.88671875" style="2" bestFit="1" customWidth="1"/>
    <col min="81" max="81" width="14.33203125" style="2" customWidth="1"/>
    <col min="82" max="87" width="13.109375" style="2" bestFit="1" customWidth="1"/>
    <col min="88" max="91" width="12.88671875" style="2" bestFit="1" customWidth="1"/>
    <col min="92" max="100" width="13.109375" style="2" bestFit="1" customWidth="1"/>
    <col min="101" max="104" width="12.88671875" style="2" bestFit="1" customWidth="1"/>
    <col min="105" max="112" width="13.109375" style="2" bestFit="1" customWidth="1"/>
    <col min="113" max="114" width="12.88671875" style="2" bestFit="1" customWidth="1"/>
    <col min="115" max="115" width="11.88671875" style="2" bestFit="1" customWidth="1"/>
    <col min="116" max="116" width="12.88671875" style="2" bestFit="1" customWidth="1"/>
    <col min="117" max="129" width="13.109375" style="2" bestFit="1" customWidth="1"/>
    <col min="130" max="131" width="12.88671875" style="2" bestFit="1" customWidth="1"/>
    <col min="132" max="132" width="11.88671875" style="2" bestFit="1" customWidth="1"/>
    <col min="133" max="133" width="12.88671875" style="2" bestFit="1" customWidth="1"/>
    <col min="134" max="141" width="13.109375" style="2" bestFit="1" customWidth="1"/>
    <col min="142" max="143" width="12.88671875" style="2" bestFit="1" customWidth="1"/>
    <col min="144" max="144" width="11.88671875" style="2" bestFit="1" customWidth="1"/>
    <col min="145" max="145" width="12.88671875" style="2" bestFit="1" customWidth="1"/>
    <col min="146" max="153" width="13.109375" style="2" bestFit="1" customWidth="1"/>
    <col min="154" max="157" width="12.88671875" style="2" bestFit="1" customWidth="1"/>
    <col min="158" max="163" width="13.109375" style="2" bestFit="1" customWidth="1"/>
    <col min="164" max="167" width="12.88671875" style="2" bestFit="1" customWidth="1"/>
    <col min="168" max="176" width="13.109375" style="2" bestFit="1" customWidth="1"/>
    <col min="177" max="180" width="12.88671875" style="2" bestFit="1" customWidth="1"/>
    <col min="181" max="192" width="13.109375" style="2" bestFit="1" customWidth="1"/>
    <col min="193" max="196" width="12.88671875" style="2" bestFit="1" customWidth="1"/>
    <col min="197" max="206" width="13.109375" style="2" bestFit="1" customWidth="1"/>
    <col min="207" max="210" width="12.88671875" style="2" bestFit="1" customWidth="1"/>
    <col min="211" max="221" width="8.88671875" style="2"/>
    <col min="222" max="222" width="12.88671875" style="2" bestFit="1" customWidth="1"/>
    <col min="223" max="237" width="13.109375" style="2" bestFit="1" customWidth="1"/>
    <col min="238" max="241" width="12.88671875" style="2" bestFit="1" customWidth="1"/>
    <col min="242" max="251" width="13.109375" style="2" bestFit="1" customWidth="1"/>
    <col min="252" max="255" width="12.88671875" style="2" bestFit="1" customWidth="1"/>
    <col min="256" max="261" width="13.109375" style="2" bestFit="1" customWidth="1"/>
    <col min="262" max="265" width="12.88671875" style="2" bestFit="1" customWidth="1"/>
    <col min="266" max="280" width="13.109375" style="2" bestFit="1" customWidth="1"/>
    <col min="281" max="284" width="12.88671875" style="2" bestFit="1" customWidth="1"/>
    <col min="285" max="294" width="13.109375" style="2" bestFit="1" customWidth="1"/>
    <col min="295" max="298" width="12.88671875" style="2" bestFit="1" customWidth="1"/>
    <col min="299" max="312" width="13.109375" style="2" bestFit="1" customWidth="1"/>
    <col min="313" max="316" width="12.88671875" style="2" bestFit="1" customWidth="1"/>
    <col min="317" max="329" width="13.109375" style="2" bestFit="1" customWidth="1"/>
    <col min="330" max="333" width="12.88671875" style="2" bestFit="1" customWidth="1"/>
    <col min="334" max="338" width="13.109375" style="2" bestFit="1" customWidth="1"/>
    <col min="339" max="342" width="12.88671875" style="2" bestFit="1" customWidth="1"/>
    <col min="343" max="358" width="13.109375" style="2" bestFit="1" customWidth="1"/>
    <col min="359" max="362" width="12.88671875" style="2" bestFit="1" customWidth="1"/>
    <col min="363" max="375" width="13.109375" style="2" bestFit="1" customWidth="1"/>
    <col min="376" max="379" width="12.88671875" style="2" bestFit="1" customWidth="1"/>
    <col min="380" max="389" width="13.109375" style="2" bestFit="1" customWidth="1"/>
    <col min="390" max="393" width="12.88671875" style="2" bestFit="1" customWidth="1"/>
    <col min="394" max="408" width="13.109375" style="2" bestFit="1" customWidth="1"/>
    <col min="409" max="412" width="12.88671875" style="2" bestFit="1" customWidth="1"/>
    <col min="413" max="424" width="13.109375" style="2" bestFit="1" customWidth="1"/>
    <col min="425" max="428" width="12.88671875" style="2" bestFit="1" customWidth="1"/>
    <col min="429" max="442" width="13.109375" style="2" bestFit="1" customWidth="1"/>
    <col min="443" max="446" width="12.88671875" style="2" bestFit="1" customWidth="1"/>
    <col min="447" max="448" width="13.109375" style="2" bestFit="1" customWidth="1"/>
    <col min="449" max="452" width="12.88671875" style="2" bestFit="1" customWidth="1"/>
    <col min="453" max="16384" width="8.88671875" style="2"/>
  </cols>
  <sheetData>
    <row r="1" spans="1:478" ht="57.6">
      <c r="A1" s="304" t="s">
        <v>1232</v>
      </c>
      <c r="B1" s="305" t="s">
        <v>1233</v>
      </c>
      <c r="C1" s="306" t="s">
        <v>1234</v>
      </c>
      <c r="D1" s="306" t="s">
        <v>964</v>
      </c>
      <c r="E1" s="306" t="s">
        <v>962</v>
      </c>
      <c r="F1" s="306" t="s">
        <v>1235</v>
      </c>
      <c r="G1" s="306" t="s">
        <v>546</v>
      </c>
      <c r="H1" s="307" t="s">
        <v>903</v>
      </c>
      <c r="I1" s="307" t="s">
        <v>910</v>
      </c>
      <c r="J1" s="307" t="s">
        <v>1236</v>
      </c>
      <c r="K1" s="307" t="s">
        <v>1237</v>
      </c>
      <c r="L1" s="307" t="s">
        <v>1238</v>
      </c>
      <c r="M1" s="307" t="s">
        <v>1239</v>
      </c>
      <c r="N1" s="307" t="s">
        <v>1240</v>
      </c>
      <c r="O1" s="307" t="s">
        <v>1241</v>
      </c>
      <c r="P1" s="307" t="s">
        <v>1242</v>
      </c>
      <c r="Q1" s="307" t="s">
        <v>1243</v>
      </c>
      <c r="R1" s="307" t="s">
        <v>1244</v>
      </c>
      <c r="S1" s="307" t="s">
        <v>1245</v>
      </c>
      <c r="T1" s="307" t="s">
        <v>1246</v>
      </c>
      <c r="U1" s="307" t="s">
        <v>1247</v>
      </c>
      <c r="V1" s="307" t="s">
        <v>1248</v>
      </c>
      <c r="W1" s="307" t="s">
        <v>1249</v>
      </c>
      <c r="X1" s="307" t="s">
        <v>1250</v>
      </c>
      <c r="Y1" s="307" t="s">
        <v>1251</v>
      </c>
      <c r="Z1" s="307" t="s">
        <v>1252</v>
      </c>
      <c r="AA1" s="307" t="s">
        <v>1253</v>
      </c>
      <c r="AB1" s="307" t="s">
        <v>1254</v>
      </c>
      <c r="AC1" s="307" t="s">
        <v>1255</v>
      </c>
      <c r="AD1" s="307" t="s">
        <v>1256</v>
      </c>
      <c r="AE1" s="307" t="s">
        <v>1257</v>
      </c>
      <c r="AF1" s="307" t="s">
        <v>1258</v>
      </c>
      <c r="AG1" s="307" t="s">
        <v>1259</v>
      </c>
      <c r="AH1" s="307" t="s">
        <v>1260</v>
      </c>
      <c r="AI1" s="307" t="s">
        <v>1261</v>
      </c>
      <c r="AJ1" s="307" t="s">
        <v>1262</v>
      </c>
      <c r="AK1" s="307" t="s">
        <v>1263</v>
      </c>
      <c r="AL1" s="307" t="s">
        <v>1264</v>
      </c>
      <c r="AM1" s="307" t="s">
        <v>1265</v>
      </c>
      <c r="AN1" s="307" t="s">
        <v>1266</v>
      </c>
      <c r="AO1" s="307" t="s">
        <v>1267</v>
      </c>
      <c r="AP1" s="307" t="s">
        <v>1268</v>
      </c>
      <c r="AQ1" s="307" t="s">
        <v>1269</v>
      </c>
      <c r="AR1" s="307" t="s">
        <v>1270</v>
      </c>
      <c r="AS1" s="307" t="s">
        <v>1271</v>
      </c>
      <c r="AT1" s="307" t="s">
        <v>1272</v>
      </c>
      <c r="AU1" s="307" t="s">
        <v>1273</v>
      </c>
      <c r="AV1" s="307" t="s">
        <v>1274</v>
      </c>
      <c r="AW1" s="307" t="s">
        <v>1275</v>
      </c>
      <c r="AX1" s="307" t="s">
        <v>1276</v>
      </c>
      <c r="AY1" s="307" t="s">
        <v>1277</v>
      </c>
      <c r="AZ1" s="307" t="s">
        <v>1278</v>
      </c>
      <c r="BA1" s="307" t="s">
        <v>1279</v>
      </c>
      <c r="BB1" s="307" t="s">
        <v>1280</v>
      </c>
      <c r="BC1" s="307" t="s">
        <v>1281</v>
      </c>
      <c r="BD1" s="307" t="s">
        <v>1282</v>
      </c>
      <c r="BE1" s="307" t="s">
        <v>1283</v>
      </c>
      <c r="BF1" s="307" t="s">
        <v>1284</v>
      </c>
      <c r="BG1" s="307" t="s">
        <v>1285</v>
      </c>
      <c r="BH1" s="307" t="s">
        <v>1286</v>
      </c>
      <c r="BI1" s="307" t="s">
        <v>1287</v>
      </c>
      <c r="BJ1" s="307" t="s">
        <v>1288</v>
      </c>
      <c r="BK1" s="307" t="s">
        <v>1289</v>
      </c>
      <c r="BL1" s="307" t="s">
        <v>1290</v>
      </c>
      <c r="BM1" s="307" t="s">
        <v>1291</v>
      </c>
      <c r="BN1" s="307" t="s">
        <v>1292</v>
      </c>
      <c r="BO1" s="307" t="s">
        <v>1293</v>
      </c>
      <c r="BP1" s="307" t="s">
        <v>1294</v>
      </c>
      <c r="BQ1" s="307" t="s">
        <v>1295</v>
      </c>
      <c r="BR1" s="307" t="s">
        <v>1296</v>
      </c>
      <c r="BS1" s="307" t="s">
        <v>1297</v>
      </c>
      <c r="BT1" s="307" t="s">
        <v>1298</v>
      </c>
      <c r="BU1" s="307" t="s">
        <v>1299</v>
      </c>
      <c r="BV1" s="307" t="s">
        <v>1300</v>
      </c>
      <c r="BW1" s="307" t="s">
        <v>1301</v>
      </c>
      <c r="BX1" s="307" t="s">
        <v>1302</v>
      </c>
      <c r="BY1" s="307" t="s">
        <v>1303</v>
      </c>
      <c r="BZ1" s="307" t="s">
        <v>1304</v>
      </c>
      <c r="CA1" s="307" t="s">
        <v>1305</v>
      </c>
      <c r="CB1" s="307" t="s">
        <v>1306</v>
      </c>
      <c r="CC1" s="307" t="s">
        <v>1307</v>
      </c>
      <c r="CD1" s="307" t="s">
        <v>1308</v>
      </c>
      <c r="CE1" s="307" t="s">
        <v>1309</v>
      </c>
      <c r="CF1" s="307" t="s">
        <v>1310</v>
      </c>
      <c r="CG1" s="307" t="s">
        <v>1311</v>
      </c>
      <c r="CH1" s="307" t="s">
        <v>1312</v>
      </c>
      <c r="CI1" s="307" t="s">
        <v>1313</v>
      </c>
      <c r="CJ1" s="307" t="s">
        <v>1314</v>
      </c>
      <c r="CK1" s="307" t="s">
        <v>1315</v>
      </c>
      <c r="CL1" s="307" t="s">
        <v>1316</v>
      </c>
      <c r="CM1" s="307" t="s">
        <v>1317</v>
      </c>
      <c r="CN1" s="307" t="s">
        <v>1318</v>
      </c>
      <c r="CO1" s="307" t="s">
        <v>1319</v>
      </c>
      <c r="CP1" s="307" t="s">
        <v>1320</v>
      </c>
      <c r="CQ1" s="307" t="s">
        <v>1321</v>
      </c>
      <c r="CR1" s="307" t="s">
        <v>1322</v>
      </c>
      <c r="CS1" s="307" t="s">
        <v>1323</v>
      </c>
      <c r="CT1" s="307" t="s">
        <v>1324</v>
      </c>
      <c r="CU1" s="307" t="s">
        <v>1325</v>
      </c>
      <c r="CV1" s="307" t="s">
        <v>1326</v>
      </c>
      <c r="CW1" s="307" t="s">
        <v>1327</v>
      </c>
      <c r="CX1" s="307" t="s">
        <v>1328</v>
      </c>
      <c r="CY1" s="307" t="s">
        <v>1329</v>
      </c>
      <c r="CZ1" s="307" t="s">
        <v>1330</v>
      </c>
      <c r="DA1" s="307" t="s">
        <v>1331</v>
      </c>
      <c r="DB1" s="307" t="s">
        <v>1332</v>
      </c>
      <c r="DC1" s="307" t="s">
        <v>1333</v>
      </c>
      <c r="DD1" s="307" t="s">
        <v>1334</v>
      </c>
      <c r="DE1" s="307" t="s">
        <v>1335</v>
      </c>
      <c r="DF1" s="307" t="s">
        <v>1336</v>
      </c>
      <c r="DG1" s="307" t="s">
        <v>1337</v>
      </c>
      <c r="DH1" s="307" t="s">
        <v>1338</v>
      </c>
      <c r="DI1" s="307" t="s">
        <v>1339</v>
      </c>
      <c r="DJ1" s="307" t="s">
        <v>1340</v>
      </c>
      <c r="DK1" s="307" t="s">
        <v>1341</v>
      </c>
      <c r="DL1" s="307" t="s">
        <v>1342</v>
      </c>
      <c r="DM1" s="307" t="s">
        <v>1343</v>
      </c>
      <c r="DN1" s="307" t="s">
        <v>1344</v>
      </c>
      <c r="DO1" s="307" t="s">
        <v>1345</v>
      </c>
      <c r="DP1" s="307" t="s">
        <v>1346</v>
      </c>
      <c r="DQ1" s="307" t="s">
        <v>1347</v>
      </c>
      <c r="DR1" s="307" t="s">
        <v>1348</v>
      </c>
      <c r="DS1" s="307" t="s">
        <v>1349</v>
      </c>
      <c r="DT1" s="307" t="s">
        <v>1350</v>
      </c>
      <c r="DU1" s="307" t="s">
        <v>1351</v>
      </c>
      <c r="DV1" s="307" t="s">
        <v>1352</v>
      </c>
      <c r="DW1" s="307" t="s">
        <v>1353</v>
      </c>
      <c r="DX1" s="307" t="s">
        <v>1354</v>
      </c>
      <c r="DY1" s="307" t="s">
        <v>1355</v>
      </c>
      <c r="DZ1" s="307" t="s">
        <v>1356</v>
      </c>
      <c r="EA1" s="307" t="s">
        <v>1357</v>
      </c>
      <c r="EB1" s="307" t="s">
        <v>1358</v>
      </c>
      <c r="EC1" s="307" t="s">
        <v>1359</v>
      </c>
      <c r="ED1" s="307" t="s">
        <v>1360</v>
      </c>
      <c r="EE1" s="307" t="s">
        <v>1361</v>
      </c>
      <c r="EF1" s="307" t="s">
        <v>1362</v>
      </c>
      <c r="EG1" s="307" t="s">
        <v>1363</v>
      </c>
      <c r="EH1" s="307" t="s">
        <v>1364</v>
      </c>
      <c r="EI1" s="307" t="s">
        <v>1365</v>
      </c>
      <c r="EJ1" s="307" t="s">
        <v>1366</v>
      </c>
      <c r="EK1" s="307" t="s">
        <v>1367</v>
      </c>
      <c r="EL1" s="307" t="s">
        <v>1368</v>
      </c>
      <c r="EM1" s="307" t="s">
        <v>1369</v>
      </c>
      <c r="EN1" s="307" t="s">
        <v>1370</v>
      </c>
      <c r="EO1" s="307" t="s">
        <v>1371</v>
      </c>
      <c r="EP1" s="307" t="s">
        <v>1372</v>
      </c>
      <c r="EQ1" s="307" t="s">
        <v>1373</v>
      </c>
      <c r="ER1" s="307" t="s">
        <v>1374</v>
      </c>
      <c r="ES1" s="307" t="s">
        <v>1375</v>
      </c>
      <c r="ET1" s="307" t="s">
        <v>1376</v>
      </c>
      <c r="EU1" s="307" t="s">
        <v>1377</v>
      </c>
      <c r="EV1" s="307" t="s">
        <v>1378</v>
      </c>
      <c r="EW1" s="307" t="s">
        <v>1379</v>
      </c>
      <c r="EX1" s="307" t="s">
        <v>1380</v>
      </c>
      <c r="EY1" s="307" t="s">
        <v>1381</v>
      </c>
      <c r="EZ1" s="307" t="s">
        <v>1382</v>
      </c>
      <c r="FA1" s="307" t="s">
        <v>1383</v>
      </c>
      <c r="FB1" s="307" t="s">
        <v>1384</v>
      </c>
      <c r="FC1" s="307" t="s">
        <v>1385</v>
      </c>
      <c r="FD1" s="307" t="s">
        <v>1386</v>
      </c>
      <c r="FE1" s="307" t="s">
        <v>1387</v>
      </c>
      <c r="FF1" s="307" t="s">
        <v>1388</v>
      </c>
      <c r="FG1" s="307" t="s">
        <v>1389</v>
      </c>
      <c r="FH1" s="307" t="s">
        <v>1390</v>
      </c>
      <c r="FI1" s="307" t="s">
        <v>1391</v>
      </c>
      <c r="FJ1" s="307" t="s">
        <v>1392</v>
      </c>
      <c r="FK1" s="307" t="s">
        <v>1393</v>
      </c>
      <c r="FL1" s="307" t="s">
        <v>1394</v>
      </c>
      <c r="FM1" s="307" t="s">
        <v>1395</v>
      </c>
      <c r="FN1" s="307" t="s">
        <v>1396</v>
      </c>
      <c r="FO1" s="307" t="s">
        <v>1397</v>
      </c>
      <c r="FP1" s="307" t="s">
        <v>1398</v>
      </c>
      <c r="FQ1" s="307" t="s">
        <v>1399</v>
      </c>
      <c r="FR1" s="307" t="s">
        <v>1400</v>
      </c>
      <c r="FS1" s="307" t="s">
        <v>1401</v>
      </c>
      <c r="FT1" s="307" t="s">
        <v>1402</v>
      </c>
      <c r="FU1" s="307" t="s">
        <v>1403</v>
      </c>
      <c r="FV1" s="307" t="s">
        <v>1404</v>
      </c>
      <c r="FW1" s="307" t="s">
        <v>1405</v>
      </c>
      <c r="FX1" s="307" t="s">
        <v>1406</v>
      </c>
      <c r="FY1" s="307" t="s">
        <v>1407</v>
      </c>
      <c r="FZ1" s="307" t="s">
        <v>1408</v>
      </c>
      <c r="GA1" s="307" t="s">
        <v>1409</v>
      </c>
      <c r="GB1" s="307" t="s">
        <v>1410</v>
      </c>
      <c r="GC1" s="307" t="s">
        <v>1411</v>
      </c>
      <c r="GD1" s="307" t="s">
        <v>1412</v>
      </c>
      <c r="GE1" s="307" t="s">
        <v>1413</v>
      </c>
      <c r="GF1" s="307" t="s">
        <v>1414</v>
      </c>
      <c r="GG1" s="307" t="s">
        <v>1415</v>
      </c>
      <c r="GH1" s="307" t="s">
        <v>1416</v>
      </c>
      <c r="GI1" s="307" t="s">
        <v>1417</v>
      </c>
      <c r="GJ1" s="307" t="s">
        <v>1418</v>
      </c>
      <c r="GK1" s="307" t="s">
        <v>1419</v>
      </c>
      <c r="GL1" s="307" t="s">
        <v>1420</v>
      </c>
      <c r="GM1" s="307" t="s">
        <v>1421</v>
      </c>
      <c r="GN1" s="307" t="s">
        <v>1422</v>
      </c>
      <c r="GO1" s="307" t="s">
        <v>1423</v>
      </c>
      <c r="GP1" s="307" t="s">
        <v>1424</v>
      </c>
      <c r="GQ1" s="307" t="s">
        <v>1425</v>
      </c>
      <c r="GR1" s="307" t="s">
        <v>1426</v>
      </c>
      <c r="GS1" s="307" t="s">
        <v>1427</v>
      </c>
      <c r="GT1" s="307" t="s">
        <v>1428</v>
      </c>
      <c r="GU1" s="307" t="s">
        <v>1429</v>
      </c>
      <c r="GV1" s="307" t="s">
        <v>1430</v>
      </c>
      <c r="GW1" s="307" t="s">
        <v>1431</v>
      </c>
      <c r="GX1" s="307" t="s">
        <v>1432</v>
      </c>
      <c r="GY1" s="307" t="s">
        <v>1433</v>
      </c>
      <c r="GZ1" s="307" t="s">
        <v>1434</v>
      </c>
      <c r="HA1" s="307" t="s">
        <v>1435</v>
      </c>
      <c r="HB1" s="307" t="s">
        <v>1436</v>
      </c>
      <c r="HC1" s="307" t="s">
        <v>1437</v>
      </c>
      <c r="HD1" s="307" t="s">
        <v>1438</v>
      </c>
      <c r="HE1" s="307" t="s">
        <v>1439</v>
      </c>
      <c r="HF1" s="307" t="s">
        <v>1440</v>
      </c>
      <c r="HG1" s="307" t="s">
        <v>1441</v>
      </c>
      <c r="HH1" s="307" t="s">
        <v>1442</v>
      </c>
      <c r="HI1" s="307" t="s">
        <v>1443</v>
      </c>
      <c r="HJ1" s="307" t="s">
        <v>1444</v>
      </c>
      <c r="HK1" s="307" t="s">
        <v>1445</v>
      </c>
      <c r="HL1" s="307" t="s">
        <v>1446</v>
      </c>
      <c r="HM1" s="307" t="s">
        <v>1447</v>
      </c>
      <c r="HN1" s="307" t="s">
        <v>1448</v>
      </c>
      <c r="HO1" s="307" t="s">
        <v>1449</v>
      </c>
      <c r="HP1" s="307" t="s">
        <v>1450</v>
      </c>
      <c r="HQ1" s="307" t="s">
        <v>1451</v>
      </c>
      <c r="HR1" s="307" t="s">
        <v>1452</v>
      </c>
      <c r="HS1" s="307" t="s">
        <v>1453</v>
      </c>
      <c r="HT1" s="307" t="s">
        <v>1454</v>
      </c>
      <c r="HU1" s="307" t="s">
        <v>1455</v>
      </c>
      <c r="HV1" s="307" t="s">
        <v>1456</v>
      </c>
      <c r="HW1" s="307" t="s">
        <v>1457</v>
      </c>
      <c r="HX1" s="307" t="s">
        <v>1458</v>
      </c>
      <c r="HY1" s="307" t="s">
        <v>1459</v>
      </c>
      <c r="HZ1" s="307" t="s">
        <v>1460</v>
      </c>
      <c r="IA1" s="307" t="s">
        <v>1461</v>
      </c>
      <c r="IB1" s="307" t="s">
        <v>1462</v>
      </c>
      <c r="IC1" s="307" t="s">
        <v>1463</v>
      </c>
      <c r="ID1" s="307" t="s">
        <v>1464</v>
      </c>
      <c r="IE1" s="307" t="s">
        <v>1465</v>
      </c>
      <c r="IF1" s="307" t="s">
        <v>1466</v>
      </c>
      <c r="IG1" s="307" t="s">
        <v>1467</v>
      </c>
      <c r="IH1" s="307" t="s">
        <v>1468</v>
      </c>
      <c r="II1" s="307" t="s">
        <v>1469</v>
      </c>
      <c r="IJ1" s="307" t="s">
        <v>1470</v>
      </c>
      <c r="IK1" s="307" t="s">
        <v>1471</v>
      </c>
      <c r="IL1" s="307" t="s">
        <v>1472</v>
      </c>
      <c r="IM1" s="307" t="s">
        <v>1473</v>
      </c>
      <c r="IN1" s="307" t="s">
        <v>1474</v>
      </c>
      <c r="IO1" s="307" t="s">
        <v>1475</v>
      </c>
      <c r="IP1" s="307" t="s">
        <v>1476</v>
      </c>
      <c r="IQ1" s="307" t="s">
        <v>1477</v>
      </c>
      <c r="IR1" s="307" t="s">
        <v>1478</v>
      </c>
      <c r="IS1" s="307" t="s">
        <v>1479</v>
      </c>
      <c r="IT1" s="307" t="s">
        <v>1480</v>
      </c>
      <c r="IU1" s="307" t="s">
        <v>1481</v>
      </c>
      <c r="IV1" s="307" t="s">
        <v>1482</v>
      </c>
      <c r="IW1" s="307" t="s">
        <v>1483</v>
      </c>
      <c r="IX1" s="307" t="s">
        <v>1484</v>
      </c>
      <c r="IY1" s="307" t="s">
        <v>1485</v>
      </c>
      <c r="IZ1" s="307" t="s">
        <v>1486</v>
      </c>
      <c r="JA1" s="307" t="s">
        <v>1487</v>
      </c>
      <c r="JB1" s="307" t="s">
        <v>1488</v>
      </c>
      <c r="JC1" s="307" t="s">
        <v>1489</v>
      </c>
      <c r="JD1" s="307" t="s">
        <v>1490</v>
      </c>
      <c r="JE1" s="307" t="s">
        <v>1491</v>
      </c>
      <c r="JF1" s="307" t="s">
        <v>1492</v>
      </c>
      <c r="JG1" s="307" t="s">
        <v>1493</v>
      </c>
      <c r="JH1" s="307" t="s">
        <v>1494</v>
      </c>
      <c r="JI1" s="307" t="s">
        <v>1495</v>
      </c>
      <c r="JJ1" s="307" t="s">
        <v>1496</v>
      </c>
      <c r="JK1" s="307" t="s">
        <v>1497</v>
      </c>
      <c r="JL1" s="307" t="s">
        <v>1498</v>
      </c>
      <c r="JM1" s="307" t="s">
        <v>1499</v>
      </c>
      <c r="JN1" s="307" t="s">
        <v>1500</v>
      </c>
      <c r="JO1" s="307" t="s">
        <v>1501</v>
      </c>
      <c r="JP1" s="307" t="s">
        <v>1502</v>
      </c>
      <c r="JQ1" s="307" t="s">
        <v>1503</v>
      </c>
      <c r="JR1" s="307" t="s">
        <v>1504</v>
      </c>
      <c r="JS1" s="307" t="s">
        <v>1505</v>
      </c>
      <c r="JT1" s="307" t="s">
        <v>1506</v>
      </c>
      <c r="JU1" s="307" t="s">
        <v>1507</v>
      </c>
      <c r="JV1" s="307" t="s">
        <v>1508</v>
      </c>
      <c r="JW1" s="307" t="s">
        <v>1509</v>
      </c>
      <c r="JX1" s="307" t="s">
        <v>1510</v>
      </c>
      <c r="JY1" s="307" t="s">
        <v>1511</v>
      </c>
      <c r="JZ1" s="307" t="s">
        <v>1512</v>
      </c>
      <c r="KA1" s="307" t="s">
        <v>1513</v>
      </c>
      <c r="KB1" s="307" t="s">
        <v>1514</v>
      </c>
      <c r="KC1" s="307" t="s">
        <v>1515</v>
      </c>
      <c r="KD1" s="307" t="s">
        <v>1516</v>
      </c>
      <c r="KE1" s="307" t="s">
        <v>1517</v>
      </c>
      <c r="KF1" s="307" t="s">
        <v>1518</v>
      </c>
      <c r="KG1" s="307" t="s">
        <v>1519</v>
      </c>
      <c r="KH1" s="307" t="s">
        <v>1520</v>
      </c>
      <c r="KI1" s="307" t="s">
        <v>1521</v>
      </c>
      <c r="KJ1" s="307" t="s">
        <v>1522</v>
      </c>
      <c r="KK1" s="307" t="s">
        <v>1523</v>
      </c>
      <c r="KL1" s="307" t="s">
        <v>1524</v>
      </c>
      <c r="KM1" s="307" t="s">
        <v>1525</v>
      </c>
      <c r="KN1" s="307" t="s">
        <v>1526</v>
      </c>
      <c r="KO1" s="307" t="s">
        <v>1527</v>
      </c>
      <c r="KP1" s="307" t="s">
        <v>1528</v>
      </c>
      <c r="KQ1" s="307" t="s">
        <v>1529</v>
      </c>
      <c r="KR1" s="307" t="s">
        <v>1530</v>
      </c>
      <c r="KS1" s="307" t="s">
        <v>1531</v>
      </c>
      <c r="KT1" s="307" t="s">
        <v>1532</v>
      </c>
      <c r="KU1" s="307" t="s">
        <v>1533</v>
      </c>
      <c r="KV1" s="307" t="s">
        <v>1534</v>
      </c>
      <c r="KW1" s="307" t="s">
        <v>1535</v>
      </c>
      <c r="KX1" s="307" t="s">
        <v>1536</v>
      </c>
      <c r="KY1" s="307" t="s">
        <v>1537</v>
      </c>
      <c r="KZ1" s="307" t="s">
        <v>1538</v>
      </c>
      <c r="LA1" s="307" t="s">
        <v>1539</v>
      </c>
      <c r="LB1" s="307" t="s">
        <v>1540</v>
      </c>
      <c r="LC1" s="307" t="s">
        <v>1541</v>
      </c>
      <c r="LD1" s="307" t="s">
        <v>1542</v>
      </c>
      <c r="LE1" s="307" t="s">
        <v>1543</v>
      </c>
      <c r="LF1" s="307" t="s">
        <v>1544</v>
      </c>
      <c r="LG1" s="307" t="s">
        <v>1545</v>
      </c>
      <c r="LH1" s="307" t="s">
        <v>1546</v>
      </c>
      <c r="LI1" s="307" t="s">
        <v>1547</v>
      </c>
      <c r="LJ1" s="307" t="s">
        <v>1548</v>
      </c>
      <c r="LK1" s="307" t="s">
        <v>1549</v>
      </c>
      <c r="LL1" s="307" t="s">
        <v>1550</v>
      </c>
      <c r="LM1" s="307" t="s">
        <v>1551</v>
      </c>
      <c r="LN1" s="307" t="s">
        <v>1552</v>
      </c>
      <c r="LO1" s="307" t="s">
        <v>1553</v>
      </c>
      <c r="LP1" s="307" t="s">
        <v>1554</v>
      </c>
      <c r="LQ1" s="307" t="s">
        <v>1555</v>
      </c>
      <c r="LR1" s="307" t="s">
        <v>1556</v>
      </c>
      <c r="LS1" s="307" t="s">
        <v>1557</v>
      </c>
      <c r="LT1" s="307" t="s">
        <v>1558</v>
      </c>
      <c r="LU1" s="307" t="s">
        <v>1559</v>
      </c>
      <c r="LV1" s="307" t="s">
        <v>1560</v>
      </c>
      <c r="LW1" s="307" t="s">
        <v>1561</v>
      </c>
      <c r="LX1" s="307" t="s">
        <v>1562</v>
      </c>
      <c r="LY1" s="307" t="s">
        <v>1563</v>
      </c>
      <c r="LZ1" s="307" t="s">
        <v>1564</v>
      </c>
      <c r="MA1" s="307" t="s">
        <v>1565</v>
      </c>
      <c r="MB1" s="307" t="s">
        <v>1566</v>
      </c>
      <c r="MC1" s="307" t="s">
        <v>1567</v>
      </c>
      <c r="MD1" s="307" t="s">
        <v>1568</v>
      </c>
      <c r="ME1" s="307" t="s">
        <v>1569</v>
      </c>
      <c r="MF1" s="307" t="s">
        <v>1570</v>
      </c>
      <c r="MG1" s="307" t="s">
        <v>1571</v>
      </c>
      <c r="MH1" s="307" t="s">
        <v>1572</v>
      </c>
      <c r="MI1" s="307" t="s">
        <v>1573</v>
      </c>
      <c r="MJ1" s="307" t="s">
        <v>1574</v>
      </c>
      <c r="MK1" s="307" t="s">
        <v>1575</v>
      </c>
      <c r="ML1" s="307" t="s">
        <v>1576</v>
      </c>
      <c r="MM1" s="307" t="s">
        <v>1577</v>
      </c>
      <c r="MN1" s="307" t="s">
        <v>1578</v>
      </c>
      <c r="MO1" s="307" t="s">
        <v>1579</v>
      </c>
      <c r="MP1" s="307" t="s">
        <v>1580</v>
      </c>
      <c r="MQ1" s="307" t="s">
        <v>1581</v>
      </c>
      <c r="MR1" s="307" t="s">
        <v>1582</v>
      </c>
      <c r="MS1" s="307" t="s">
        <v>1583</v>
      </c>
      <c r="MT1" s="307" t="s">
        <v>1584</v>
      </c>
      <c r="MU1" s="307" t="s">
        <v>1585</v>
      </c>
      <c r="MV1" s="307" t="s">
        <v>1586</v>
      </c>
      <c r="MW1" s="307" t="s">
        <v>1587</v>
      </c>
      <c r="MX1" s="307" t="s">
        <v>1588</v>
      </c>
      <c r="MY1" s="307" t="s">
        <v>1589</v>
      </c>
      <c r="MZ1" s="307" t="s">
        <v>1590</v>
      </c>
      <c r="NA1" s="307" t="s">
        <v>1591</v>
      </c>
      <c r="NB1" s="307" t="s">
        <v>1592</v>
      </c>
      <c r="NC1" s="307" t="s">
        <v>1593</v>
      </c>
      <c r="ND1" s="307" t="s">
        <v>1594</v>
      </c>
      <c r="NE1" s="307" t="s">
        <v>1595</v>
      </c>
      <c r="NF1" s="307" t="s">
        <v>1596</v>
      </c>
      <c r="NG1" s="307" t="s">
        <v>1597</v>
      </c>
      <c r="NH1" s="307" t="s">
        <v>1598</v>
      </c>
      <c r="NI1" s="307" t="s">
        <v>1599</v>
      </c>
      <c r="NJ1" s="307" t="s">
        <v>1600</v>
      </c>
      <c r="NK1" s="307" t="s">
        <v>1601</v>
      </c>
      <c r="NL1" s="307" t="s">
        <v>1602</v>
      </c>
      <c r="NM1" s="307" t="s">
        <v>1603</v>
      </c>
      <c r="NN1" s="307" t="s">
        <v>1604</v>
      </c>
      <c r="NO1" s="307" t="s">
        <v>1605</v>
      </c>
      <c r="NP1" s="307" t="s">
        <v>1606</v>
      </c>
      <c r="NQ1" s="307" t="s">
        <v>1607</v>
      </c>
      <c r="NR1" s="307" t="s">
        <v>1608</v>
      </c>
      <c r="NS1" s="307" t="s">
        <v>1609</v>
      </c>
      <c r="NT1" s="307" t="s">
        <v>1610</v>
      </c>
      <c r="NU1" s="307" t="s">
        <v>1611</v>
      </c>
      <c r="NV1" s="307" t="s">
        <v>1612</v>
      </c>
      <c r="NW1" s="307" t="s">
        <v>1613</v>
      </c>
      <c r="NX1" s="307" t="s">
        <v>1614</v>
      </c>
      <c r="NY1" s="307" t="s">
        <v>1615</v>
      </c>
      <c r="NZ1" s="307" t="s">
        <v>1616</v>
      </c>
      <c r="OA1" s="307" t="s">
        <v>1617</v>
      </c>
      <c r="OB1" s="307" t="s">
        <v>1618</v>
      </c>
      <c r="OC1" s="307" t="s">
        <v>1619</v>
      </c>
      <c r="OD1" s="307" t="s">
        <v>1620</v>
      </c>
      <c r="OE1" s="307" t="s">
        <v>1621</v>
      </c>
      <c r="OF1" s="307" t="s">
        <v>1622</v>
      </c>
      <c r="OG1" s="307" t="s">
        <v>1623</v>
      </c>
      <c r="OH1" s="307" t="s">
        <v>1624</v>
      </c>
      <c r="OI1" s="307" t="s">
        <v>1625</v>
      </c>
      <c r="OJ1" s="307" t="s">
        <v>1626</v>
      </c>
      <c r="OK1" s="307" t="s">
        <v>1627</v>
      </c>
      <c r="OL1" s="307" t="s">
        <v>1628</v>
      </c>
      <c r="OM1" s="307" t="s">
        <v>1629</v>
      </c>
      <c r="ON1" s="307" t="s">
        <v>1630</v>
      </c>
      <c r="OO1" s="307" t="s">
        <v>1631</v>
      </c>
      <c r="OP1" s="307" t="s">
        <v>1632</v>
      </c>
      <c r="OQ1" s="307" t="s">
        <v>1633</v>
      </c>
      <c r="OR1" s="307" t="s">
        <v>1634</v>
      </c>
      <c r="OS1" s="307" t="s">
        <v>1635</v>
      </c>
      <c r="OT1" s="307" t="s">
        <v>1636</v>
      </c>
      <c r="OU1" s="307" t="s">
        <v>1637</v>
      </c>
      <c r="OV1" s="307" t="s">
        <v>1638</v>
      </c>
      <c r="OW1" s="307" t="s">
        <v>1639</v>
      </c>
      <c r="OX1" s="307" t="s">
        <v>1640</v>
      </c>
      <c r="OY1" s="307" t="s">
        <v>1641</v>
      </c>
      <c r="OZ1" s="307" t="s">
        <v>1642</v>
      </c>
      <c r="PA1" s="307" t="s">
        <v>1643</v>
      </c>
      <c r="PB1" s="307" t="s">
        <v>1644</v>
      </c>
      <c r="PC1" s="307" t="s">
        <v>1645</v>
      </c>
      <c r="PD1" s="307" t="s">
        <v>1646</v>
      </c>
      <c r="PE1" s="307" t="s">
        <v>1647</v>
      </c>
      <c r="PF1" s="307" t="s">
        <v>1648</v>
      </c>
      <c r="PG1" s="307" t="s">
        <v>1649</v>
      </c>
      <c r="PH1" s="307" t="s">
        <v>1650</v>
      </c>
      <c r="PI1" s="307" t="s">
        <v>1651</v>
      </c>
      <c r="PJ1" s="307" t="s">
        <v>1652</v>
      </c>
      <c r="PK1" s="307" t="s">
        <v>1653</v>
      </c>
      <c r="PL1" s="307" t="s">
        <v>1654</v>
      </c>
      <c r="PM1" s="307" t="s">
        <v>1655</v>
      </c>
      <c r="PN1" s="307" t="s">
        <v>1656</v>
      </c>
      <c r="PO1" s="307" t="s">
        <v>1657</v>
      </c>
      <c r="PP1" s="307" t="s">
        <v>1658</v>
      </c>
      <c r="PQ1" s="307" t="s">
        <v>1659</v>
      </c>
      <c r="PR1" s="307" t="s">
        <v>1660</v>
      </c>
      <c r="PS1" s="307" t="s">
        <v>1661</v>
      </c>
      <c r="PT1" s="307" t="s">
        <v>1662</v>
      </c>
      <c r="PU1" s="307" t="s">
        <v>1663</v>
      </c>
      <c r="PV1" s="307" t="s">
        <v>1664</v>
      </c>
      <c r="PW1" s="307" t="s">
        <v>1665</v>
      </c>
      <c r="PX1" s="307" t="s">
        <v>1666</v>
      </c>
      <c r="PY1" s="307" t="s">
        <v>1667</v>
      </c>
      <c r="PZ1" s="307" t="s">
        <v>1668</v>
      </c>
      <c r="QA1" s="307" t="s">
        <v>1669</v>
      </c>
      <c r="QB1" s="307" t="s">
        <v>1670</v>
      </c>
      <c r="QC1" s="307" t="s">
        <v>1671</v>
      </c>
      <c r="QD1" s="307" t="s">
        <v>1672</v>
      </c>
      <c r="QE1" s="307" t="s">
        <v>1673</v>
      </c>
      <c r="QF1" s="307" t="s">
        <v>1674</v>
      </c>
      <c r="QG1" s="307" t="s">
        <v>1675</v>
      </c>
      <c r="QH1" s="307" t="s">
        <v>1676</v>
      </c>
      <c r="QI1" s="307" t="s">
        <v>1677</v>
      </c>
      <c r="QJ1" s="307" t="s">
        <v>1678</v>
      </c>
      <c r="QK1" s="307" t="s">
        <v>1679</v>
      </c>
      <c r="QL1" s="307" t="s">
        <v>1680</v>
      </c>
      <c r="QM1" s="307" t="s">
        <v>1681</v>
      </c>
      <c r="QN1" s="307" t="s">
        <v>1682</v>
      </c>
      <c r="QO1" s="307" t="s">
        <v>1683</v>
      </c>
      <c r="QP1" s="307" t="s">
        <v>1684</v>
      </c>
      <c r="QQ1" s="307" t="s">
        <v>1685</v>
      </c>
      <c r="QR1" s="307" t="s">
        <v>1686</v>
      </c>
      <c r="QS1" s="307" t="s">
        <v>1687</v>
      </c>
      <c r="QT1" s="307" t="s">
        <v>1688</v>
      </c>
      <c r="QU1" s="307" t="s">
        <v>1689</v>
      </c>
      <c r="QV1" s="307" t="s">
        <v>1690</v>
      </c>
      <c r="QW1" s="307" t="s">
        <v>1691</v>
      </c>
      <c r="QX1" s="307" t="s">
        <v>1692</v>
      </c>
      <c r="QY1" s="307" t="s">
        <v>1693</v>
      </c>
      <c r="QZ1" s="307" t="s">
        <v>1694</v>
      </c>
      <c r="RA1" s="307" t="s">
        <v>1695</v>
      </c>
      <c r="RB1" s="307" t="s">
        <v>1696</v>
      </c>
      <c r="RC1" s="307" t="s">
        <v>1697</v>
      </c>
      <c r="RD1" s="307" t="s">
        <v>1698</v>
      </c>
      <c r="RE1" s="307" t="s">
        <v>1699</v>
      </c>
      <c r="RF1" s="307" t="s">
        <v>1700</v>
      </c>
      <c r="RG1" s="307" t="s">
        <v>1701</v>
      </c>
      <c r="RH1" s="307" t="s">
        <v>1702</v>
      </c>
      <c r="RI1" s="307" t="s">
        <v>1703</v>
      </c>
      <c r="RJ1" s="307" t="s">
        <v>1704</v>
      </c>
    </row>
    <row r="2" spans="1:478" ht="84" customHeight="1">
      <c r="A2" s="308">
        <f>FORM1!F17</f>
        <v>0</v>
      </c>
      <c r="B2" s="309">
        <f>FORM1!F22</f>
        <v>0</v>
      </c>
      <c r="C2" s="310">
        <f>FORM1!C6</f>
        <v>0</v>
      </c>
      <c r="D2" s="310">
        <f>FORM1!F18</f>
        <v>0</v>
      </c>
      <c r="E2" s="311">
        <f>FORM1!F19</f>
        <v>0</v>
      </c>
      <c r="F2" s="310" t="str">
        <f>FORM2.1!B11</f>
        <v>Média Criticidade</v>
      </c>
      <c r="G2" s="310" t="str">
        <f>FORM2.1!C11</f>
        <v>G2</v>
      </c>
      <c r="H2" s="312" t="str">
        <f>LOGICA_ISEG!G7</f>
        <v>Por favor preencha todos os campos</v>
      </c>
      <c r="I2" s="312" t="str">
        <f>LOGICA_IPRIV!G7</f>
        <v>Por favor preencha todos os campos</v>
      </c>
      <c r="J2" s="312" t="s">
        <v>1705</v>
      </c>
      <c r="K2" s="313" t="str">
        <f>LOGICA_CONTROLE_0!C4</f>
        <v>Selecione sua Resposta</v>
      </c>
      <c r="L2" s="312" t="str">
        <f>FORM2.2!B8</f>
        <v>Controle Não Foi Respondido</v>
      </c>
      <c r="M2" s="312" t="str">
        <f>LOGICA_CONTROLE_0!D8</f>
        <v>Selecione a Opção</v>
      </c>
      <c r="N2" s="312" t="str">
        <f>LOGICA_CONTROLE_0!D9</f>
        <v>Selecione a Opção</v>
      </c>
      <c r="O2" s="312" t="str">
        <f>LOGICA_CONTROLE_0!D10</f>
        <v>Selecione a Opção</v>
      </c>
      <c r="P2" s="312" t="str">
        <f>LOGICA_CONTROLE_0!D11</f>
        <v>Selecione a Opção</v>
      </c>
      <c r="Q2" s="312" t="str">
        <f>LOGICA_CONTROLE_0!D12</f>
        <v>Selecione a Opção</v>
      </c>
      <c r="R2" s="312" t="str">
        <f>LOGICA_CONTROLE_0!D13</f>
        <v>Selecione a Opção</v>
      </c>
      <c r="S2" s="312" t="str">
        <f>LOGICA_CONTROLE_0!D14</f>
        <v>Selecione a Opção</v>
      </c>
      <c r="T2" s="312" t="str">
        <f>LOGICA_CONTROLE_0!E4</f>
        <v>Por favor preencher todos os campos</v>
      </c>
      <c r="U2" s="312" t="str">
        <f>LOGICA_CONTROLE_0!F4</f>
        <v>Por favor preencher todos os campos</v>
      </c>
      <c r="V2" s="314" t="str">
        <f>BASE_CIS8!E12</f>
        <v>CIS CONTROLE 1: INVENTÁRIO E CONTROLE DE ATIVOS INSTITUCIONAIS</v>
      </c>
      <c r="W2" s="314" t="str">
        <f>FORM2.3!I12</f>
        <v>Selecione a Resposta</v>
      </c>
      <c r="X2" s="315" t="str">
        <f>FORM2.3!I13</f>
        <v>Selecione a Resposta</v>
      </c>
      <c r="Y2" s="315" t="str">
        <f>FORM2.3!I14</f>
        <v>Selecione a Resposta</v>
      </c>
      <c r="Z2" s="315" t="str">
        <f>FORM2.3!I15</f>
        <v>Selecione a Resposta</v>
      </c>
      <c r="AA2" s="315" t="str">
        <f>FORM2.3!I16</f>
        <v>Selecione a Resposta</v>
      </c>
      <c r="AB2" s="312" t="str">
        <f>BASE_CIS8!F12</f>
        <v>Por favor preencha todas as medidas e controles</v>
      </c>
      <c r="AC2" s="312" t="str">
        <f>BASE_CIS8!G12</f>
        <v>Preencha todas as medidas e controles</v>
      </c>
      <c r="AD2" s="315" t="str">
        <f>FORM2.3!K12</f>
        <v>Controle Não Foi Respondido</v>
      </c>
      <c r="AE2" s="315" t="str">
        <f>BASE_CIS8!E13</f>
        <v>CIS CONTROLE 2: INVENTÁRIO E CONTROLE DE ATIVOS DE SOFTWARE</v>
      </c>
      <c r="AF2" s="315" t="str">
        <f>FORM2.3!I18</f>
        <v>Selecione a Resposta</v>
      </c>
      <c r="AG2" s="315" t="str">
        <f>FORM2.3!I19</f>
        <v>Selecione a Resposta</v>
      </c>
      <c r="AH2" s="315" t="str">
        <f>FORM2.3!I20</f>
        <v>Selecione a Resposta</v>
      </c>
      <c r="AI2" s="315" t="str">
        <f>FORM2.3!I21</f>
        <v>Selecione a Resposta</v>
      </c>
      <c r="AJ2" s="315" t="str">
        <f>FORM2.3!I22</f>
        <v>Selecione a Resposta</v>
      </c>
      <c r="AK2" s="315" t="str">
        <f>FORM2.3!I23</f>
        <v>Selecione a Resposta</v>
      </c>
      <c r="AL2" s="315" t="str">
        <f>FORM2.3!I24</f>
        <v>Selecione a Resposta</v>
      </c>
      <c r="AM2" s="312" t="str">
        <f>BASE_CIS8!F13</f>
        <v>Por favor preencha todas as medidas e controles</v>
      </c>
      <c r="AN2" s="315" t="str">
        <f>BASE_CIS8!G13</f>
        <v>Preencha todas as medidas e controles</v>
      </c>
      <c r="AO2" s="313" t="str">
        <f>FORM2.3!K17</f>
        <v>Selecione sua Resposta</v>
      </c>
      <c r="AP2" s="312" t="str">
        <f>FORM2.3!K18</f>
        <v>Controle Não Foi Respondido</v>
      </c>
      <c r="AQ2" s="315" t="str">
        <f>BASE_CIS8!E14</f>
        <v>CIS CONTROLE 3: PROTEÇÃO DE DADOS</v>
      </c>
      <c r="AR2" s="315" t="str">
        <f>FORM2.3!I26</f>
        <v>Selecione a Resposta</v>
      </c>
      <c r="AS2" s="315" t="str">
        <f>FORM2.3!I27</f>
        <v>Selecione a Resposta</v>
      </c>
      <c r="AT2" s="315" t="str">
        <f>FORM2.3!I28</f>
        <v>Selecione a Resposta</v>
      </c>
      <c r="AU2" s="315" t="str">
        <f>FORM2.3!I29</f>
        <v>Selecione a Resposta</v>
      </c>
      <c r="AV2" s="315" t="str">
        <f>FORM2.3!I30</f>
        <v>Selecione a Resposta</v>
      </c>
      <c r="AW2" s="315" t="str">
        <f>FORM2.3!I31</f>
        <v>Selecione a Resposta</v>
      </c>
      <c r="AX2" s="315" t="str">
        <f>FORM2.3!I32</f>
        <v>Selecione a Resposta</v>
      </c>
      <c r="AY2" s="315" t="str">
        <f>FORM2.3!I33</f>
        <v>Selecione a Resposta</v>
      </c>
      <c r="AZ2" s="315" t="str">
        <f>FORM2.3!I34</f>
        <v>Selecione a Resposta</v>
      </c>
      <c r="BA2" s="315" t="str">
        <f>FORM2.3!I35</f>
        <v>Selecione a Resposta</v>
      </c>
      <c r="BB2" s="315" t="str">
        <f>FORM2.3!I36</f>
        <v>Selecione a Resposta</v>
      </c>
      <c r="BC2" s="315" t="str">
        <f>FORM2.3!I37</f>
        <v>Selecione a Resposta</v>
      </c>
      <c r="BD2" s="315" t="str">
        <f>FORM2.3!I38</f>
        <v>Selecione a Resposta</v>
      </c>
      <c r="BE2" s="315" t="str">
        <f>FORM2.3!I39</f>
        <v>Selecione a Resposta</v>
      </c>
      <c r="BF2" s="312" t="str">
        <f>BASE_CIS8!F14</f>
        <v>Por favor preencha todas as medidas e controles</v>
      </c>
      <c r="BG2" s="312" t="str">
        <f>BASE_CIS8!G14</f>
        <v>Preencha todas as medidas e controles</v>
      </c>
      <c r="BH2" s="313" t="str">
        <f>FORM2.3!K25</f>
        <v>Selecione sua Resposta</v>
      </c>
      <c r="BI2" s="313" t="str">
        <f>FORM2.3!K26</f>
        <v>Controle Não Foi Respondido</v>
      </c>
      <c r="BJ2" s="315" t="str">
        <f>BASE_CIS8!E15</f>
        <v>CIS CONTROLE 4: CONFIGURAÇÃO SEGURA DE ATIVOS INSTITUCIONAIS E SOFTWARE</v>
      </c>
      <c r="BK2" s="315" t="str">
        <f>FORM2.3!I41</f>
        <v>Selecione a Resposta</v>
      </c>
      <c r="BL2" s="315" t="str">
        <f>FORM2.3!I42</f>
        <v>Selecione a Resposta</v>
      </c>
      <c r="BM2" s="315" t="str">
        <f>FORM2.3!I43</f>
        <v>Selecione a Resposta</v>
      </c>
      <c r="BN2" s="315" t="str">
        <f>FORM2.3!I44</f>
        <v>Selecione a Resposta</v>
      </c>
      <c r="BO2" s="315" t="str">
        <f>FORM2.3!I45</f>
        <v>Selecione a Resposta</v>
      </c>
      <c r="BP2" s="315" t="str">
        <f>FORM2.3!I46</f>
        <v>Selecione a Resposta</v>
      </c>
      <c r="BQ2" s="315" t="str">
        <f>FORM2.3!I47</f>
        <v>Selecione a Resposta</v>
      </c>
      <c r="BR2" s="315" t="str">
        <f>FORM2.3!I48</f>
        <v>Selecione a Resposta</v>
      </c>
      <c r="BS2" s="315" t="str">
        <f>FORM2.3!I49</f>
        <v>Selecione a Resposta</v>
      </c>
      <c r="BT2" s="315" t="str">
        <f>FORM2.3!I50</f>
        <v>Selecione a Resposta</v>
      </c>
      <c r="BU2" s="315" t="str">
        <f>FORM2.3!I51</f>
        <v>Selecione a Resposta</v>
      </c>
      <c r="BV2" s="315" t="str">
        <f>FORM2.3!I52</f>
        <v>Selecione a Resposta</v>
      </c>
      <c r="BW2" s="312" t="str">
        <f>BASE_CIS8!F15</f>
        <v>Por favor preencha todas as medidas e controles</v>
      </c>
      <c r="BX2" s="315" t="str">
        <f>BASE_CIS8!G15</f>
        <v>Preencha todas as medidas e controles</v>
      </c>
      <c r="BY2" s="313" t="str">
        <f>FORM2.3!K40</f>
        <v>Selecione sua Resposta</v>
      </c>
      <c r="BZ2" s="313" t="str">
        <f>FORM2.3!K41</f>
        <v>Controle Não Foi Respondido</v>
      </c>
      <c r="CA2" s="312" t="str">
        <f>BASE_CIS8!E16</f>
        <v>CIS CONTROLE 5: GESTÃO DE CONTAS</v>
      </c>
      <c r="CB2" s="312" t="str">
        <f>FORM2.3!I54</f>
        <v>Selecione a Resposta</v>
      </c>
      <c r="CC2" s="312" t="str">
        <f>FORM2.3!I55</f>
        <v>Selecione a Resposta</v>
      </c>
      <c r="CD2" s="312" t="str">
        <f>FORM2.3!I56</f>
        <v>Selecione a Resposta</v>
      </c>
      <c r="CE2" s="312" t="str">
        <f>FORM2.3!I57</f>
        <v>Selecione a Resposta</v>
      </c>
      <c r="CF2" s="312" t="str">
        <f>FORM2.3!I58</f>
        <v>Selecione a Resposta</v>
      </c>
      <c r="CG2" s="312" t="str">
        <f>FORM2.3!I59</f>
        <v>Selecione a Resposta</v>
      </c>
      <c r="CH2" s="312" t="str">
        <f>BASE_CIS8!F16</f>
        <v>Por favor preencha todas as medidas e controles</v>
      </c>
      <c r="CI2" s="315" t="str">
        <f>BASE_CIS8!G16</f>
        <v>Preencha todas as medidas e controles</v>
      </c>
      <c r="CJ2" s="313" t="str">
        <f>FORM2.3!K53</f>
        <v>Selecione sua Resposta</v>
      </c>
      <c r="CK2" s="312" t="str">
        <f>FORM2.3!K54</f>
        <v>Controle Não Foi Respondido</v>
      </c>
      <c r="CL2" s="312" t="str">
        <f>BASE_CIS8!E17</f>
        <v>CIS CONTROLE 6: GESTÃO DO CONTROLE DE ACESSO</v>
      </c>
      <c r="CM2" s="315" t="str">
        <f>FORM2.3!I61</f>
        <v>Selecione a Resposta</v>
      </c>
      <c r="CN2" s="315" t="str">
        <f>FORM2.3!I62</f>
        <v>Selecione a Resposta</v>
      </c>
      <c r="CO2" s="315" t="str">
        <f>FORM2.3!I63</f>
        <v>Selecione a Resposta</v>
      </c>
      <c r="CP2" s="315" t="str">
        <f>FORM2.3!I64</f>
        <v>Selecione a Resposta</v>
      </c>
      <c r="CQ2" s="315" t="str">
        <f>FORM2.3!I65</f>
        <v>Selecione a Resposta</v>
      </c>
      <c r="CR2" s="315" t="str">
        <f>FORM2.3!I66</f>
        <v>Selecione a Resposta</v>
      </c>
      <c r="CS2" s="315" t="str">
        <f>FORM2.3!I67</f>
        <v>Selecione a Resposta</v>
      </c>
      <c r="CT2" s="315" t="str">
        <f>FORM2.3!I68</f>
        <v>Selecione a Resposta</v>
      </c>
      <c r="CU2" s="312" t="str">
        <f>BASE_CIS8!F17</f>
        <v>Por favor preencha todas as medidas e controles</v>
      </c>
      <c r="CV2" s="315" t="str">
        <f>BASE_CIS8!G17</f>
        <v>Preencha todas as medidas e controles</v>
      </c>
      <c r="CW2" s="313" t="str">
        <f>FORM2.3!K60</f>
        <v>Selecione sua Resposta</v>
      </c>
      <c r="CX2" s="312" t="str">
        <f>FORM2.3!K61</f>
        <v>Controle Não Foi Respondido</v>
      </c>
      <c r="CY2" s="312" t="str">
        <f>BASE_CIS8!E18</f>
        <v>CIS CONTROLE 7: GESTÃO CONTÍNUA DE VULNERABILIDADES</v>
      </c>
      <c r="CZ2" s="312" t="str">
        <f>FORM2.3!I70</f>
        <v>Selecione a Resposta</v>
      </c>
      <c r="DA2" s="312" t="str">
        <f>FORM2.3!I71</f>
        <v>Selecione a Resposta</v>
      </c>
      <c r="DB2" s="312" t="str">
        <f>FORM2.3!I72</f>
        <v>Selecione a Resposta</v>
      </c>
      <c r="DC2" s="312" t="str">
        <f>FORM2.3!I73</f>
        <v>Selecione a Resposta</v>
      </c>
      <c r="DD2" s="312" t="str">
        <f>FORM2.3!I74</f>
        <v>Selecione a Resposta</v>
      </c>
      <c r="DE2" s="312" t="str">
        <f>FORM2.3!I75</f>
        <v>Selecione a Resposta</v>
      </c>
      <c r="DF2" s="312" t="str">
        <f>FORM2.3!I76</f>
        <v>Selecione a Resposta</v>
      </c>
      <c r="DG2" s="312" t="str">
        <f>BASE_CIS8!F18</f>
        <v>Por favor preencha todas as medidas e controles</v>
      </c>
      <c r="DH2" s="315" t="str">
        <f>BASE_CIS8!G18</f>
        <v>Preencha todas as medidas e controles</v>
      </c>
      <c r="DI2" s="313" t="str">
        <f>FORM2.3!K69</f>
        <v>Selecione sua Resposta</v>
      </c>
      <c r="DJ2" s="312" t="str">
        <f>FORM2.3!K70</f>
        <v>Controle Não Foi Respondido</v>
      </c>
      <c r="DK2" s="312" t="str">
        <f>BASE_CIS8!E19</f>
        <v>CIS CONTROLE 8: GESTÃO DE REGISTROS DE AUDITORIA</v>
      </c>
      <c r="DL2" s="312" t="str">
        <f>FORM2.3!I78</f>
        <v>Selecione a Resposta</v>
      </c>
      <c r="DM2" s="312" t="str">
        <f>FORM2.3!I79</f>
        <v>Selecione a Resposta</v>
      </c>
      <c r="DN2" s="312" t="str">
        <f>FORM2.3!I80</f>
        <v>Selecione a Resposta</v>
      </c>
      <c r="DO2" s="312" t="str">
        <f>FORM2.3!I81</f>
        <v>Selecione a Resposta</v>
      </c>
      <c r="DP2" s="312" t="str">
        <f>FORM2.3!I82</f>
        <v>Selecione a Resposta</v>
      </c>
      <c r="DQ2" s="312" t="str">
        <f>FORM2.3!I83</f>
        <v>Selecione a Resposta</v>
      </c>
      <c r="DR2" s="312" t="str">
        <f>FORM2.3!I84</f>
        <v>Selecione a Resposta</v>
      </c>
      <c r="DS2" s="312" t="str">
        <f>FORM2.3!I85</f>
        <v>Selecione a Resposta</v>
      </c>
      <c r="DT2" s="312" t="str">
        <f>FORM2.3!I86</f>
        <v>Selecione a Resposta</v>
      </c>
      <c r="DU2" s="312" t="str">
        <f>FORM2.3!I87</f>
        <v>Selecione a Resposta</v>
      </c>
      <c r="DV2" s="312" t="str">
        <f>FORM2.3!I88</f>
        <v>Selecione a Resposta</v>
      </c>
      <c r="DW2" s="312" t="str">
        <f>FORM2.3!I89</f>
        <v>Selecione a Resposta</v>
      </c>
      <c r="DX2" s="312" t="str">
        <f>BASE_CIS8!F19</f>
        <v>Por favor preencha todas as medidas e controles</v>
      </c>
      <c r="DY2" s="315" t="str">
        <f>BASE_CIS8!G19</f>
        <v>Preencha todas as medidas e controles</v>
      </c>
      <c r="DZ2" s="313" t="str">
        <f>FORM2.3!K77</f>
        <v>Selecione sua Resposta</v>
      </c>
      <c r="EA2" s="312" t="str">
        <f>FORM2.3!K78</f>
        <v>Controle Não Foi Respondido</v>
      </c>
      <c r="EB2" s="315" t="str">
        <f>BASE_CIS8!E20</f>
        <v>CIS CONTROLE 9: PROTEÇÕES DE E-MAIL E NAVEGADOR WEB</v>
      </c>
      <c r="EC2" s="315" t="str">
        <f>FORM2.3!I91</f>
        <v>Selecione a Resposta</v>
      </c>
      <c r="ED2" s="315" t="str">
        <f>FORM2.3!I92</f>
        <v>Selecione a Resposta</v>
      </c>
      <c r="EE2" s="315" t="str">
        <f>FORM2.3!I93</f>
        <v>Selecione a Resposta</v>
      </c>
      <c r="EF2" s="315" t="str">
        <f>FORM2.3!I94</f>
        <v>Selecione a Resposta</v>
      </c>
      <c r="EG2" s="315" t="str">
        <f>FORM2.3!I95</f>
        <v>Selecione a Resposta</v>
      </c>
      <c r="EH2" s="315" t="str">
        <f>FORM2.3!I96</f>
        <v>Selecione a Resposta</v>
      </c>
      <c r="EI2" s="315" t="str">
        <f>FORM2.3!I97</f>
        <v>Selecione a Resposta</v>
      </c>
      <c r="EJ2" s="312" t="str">
        <f>BASE_CIS8!F20</f>
        <v>Por favor preencha todas as medidas e controles</v>
      </c>
      <c r="EK2" s="315" t="str">
        <f>BASE_CIS8!G20</f>
        <v>Preencha todas as medidas e controles</v>
      </c>
      <c r="EL2" s="313" t="str">
        <f>FORM2.3!K90</f>
        <v>Selecione sua Resposta</v>
      </c>
      <c r="EM2" s="312" t="str">
        <f>FORM2.3!K91</f>
        <v>Controle Não Foi Respondido</v>
      </c>
      <c r="EN2" s="312" t="str">
        <f>BASE_CIS8!E21</f>
        <v>CIS CONTROLE 10: DEFESAS CONTRA MALWARE</v>
      </c>
      <c r="EO2" s="312" t="str">
        <f>FORM2.3!I99</f>
        <v>Selecione a Resposta</v>
      </c>
      <c r="EP2" s="315" t="str">
        <f>FORM2.3!I100</f>
        <v>Selecione a Resposta</v>
      </c>
      <c r="EQ2" s="315" t="str">
        <f>FORM2.3!I101</f>
        <v>Selecione a Resposta</v>
      </c>
      <c r="ER2" s="315" t="str">
        <f>FORM2.3!I102</f>
        <v>Selecione a Resposta</v>
      </c>
      <c r="ES2" s="315" t="str">
        <f>FORM2.3!I103</f>
        <v>Selecione a Resposta</v>
      </c>
      <c r="ET2" s="315" t="str">
        <f>FORM2.3!I104</f>
        <v>Selecione a Resposta</v>
      </c>
      <c r="EU2" s="315" t="str">
        <f>FORM2.3!I105</f>
        <v>Selecione a Resposta</v>
      </c>
      <c r="EV2" s="312" t="str">
        <f>BASE_CIS8!F21</f>
        <v>Por favor preencha todas as medidas e controles</v>
      </c>
      <c r="EW2" s="315" t="str">
        <f>BASE_CIS8!G21</f>
        <v>Preencha todas as medidas e controles</v>
      </c>
      <c r="EX2" s="313" t="str">
        <f>FORM2.3!K98</f>
        <v>Selecione sua Resposta</v>
      </c>
      <c r="EY2" s="312" t="str">
        <f>FORM2.3!K99</f>
        <v>Controle Não Foi Respondido</v>
      </c>
      <c r="EZ2" s="312" t="str">
        <f>BASE_CIS8!E22</f>
        <v>CIS CONTROLE 11: RECUPERAÇÃO DE DADOS</v>
      </c>
      <c r="FA2" s="312" t="str">
        <f>FORM2.3!I107</f>
        <v>Selecione a Resposta</v>
      </c>
      <c r="FB2" s="312" t="str">
        <f>FORM2.3!I108</f>
        <v>Selecione a Resposta</v>
      </c>
      <c r="FC2" s="312" t="str">
        <f>FORM2.3!I109</f>
        <v>Selecione a Resposta</v>
      </c>
      <c r="FD2" s="312" t="str">
        <f>FORM2.3!I110</f>
        <v>Selecione a Resposta</v>
      </c>
      <c r="FE2" s="312" t="str">
        <f>FORM2.3!I111</f>
        <v>Selecione a Resposta</v>
      </c>
      <c r="FF2" s="312" t="str">
        <f>BASE_CIS8!F22</f>
        <v>Por favor preencha todas as medidas e controles</v>
      </c>
      <c r="FG2" s="315" t="str">
        <f>BASE_CIS8!G22</f>
        <v>Preencha todas as medidas e controles</v>
      </c>
      <c r="FH2" s="313" t="str">
        <f>FORM2.3!K106</f>
        <v>Selecione sua Resposta</v>
      </c>
      <c r="FI2" s="312" t="str">
        <f>FORM2.3!K107</f>
        <v>Controle Não Foi Respondido</v>
      </c>
      <c r="FJ2" s="312" t="str">
        <f>BASE_CIS8!E23</f>
        <v>CIS CONTROLE 12: GESTÃO DA INFRAESTRUTURA DE REDE</v>
      </c>
      <c r="FK2" s="312" t="str">
        <f>FORM2.3!I113</f>
        <v>Selecione a Resposta</v>
      </c>
      <c r="FL2" s="312" t="str">
        <f>FORM2.3!I114</f>
        <v>Selecione a Resposta</v>
      </c>
      <c r="FM2" s="312" t="str">
        <f>FORM2.3!I115</f>
        <v>Selecione a Resposta</v>
      </c>
      <c r="FN2" s="312" t="str">
        <f>FORM2.3!I116</f>
        <v>Selecione a Resposta</v>
      </c>
      <c r="FO2" s="312" t="str">
        <f>FORM2.3!I117</f>
        <v>Selecione a Resposta</v>
      </c>
      <c r="FP2" s="312" t="str">
        <f>FORM2.3!I118</f>
        <v>Selecione a Resposta</v>
      </c>
      <c r="FQ2" s="312" t="str">
        <f>FORM2.3!I119</f>
        <v>Selecione a Resposta</v>
      </c>
      <c r="FR2" s="312" t="str">
        <f>FORM2.3!I120</f>
        <v>Selecione a Resposta</v>
      </c>
      <c r="FS2" s="312" t="str">
        <f>BASE_CIS8!F23</f>
        <v>Por favor preencha todas as medidas e controles</v>
      </c>
      <c r="FT2" s="315" t="str">
        <f>BASE_CIS8!G23</f>
        <v>Preencha todas as medidas e controles</v>
      </c>
      <c r="FU2" s="313" t="str">
        <f>FORM2.3!K112</f>
        <v>Selecione sua Resposta</v>
      </c>
      <c r="FV2" s="312" t="str">
        <f>FORM2.3!K113</f>
        <v>Controle Não Foi Respondido</v>
      </c>
      <c r="FW2" s="312" t="str">
        <f>BASE_CIS8!E24</f>
        <v>CIS CONTROLE 13: MONITORAMENTO E DEFESA DA REDE</v>
      </c>
      <c r="FX2" s="312" t="str">
        <f>FORM2.3!I122</f>
        <v>Selecione a Resposta</v>
      </c>
      <c r="FY2" s="315" t="str">
        <f>FORM2.3!I123</f>
        <v>Selecione a Resposta</v>
      </c>
      <c r="FZ2" s="315" t="str">
        <f>FORM2.3!I124</f>
        <v>Selecione a Resposta</v>
      </c>
      <c r="GA2" s="315" t="str">
        <f>FORM2.3!I125</f>
        <v>Selecione a Resposta</v>
      </c>
      <c r="GB2" s="315" t="str">
        <f>FORM2.3!I126</f>
        <v>Selecione a Resposta</v>
      </c>
      <c r="GC2" s="315" t="str">
        <f>FORM2.3!I127</f>
        <v>Selecione a Resposta</v>
      </c>
      <c r="GD2" s="315" t="str">
        <f>FORM2.3!I128</f>
        <v>Selecione a Resposta</v>
      </c>
      <c r="GE2" s="315" t="str">
        <f>FORM2.3!I129</f>
        <v>Selecione a Resposta</v>
      </c>
      <c r="GF2" s="315" t="str">
        <f>FORM2.3!I130</f>
        <v>Selecione a Resposta</v>
      </c>
      <c r="GG2" s="315" t="str">
        <f>FORM2.3!I131</f>
        <v>Selecione a Resposta</v>
      </c>
      <c r="GH2" s="315" t="str">
        <f>FORM2.3!I132</f>
        <v>Selecione a Resposta</v>
      </c>
      <c r="GI2" s="312" t="str">
        <f>BASE_CIS8!F24</f>
        <v>Por favor preencha todas as medidas e controles</v>
      </c>
      <c r="GJ2" s="315" t="str">
        <f>BASE_CIS8!G24</f>
        <v>Preencha todas as medidas e controles</v>
      </c>
      <c r="GK2" s="313" t="str">
        <f>FORM2.3!K121</f>
        <v>Selecione sua Resposta</v>
      </c>
      <c r="GL2" s="312" t="str">
        <f>FORM2.3!K122</f>
        <v>Controle Não Foi Respondido</v>
      </c>
      <c r="GM2" s="312" t="str">
        <f>BASE_CIS8!E25</f>
        <v>CIS CONTROLE 14: CONSCIENTIZAÇÃO E TREINAMENTO DE COMPETÊNCIAS SOBRE SEGURANÇA</v>
      </c>
      <c r="GN2" s="312" t="str">
        <f>FORM2.3!I134</f>
        <v>Selecione a Resposta</v>
      </c>
      <c r="GO2" s="312" t="str">
        <f>FORM2.3!I135</f>
        <v>Selecione a Resposta</v>
      </c>
      <c r="GP2" s="312" t="str">
        <f>FORM2.3!I136</f>
        <v>Selecione a Resposta</v>
      </c>
      <c r="GQ2" s="312" t="str">
        <f>FORM2.3!I137</f>
        <v>Selecione a Resposta</v>
      </c>
      <c r="GR2" s="312" t="str">
        <f>FORM2.3!I138</f>
        <v>Selecione a Resposta</v>
      </c>
      <c r="GS2" s="312" t="str">
        <f>FORM2.3!I139</f>
        <v>Selecione a Resposta</v>
      </c>
      <c r="GT2" s="312" t="str">
        <f>FORM2.3!I140</f>
        <v>Selecione a Resposta</v>
      </c>
      <c r="GU2" s="312" t="str">
        <f>FORM2.3!I141</f>
        <v>Selecione a Resposta</v>
      </c>
      <c r="GV2" s="312" t="str">
        <f>FORM2.3!I142</f>
        <v>Selecione a Resposta</v>
      </c>
      <c r="GW2" s="312" t="str">
        <f>BASE_CIS8!F25</f>
        <v>Por favor preencha todas as medidas e controles</v>
      </c>
      <c r="GX2" s="315" t="str">
        <f>BASE_CIS8!G25</f>
        <v>Preencha todas as medidas e controles</v>
      </c>
      <c r="GY2" s="313" t="str">
        <f>FORM2.3!K133</f>
        <v>Selecione sua Resposta</v>
      </c>
      <c r="GZ2" s="312" t="str">
        <f>FORM2.3!K134</f>
        <v>Controle Não Foi Respondido</v>
      </c>
      <c r="HA2" s="315" t="str">
        <f>BASE_CIS8!E26</f>
        <v>CIS CONTROLE 15: GESTÃO DE PROVEDOR DE SERVIÇOS</v>
      </c>
      <c r="HB2" s="315" t="str">
        <f>FORM2.3!I144</f>
        <v>Selecione a Resposta</v>
      </c>
      <c r="HC2" s="315" t="str">
        <f>FORM2.3!I145</f>
        <v>Selecione a Resposta</v>
      </c>
      <c r="HD2" s="315" t="str">
        <f>FORM2.3!I146</f>
        <v>Selecione a Resposta</v>
      </c>
      <c r="HE2" s="315" t="str">
        <f>FORM2.3!I147</f>
        <v>Selecione a Resposta</v>
      </c>
      <c r="HF2" s="315" t="str">
        <f>FORM2.3!I148</f>
        <v>Selecione a Resposta</v>
      </c>
      <c r="HG2" s="315" t="str">
        <f>FORM2.3!I149</f>
        <v>Selecione a Resposta</v>
      </c>
      <c r="HH2" s="315" t="str">
        <f>FORM2.3!I150</f>
        <v>Selecione a Resposta</v>
      </c>
      <c r="HI2" s="312" t="str">
        <f>BASE_CIS8!F26</f>
        <v>Por favor preencha todas as medidas e controles</v>
      </c>
      <c r="HJ2" s="315" t="str">
        <f>BASE_CIS8!G26</f>
        <v>Preencha todas as medidas e controles</v>
      </c>
      <c r="HK2" s="313" t="str">
        <f>FORM2.3!K143</f>
        <v>Selecione sua Resposta</v>
      </c>
      <c r="HL2" s="312" t="str">
        <f>FORM2.3!K144</f>
        <v>Controle Não Foi Respondido</v>
      </c>
      <c r="HM2" s="312" t="str">
        <f>BASE_CIS8!E27</f>
        <v>CIS CONTROLE 16: SEGURANÇA DE APLICAÇÕES</v>
      </c>
      <c r="HN2" s="312" t="str">
        <f>FORM2.3!I152</f>
        <v>Selecione a Resposta</v>
      </c>
      <c r="HO2" s="315" t="str">
        <f>FORM2.3!I153</f>
        <v>Selecione a Resposta</v>
      </c>
      <c r="HP2" s="315" t="str">
        <f>FORM2.3!I154</f>
        <v>Selecione a Resposta</v>
      </c>
      <c r="HQ2" s="315" t="str">
        <f>FORM2.3!I155</f>
        <v>Selecione a Resposta</v>
      </c>
      <c r="HR2" s="315" t="str">
        <f>FORM2.3!I156</f>
        <v>Selecione a Resposta</v>
      </c>
      <c r="HS2" s="315" t="str">
        <f>FORM2.3!I157</f>
        <v>Selecione a Resposta</v>
      </c>
      <c r="HT2" s="315" t="str">
        <f>FORM2.3!I158</f>
        <v>Selecione a Resposta</v>
      </c>
      <c r="HU2" s="315" t="str">
        <f>FORM2.3!I159</f>
        <v>Selecione a Resposta</v>
      </c>
      <c r="HV2" s="315" t="str">
        <f>FORM2.3!I160</f>
        <v>Selecione a Resposta</v>
      </c>
      <c r="HW2" s="315" t="str">
        <f>FORM2.3!I161</f>
        <v>Selecione a Resposta</v>
      </c>
      <c r="HX2" s="315" t="str">
        <f>FORM2.3!I162</f>
        <v>Selecione a Resposta</v>
      </c>
      <c r="HY2" s="315" t="str">
        <f>FORM2.3!I163</f>
        <v>Selecione a Resposta</v>
      </c>
      <c r="HZ2" s="315" t="str">
        <f>FORM2.3!I164</f>
        <v>Selecione a Resposta</v>
      </c>
      <c r="IA2" s="315" t="str">
        <f>FORM2.3!I165</f>
        <v>Selecione a Resposta</v>
      </c>
      <c r="IB2" s="312" t="str">
        <f>BASE_CIS8!F27</f>
        <v>Por favor preencha todas as medidas e controles</v>
      </c>
      <c r="IC2" s="315" t="str">
        <f>BASE_CIS8!G27</f>
        <v>Preencha todas as medidas e controles</v>
      </c>
      <c r="ID2" s="313" t="str">
        <f>FORM2.3!K151</f>
        <v>Selecione sua Resposta</v>
      </c>
      <c r="IE2" s="312" t="str">
        <f>FORM2.3!K152</f>
        <v>Controle Não Foi Respondido</v>
      </c>
      <c r="IF2" s="312" t="str">
        <f>BASE_CIS8!E28</f>
        <v>CIS CONTROLE 17: GESTÃO DE RESPOSTA A INCIDENTES</v>
      </c>
      <c r="IG2" s="312" t="str">
        <f>FORM2.3!I167</f>
        <v>Selecione a Resposta</v>
      </c>
      <c r="IH2" s="312" t="str">
        <f>FORM2.3!I168</f>
        <v>Selecione a Resposta</v>
      </c>
      <c r="II2" s="312" t="str">
        <f>FORM2.3!I169</f>
        <v>Selecione a Resposta</v>
      </c>
      <c r="IJ2" s="312" t="str">
        <f>FORM2.3!I170</f>
        <v>Selecione a Resposta</v>
      </c>
      <c r="IK2" s="312" t="str">
        <f>FORM2.3!I171</f>
        <v>Selecione a Resposta</v>
      </c>
      <c r="IL2" s="312" t="str">
        <f>FORM2.3!I172</f>
        <v>Selecione a Resposta</v>
      </c>
      <c r="IM2" s="312" t="str">
        <f>FORM2.3!I173</f>
        <v>Selecione a Resposta</v>
      </c>
      <c r="IN2" s="312" t="str">
        <f>FORM2.3!I174</f>
        <v>Selecione a Resposta</v>
      </c>
      <c r="IO2" s="312" t="str">
        <f>FORM2.3!I175</f>
        <v>Selecione a Resposta</v>
      </c>
      <c r="IP2" s="312" t="str">
        <f>BASE_CIS8!F28</f>
        <v>Por favor preencha todas as medidas e controles</v>
      </c>
      <c r="IQ2" s="315" t="str">
        <f>BASE_CIS8!G28</f>
        <v>Preencha todas as medidas e controles</v>
      </c>
      <c r="IR2" s="313" t="str">
        <f>FORM2.3!K166</f>
        <v>Selecione sua Resposta</v>
      </c>
      <c r="IS2" s="312" t="str">
        <f>FORM2.3!K167</f>
        <v>Controle Não Foi Respondido</v>
      </c>
      <c r="IT2" s="312" t="str">
        <f>BASE_CIS8!E29</f>
        <v>CIS CONTROLE 18: TESTES DE INVASÃO</v>
      </c>
      <c r="IU2" s="312" t="str">
        <f>FORM2.3!I177</f>
        <v>Selecione a Resposta</v>
      </c>
      <c r="IV2" s="315" t="str">
        <f>FORM2.3!I178</f>
        <v>Selecione a Resposta</v>
      </c>
      <c r="IW2" s="315" t="str">
        <f>FORM2.3!I179</f>
        <v>Selecione a Resposta</v>
      </c>
      <c r="IX2" s="315" t="str">
        <f>FORM2.3!I180</f>
        <v>Selecione a Resposta</v>
      </c>
      <c r="IY2" s="315" t="str">
        <f>FORM2.3!I181</f>
        <v>Selecione a Resposta</v>
      </c>
      <c r="IZ2" s="312" t="str">
        <f>BASE_CIS8!F29</f>
        <v>Por favor preencha todas as medidas e controles</v>
      </c>
      <c r="JA2" s="315" t="str">
        <f>BASE_CIS8!G29</f>
        <v>Preencha todas as medidas e controles</v>
      </c>
      <c r="JB2" s="313" t="str">
        <f>FORM2.3!K176</f>
        <v>Selecione sua Resposta</v>
      </c>
      <c r="JC2" s="312" t="str">
        <f>FORM2.3!K177</f>
        <v>Controle Não Foi Respondido</v>
      </c>
      <c r="JD2" s="315" t="str">
        <f>BASE_CIS8!E36</f>
        <v>PRIVACIDADE CONTROLE 19: INVENTÁRIO E MAPEAMENTO</v>
      </c>
      <c r="JE2" s="315" t="str">
        <f>FORM2.4!F10</f>
        <v>Selecione a Resposta</v>
      </c>
      <c r="JF2" s="315" t="str">
        <f>FORM2.4!F11</f>
        <v>Selecione a Resposta</v>
      </c>
      <c r="JG2" s="315" t="str">
        <f>FORM2.4!F12</f>
        <v>Selecione a Resposta</v>
      </c>
      <c r="JH2" s="315" t="str">
        <f>FORM2.4!F13</f>
        <v>Selecione a Resposta</v>
      </c>
      <c r="JI2" s="315" t="str">
        <f>FORM2.4!F14</f>
        <v>Selecione a Resposta</v>
      </c>
      <c r="JJ2" s="315" t="str">
        <f>FORM2.4!F15</f>
        <v>Selecione a Resposta</v>
      </c>
      <c r="JK2" s="315" t="str">
        <f>FORM2.4!F16</f>
        <v>Selecione a Resposta</v>
      </c>
      <c r="JL2" s="315" t="str">
        <f>FORM2.4!F17</f>
        <v>Selecione a Resposta</v>
      </c>
      <c r="JM2" s="315" t="str">
        <f>FORM2.4!F18</f>
        <v>Selecione a Resposta</v>
      </c>
      <c r="JN2" s="315" t="str">
        <f>FORM2.4!F19</f>
        <v>Selecione a Resposta</v>
      </c>
      <c r="JO2" s="315" t="str">
        <f>FORM2.4!F20</f>
        <v>Selecione a Resposta</v>
      </c>
      <c r="JP2" s="315" t="str">
        <f>FORM2.4!F21</f>
        <v>Selecione a Resposta</v>
      </c>
      <c r="JQ2" s="315" t="str">
        <f>FORM2.4!F22</f>
        <v>Selecione a Resposta</v>
      </c>
      <c r="JR2" s="315" t="str">
        <f>FORM2.4!F23</f>
        <v>Selecione a Resposta</v>
      </c>
      <c r="JS2" s="312" t="str">
        <f>BASE_CIS8!F36</f>
        <v>Por favor preencha todas as medidas e controles</v>
      </c>
      <c r="JT2" s="312" t="str">
        <f>BASE_CIS8!G36</f>
        <v>Preencha todas as medidas e controles</v>
      </c>
      <c r="JU2" s="313" t="str">
        <f>FORM2.4!H9</f>
        <v>Selecione sua Resposta</v>
      </c>
      <c r="JV2" s="312" t="str">
        <f>FORM2.4!I9</f>
        <v>Controle Não Foi Respondido</v>
      </c>
      <c r="JW2" s="315" t="str">
        <f>BASE_CIS8!E37</f>
        <v>PRIVACIDADE CONTROLE 20: FINALIDADE E HIPÓTESES LEGAIS</v>
      </c>
      <c r="JX2" s="315" t="str">
        <f>FORM2.4!F25</f>
        <v>Selecione a Resposta</v>
      </c>
      <c r="JY2" s="315" t="str">
        <f>FORM2.4!F26</f>
        <v>Selecione a Resposta</v>
      </c>
      <c r="JZ2" s="315" t="str">
        <f>FORM2.4!F27</f>
        <v>Selecione a Resposta</v>
      </c>
      <c r="KA2" s="315" t="str">
        <f>FORM2.4!F28</f>
        <v>Selecione a Resposta</v>
      </c>
      <c r="KB2" s="315" t="str">
        <f>FORM2.4!F29</f>
        <v>Selecione a Resposta</v>
      </c>
      <c r="KC2" s="315" t="str">
        <f>FORM2.4!F30</f>
        <v>Selecione a Resposta</v>
      </c>
      <c r="KD2" s="315" t="str">
        <f>FORM2.4!F31</f>
        <v>Selecione a Resposta</v>
      </c>
      <c r="KE2" s="315" t="str">
        <f>FORM2.4!F32</f>
        <v>Selecione a Resposta</v>
      </c>
      <c r="KF2" s="315" t="str">
        <f>FORM2.4!F33</f>
        <v>Selecione a Resposta</v>
      </c>
      <c r="KG2" s="315" t="str">
        <f>FORM2.4!F34</f>
        <v>Selecione a Resposta</v>
      </c>
      <c r="KH2" s="315" t="str">
        <f>FORM2.4!F35</f>
        <v>Selecione a Resposta</v>
      </c>
      <c r="KI2" s="315" t="str">
        <f>FORM2.4!F36</f>
        <v>Selecione a Resposta</v>
      </c>
      <c r="KJ2" s="315" t="str">
        <f>FORM2.4!F37</f>
        <v>Selecione a Resposta</v>
      </c>
      <c r="KK2" s="315" t="str">
        <f>FORM2.4!F38</f>
        <v>Selecione a Resposta</v>
      </c>
      <c r="KL2" s="312" t="str">
        <f>BASE_CIS8!F37</f>
        <v>Por favor preencha todas as medidas e controles</v>
      </c>
      <c r="KM2" s="312" t="str">
        <f>BASE_CIS8!G37</f>
        <v>Preencha todas as medidas e controles</v>
      </c>
      <c r="KN2" s="313" t="str">
        <f>FORM2.4!H24</f>
        <v>Selecione sua Resposta</v>
      </c>
      <c r="KO2" s="312" t="str">
        <f>FORM2.4!I24</f>
        <v>Controle Não Foi Respondido</v>
      </c>
      <c r="KP2" s="315" t="str">
        <f>BASE_CIS8!E38</f>
        <v>PRIVACIDADE CONTROLE 21: GOVERNANÇA</v>
      </c>
      <c r="KQ2" s="315" t="str">
        <f>FORM2.4!F40</f>
        <v>Selecione a Resposta</v>
      </c>
      <c r="KR2" s="315" t="str">
        <f>FORM2.4!F41</f>
        <v>Selecione a Resposta</v>
      </c>
      <c r="KS2" s="315" t="str">
        <f>FORM2.4!F42</f>
        <v>Selecione a Resposta</v>
      </c>
      <c r="KT2" s="315" t="str">
        <f>FORM2.4!F43</f>
        <v>Selecione a Resposta</v>
      </c>
      <c r="KU2" s="315" t="str">
        <f>FORM2.4!F44</f>
        <v>Selecione a Resposta</v>
      </c>
      <c r="KV2" s="315" t="str">
        <f>FORM2.4!F45</f>
        <v>Selecione a Resposta</v>
      </c>
      <c r="KW2" s="315" t="str">
        <f>FORM2.4!F46</f>
        <v>Selecione a Resposta</v>
      </c>
      <c r="KX2" s="315" t="str">
        <f>FORM2.4!F47</f>
        <v>Selecione a Resposta</v>
      </c>
      <c r="KY2" s="315" t="str">
        <f>FORM2.4!F48</f>
        <v>Selecione a Resposta</v>
      </c>
      <c r="KZ2" s="315" t="str">
        <f>FORM2.4!F49</f>
        <v>Selecione a Resposta</v>
      </c>
      <c r="LA2" s="312" t="str">
        <f>BASE_CIS8!F38</f>
        <v>Por favor preencha todas as medidas e controles</v>
      </c>
      <c r="LB2" s="312" t="str">
        <f>BASE_CIS8!G38</f>
        <v>Preencha todas as medidas e controles</v>
      </c>
      <c r="LC2" s="313" t="str">
        <f>FORM2.4!H39</f>
        <v>Selecione sua Resposta</v>
      </c>
      <c r="LD2" s="312" t="str">
        <f>FORM2.4!I39</f>
        <v>Controle Não Foi Respondido</v>
      </c>
      <c r="LE2" s="312" t="str">
        <f>BASE_CIS8!E39</f>
        <v>PRIVACIDADE CONTROLE 22: POLÍTICAS, PROCESSOS E PROCEDIMENTOS</v>
      </c>
      <c r="LF2" s="312" t="str">
        <f>FORM2.4!F51</f>
        <v>Selecione a Resposta</v>
      </c>
      <c r="LG2" s="312" t="str">
        <f>FORM2.4!F52</f>
        <v>Selecione a Resposta</v>
      </c>
      <c r="LH2" s="312" t="str">
        <f>FORM2.4!F53</f>
        <v>Selecione a Resposta</v>
      </c>
      <c r="LI2" s="312" t="str">
        <f>FORM2.4!F54</f>
        <v>Selecione a Resposta</v>
      </c>
      <c r="LJ2" s="312" t="str">
        <f>FORM2.4!F55</f>
        <v>Selecione a Resposta</v>
      </c>
      <c r="LK2" s="312" t="str">
        <f>FORM2.4!F56</f>
        <v>Selecione a Resposta</v>
      </c>
      <c r="LL2" s="312" t="str">
        <f>FORM2.4!F57</f>
        <v>Selecione a Resposta</v>
      </c>
      <c r="LM2" s="312" t="str">
        <f>FORM2.4!F58</f>
        <v>Selecione a Resposta</v>
      </c>
      <c r="LN2" s="312" t="str">
        <f>FORM2.4!F59</f>
        <v>Selecione a Resposta</v>
      </c>
      <c r="LO2" s="312" t="str">
        <f>FORM2.4!F60</f>
        <v>Selecione a Resposta</v>
      </c>
      <c r="LP2" s="312" t="str">
        <f>FORM2.4!F61</f>
        <v>Selecione a Resposta</v>
      </c>
      <c r="LQ2" s="312" t="str">
        <f>FORM2.4!F62</f>
        <v>Selecione a Resposta</v>
      </c>
      <c r="LR2" s="312" t="str">
        <f>BASE_CIS8!F39</f>
        <v>Por favor preencha todas as medidas e controles</v>
      </c>
      <c r="LS2" s="312" t="str">
        <f>BASE_CIS8!G39</f>
        <v>Preencha todas as medidas e controles</v>
      </c>
      <c r="LT2" s="313" t="str">
        <f>FORM2.4!H50</f>
        <v>Selecione sua Resposta</v>
      </c>
      <c r="LU2" s="312" t="str">
        <f>FORM2.4!I50</f>
        <v>Controle Não Foi Respondido</v>
      </c>
      <c r="LV2" s="312" t="str">
        <f>BASE_CIS8!E40</f>
        <v>PRIVACIDADE CONTROLE 23: CONSCIENTIZAÇÃO E TREINAMENTO</v>
      </c>
      <c r="LW2" s="312" t="str">
        <f>FORM2.4!F64</f>
        <v>Selecione a Resposta</v>
      </c>
      <c r="LX2" s="312" t="str">
        <f>FORM2.4!F65</f>
        <v>Selecione a Resposta</v>
      </c>
      <c r="LY2" s="312" t="str">
        <f>FORM2.4!F66</f>
        <v>Selecione a Resposta</v>
      </c>
      <c r="LZ2" s="312" t="str">
        <f>FORM2.4!F67</f>
        <v>Selecione a Resposta</v>
      </c>
      <c r="MA2" s="312" t="str">
        <f>BASE_CIS8!F40</f>
        <v>Por favor preencha todas as medidas e controles</v>
      </c>
      <c r="MB2" s="312" t="str">
        <f>BASE_CIS8!G40</f>
        <v>Preencha todas as medidas e controles</v>
      </c>
      <c r="MC2" s="313" t="str">
        <f>FORM2.4!H63</f>
        <v>Selecione sua Resposta</v>
      </c>
      <c r="MD2" s="312" t="str">
        <f>FORM2.4!I63</f>
        <v>Controle Não Foi Respondido</v>
      </c>
      <c r="ME2" s="312" t="str">
        <f>BASE_CIS8!E41</f>
        <v>PRIVACIDADE CONTROLE 24: MINIMIZAÇÃO DE DADOS</v>
      </c>
      <c r="MF2" s="312" t="str">
        <f>FORM2.4!F69</f>
        <v>Selecione a Resposta</v>
      </c>
      <c r="MG2" s="312" t="str">
        <f>FORM2.4!F70</f>
        <v>Selecione a Resposta</v>
      </c>
      <c r="MH2" s="312" t="str">
        <f>FORM2.4!F71</f>
        <v>Selecione a Resposta</v>
      </c>
      <c r="MI2" s="312" t="str">
        <f>FORM2.4!F72</f>
        <v>Selecione a Resposta</v>
      </c>
      <c r="MJ2" s="312" t="str">
        <f>FORM2.4!F73</f>
        <v>Selecione a Resposta</v>
      </c>
      <c r="MK2" s="312" t="str">
        <f>FORM2.4!F74</f>
        <v>Selecione a Resposta</v>
      </c>
      <c r="ML2" s="312" t="str">
        <f>FORM2.4!F75</f>
        <v>Selecione a Resposta</v>
      </c>
      <c r="MM2" s="312" t="str">
        <f>FORM2.4!F76</f>
        <v>Selecione a Resposta</v>
      </c>
      <c r="MN2" s="312" t="str">
        <f>FORM2.4!F77</f>
        <v>Selecione a Resposta</v>
      </c>
      <c r="MO2" s="312" t="str">
        <f>FORM2.4!F78</f>
        <v>Selecione a Resposta</v>
      </c>
      <c r="MP2" s="312" t="str">
        <f>FORM2.4!F79</f>
        <v>Selecione a Resposta</v>
      </c>
      <c r="MQ2" s="312" t="str">
        <f>FORM2.4!F80</f>
        <v>Selecione a Resposta</v>
      </c>
      <c r="MR2" s="312" t="str">
        <f>FORM2.4!F81</f>
        <v>Selecione a Resposta</v>
      </c>
      <c r="MS2" s="312" t="str">
        <f>FORM2.4!F82</f>
        <v>Selecione a Resposta</v>
      </c>
      <c r="MT2" s="312" t="str">
        <f>FORM2.4!F83</f>
        <v>Selecione a Resposta</v>
      </c>
      <c r="MU2" s="312" t="str">
        <f>BASE_CIS8!F41</f>
        <v>Por favor preencha todas as medidas e controles</v>
      </c>
      <c r="MV2" s="312" t="str">
        <f>BASE_CIS8!G41</f>
        <v>Preencha todas as medidas e controles</v>
      </c>
      <c r="MW2" s="313" t="str">
        <f>FORM2.4!H68</f>
        <v>Selecione sua Resposta</v>
      </c>
      <c r="MX2" s="312" t="str">
        <f>FORM2.4!I68</f>
        <v>Controle Não Foi Respondido</v>
      </c>
      <c r="MY2" s="312" t="str">
        <f>BASE_CIS8!E42</f>
        <v>PRIVACIDADE CONTROLE 25: GESTÃO DO TRATAMENTO</v>
      </c>
      <c r="MZ2" s="312" t="str">
        <f>FORM2.4!F85</f>
        <v>Selecione a Resposta</v>
      </c>
      <c r="NA2" s="312" t="str">
        <f>FORM2.4!F86</f>
        <v>Selecione a Resposta</v>
      </c>
      <c r="NB2" s="312" t="str">
        <f>FORM2.4!F87</f>
        <v>Selecione a Resposta</v>
      </c>
      <c r="NC2" s="312" t="str">
        <f>FORM2.4!F88</f>
        <v>Selecione a Resposta</v>
      </c>
      <c r="ND2" s="312" t="str">
        <f>FORM2.4!F89</f>
        <v>Selecione a Resposta</v>
      </c>
      <c r="NE2" s="312" t="str">
        <f>FORM2.4!F90</f>
        <v>Selecione a Resposta</v>
      </c>
      <c r="NF2" s="312" t="str">
        <f>FORM2.4!F91</f>
        <v>Selecione a Resposta</v>
      </c>
      <c r="NG2" s="312" t="str">
        <f>FORM2.4!F92</f>
        <v>Selecione a Resposta</v>
      </c>
      <c r="NH2" s="312" t="str">
        <f>FORM2.4!F93</f>
        <v>Selecione a Resposta</v>
      </c>
      <c r="NI2" s="312" t="str">
        <f>BASE_CIS8!F42</f>
        <v>Por favor preencha todas as medidas e controles</v>
      </c>
      <c r="NJ2" s="312" t="str">
        <f>BASE_CIS8!G42</f>
        <v>Preencha todas as medidas e controles</v>
      </c>
      <c r="NK2" s="313" t="str">
        <f>FORM2.4!H84</f>
        <v>Selecione sua Resposta</v>
      </c>
      <c r="NL2" s="312" t="str">
        <f>FORM2.4!I84</f>
        <v>Controle Não Foi Respondido</v>
      </c>
      <c r="NM2" s="312" t="str">
        <f>BASE_CIS8!E43</f>
        <v>PRIVACIDADE CONTROLE 26: ACESSO E QUALIDADE</v>
      </c>
      <c r="NN2" s="312" t="str">
        <f>FORM2.4!F95</f>
        <v>Selecione a Resposta</v>
      </c>
      <c r="NO2" s="312" t="str">
        <f>FORM2.4!F96</f>
        <v>Selecione a Resposta</v>
      </c>
      <c r="NP2" s="312" t="str">
        <f>FORM2.4!F97</f>
        <v>Selecione a Resposta</v>
      </c>
      <c r="NQ2" s="312" t="str">
        <f>FORM2.4!F98</f>
        <v>Selecione a Resposta</v>
      </c>
      <c r="NR2" s="312" t="str">
        <f>FORM2.4!F99</f>
        <v>Selecione a Resposta</v>
      </c>
      <c r="NS2" s="312" t="str">
        <f>FORM2.4!F100</f>
        <v>Selecione a Resposta</v>
      </c>
      <c r="NT2" s="312" t="str">
        <f>FORM2.4!F101</f>
        <v>Selecione a Resposta</v>
      </c>
      <c r="NU2" s="312" t="str">
        <f>FORM2.4!F102</f>
        <v>Selecione a Resposta</v>
      </c>
      <c r="NV2" s="312" t="str">
        <f>FORM2.4!F103</f>
        <v>Selecione a Resposta</v>
      </c>
      <c r="NW2" s="312" t="str">
        <f>FORM2.4!F104</f>
        <v>Selecione a Resposta</v>
      </c>
      <c r="NX2" s="312" t="str">
        <f>FORM2.4!F105</f>
        <v>Selecione a Resposta</v>
      </c>
      <c r="NY2" s="312" t="str">
        <f>FORM2.4!F106</f>
        <v>Selecione a Resposta</v>
      </c>
      <c r="NZ2" s="312" t="str">
        <f>BASE_CIS8!F43</f>
        <v>Por favor preencha todas as medidas e controles</v>
      </c>
      <c r="OA2" s="312" t="str">
        <f>BASE_CIS8!G43</f>
        <v>Preencha todas as medidas e controles</v>
      </c>
      <c r="OB2" s="313" t="str">
        <f>FORM2.4!H94</f>
        <v>Selecione sua Resposta</v>
      </c>
      <c r="OC2" s="312" t="str">
        <f>FORM2.4!I94</f>
        <v>Controle Não Foi Respondido</v>
      </c>
      <c r="OD2" s="312" t="str">
        <f>BASE_CIS8!E44</f>
        <v>PRIVACIDADE CONTROLE 27: COMPARTILHAMENTO, TRANSFERÊNCIA E DIVULGAÇÃO</v>
      </c>
      <c r="OE2" s="312" t="str">
        <f>FORM2.4!F108</f>
        <v>Selecione a Resposta</v>
      </c>
      <c r="OF2" s="312" t="str">
        <f>FORM2.4!F109</f>
        <v>Selecione a Resposta</v>
      </c>
      <c r="OG2" s="312" t="str">
        <f>FORM2.4!F110</f>
        <v>Selecione a Resposta</v>
      </c>
      <c r="OH2" s="312" t="str">
        <f>FORM2.4!F111</f>
        <v>Selecione a Resposta</v>
      </c>
      <c r="OI2" s="312" t="str">
        <f>FORM2.4!F112</f>
        <v>Selecione a Resposta</v>
      </c>
      <c r="OJ2" s="312" t="str">
        <f>BASE_CIS8!F44</f>
        <v>Por favor preencha todas as medidas e controles</v>
      </c>
      <c r="OK2" s="312" t="str">
        <f>BASE_CIS8!G44</f>
        <v>Preencha todas as medidas e controles</v>
      </c>
      <c r="OL2" s="313" t="str">
        <f>FORM2.4!H107</f>
        <v>Selecione sua Resposta</v>
      </c>
      <c r="OM2" s="312" t="str">
        <f>FORM2.4!I107</f>
        <v>Controle Não Foi Respondido</v>
      </c>
      <c r="ON2" s="315" t="str">
        <f>BASE_CIS8!E45</f>
        <v>PRIVACIDADE CONTROLE 28: SUPERVISÃO EM TERCEIROS</v>
      </c>
      <c r="OO2" s="315" t="str">
        <f>FORM2.4!F114</f>
        <v>Selecione a Resposta</v>
      </c>
      <c r="OP2" s="315" t="str">
        <f>FORM2.4!F115</f>
        <v>Selecione a Resposta</v>
      </c>
      <c r="OQ2" s="315" t="str">
        <f>FORM2.4!F116</f>
        <v>Selecione a Resposta</v>
      </c>
      <c r="OR2" s="315" t="str">
        <f>FORM2.4!F117</f>
        <v>Selecione a Resposta</v>
      </c>
      <c r="OS2" s="315" t="str">
        <f>FORM2.4!F118</f>
        <v>Selecione a Resposta</v>
      </c>
      <c r="OT2" s="315" t="str">
        <f>FORM2.4!F119</f>
        <v>Selecione a Resposta</v>
      </c>
      <c r="OU2" s="315" t="str">
        <f>FORM2.4!F120</f>
        <v>Selecione a Resposta</v>
      </c>
      <c r="OV2" s="315" t="str">
        <f>FORM2.4!F121</f>
        <v>Selecione a Resposta</v>
      </c>
      <c r="OW2" s="315" t="str">
        <f>FORM2.4!F122</f>
        <v>Selecione a Resposta</v>
      </c>
      <c r="OX2" s="315" t="str">
        <f>FORM2.4!F123</f>
        <v>Selecione a Resposta</v>
      </c>
      <c r="OY2" s="315" t="str">
        <f>FORM2.4!F124</f>
        <v>Selecione a Resposta</v>
      </c>
      <c r="OZ2" s="315" t="str">
        <f>FORM2.4!F125</f>
        <v>Selecione a Resposta</v>
      </c>
      <c r="PA2" s="315" t="str">
        <f>FORM2.4!F126</f>
        <v>Selecione a Resposta</v>
      </c>
      <c r="PB2" s="312" t="str">
        <f>BASE_CIS8!F45</f>
        <v>Por favor preencha todas as medidas e controles</v>
      </c>
      <c r="PC2" s="312" t="str">
        <f>BASE_CIS8!G45</f>
        <v>Preencha todas as medidas e controles</v>
      </c>
      <c r="PD2" s="313" t="str">
        <f>FORM2.4!H113</f>
        <v>Selecione sua Resposta</v>
      </c>
      <c r="PE2" s="312" t="str">
        <f>FORM2.4!I113</f>
        <v>Controle Não Foi Respondido</v>
      </c>
      <c r="PF2" s="315" t="str">
        <f>BASE_CIS8!E46</f>
        <v>PRIVACIDADE CONTROLE 29:  ABERTURA, TRANSPARÊNCIA E NOTIFICAÇÃO</v>
      </c>
      <c r="PG2" s="315" t="str">
        <f>FORM2.4!F128</f>
        <v>Selecione a Resposta</v>
      </c>
      <c r="PH2" s="315" t="str">
        <f>FORM2.4!F129</f>
        <v>Selecione a Resposta</v>
      </c>
      <c r="PI2" s="315" t="str">
        <f>FORM2.4!F130</f>
        <v>Selecione a Resposta</v>
      </c>
      <c r="PJ2" s="315" t="str">
        <f>FORM2.4!F131</f>
        <v>Selecione a Resposta</v>
      </c>
      <c r="PK2" s="315" t="str">
        <f>FORM2.4!F132</f>
        <v>Selecione a Resposta</v>
      </c>
      <c r="PL2" s="315" t="str">
        <f>FORM2.4!F133</f>
        <v>Selecione a Resposta</v>
      </c>
      <c r="PM2" s="315" t="str">
        <f>FORM2.4!F134</f>
        <v>Selecione a Resposta</v>
      </c>
      <c r="PN2" s="315" t="str">
        <f>FORM2.4!F135</f>
        <v>Selecione a Resposta</v>
      </c>
      <c r="PO2" s="315" t="str">
        <f>FORM2.4!F136</f>
        <v>Selecione a Resposta</v>
      </c>
      <c r="PP2" s="315" t="str">
        <f>FORM2.4!F137</f>
        <v>Selecione a Resposta</v>
      </c>
      <c r="PQ2" s="315" t="str">
        <f>FORM2.4!F138</f>
        <v>Selecione a Resposta</v>
      </c>
      <c r="PR2" s="315" t="str">
        <f>FORM2.4!F139</f>
        <v>Selecione a Resposta</v>
      </c>
      <c r="PS2" s="312" t="str">
        <f>BASE_CIS8!F46</f>
        <v>Por favor preencha todas as medidas e controles</v>
      </c>
      <c r="PT2" s="312" t="str">
        <f>BASE_CIS8!G46</f>
        <v>Preencha todas as medidas e controles</v>
      </c>
      <c r="PU2" s="313" t="str">
        <f>FORM2.4!H127</f>
        <v>Selecione sua Resposta</v>
      </c>
      <c r="PV2" s="312" t="str">
        <f>FORM2.4!I127</f>
        <v>Controle Não Foi Respondido</v>
      </c>
      <c r="PW2" s="312" t="str">
        <f>BASE_CIS8!E47</f>
        <v>PRIVACIDADE CONTROLE 30: AVALIAÇÃO DE IMPACTO, MONITORAMENTO E AUDITORIA</v>
      </c>
      <c r="PX2" s="315" t="str">
        <f>FORM2.4!F141</f>
        <v>Selecione a Resposta</v>
      </c>
      <c r="PY2" s="315" t="str">
        <f>FORM2.4!F142</f>
        <v>Selecione a Resposta</v>
      </c>
      <c r="PZ2" s="315" t="str">
        <f>FORM2.4!F143</f>
        <v>Selecione a Resposta</v>
      </c>
      <c r="QA2" s="315" t="str">
        <f>FORM2.4!F144</f>
        <v>Selecione a Resposta</v>
      </c>
      <c r="QB2" s="315" t="str">
        <f>FORM2.4!F145</f>
        <v>Selecione a Resposta</v>
      </c>
      <c r="QC2" s="315" t="str">
        <f>FORM2.4!F146</f>
        <v>Selecione a Resposta</v>
      </c>
      <c r="QD2" s="315" t="str">
        <f>FORM2.4!F147</f>
        <v>Selecione a Resposta</v>
      </c>
      <c r="QE2" s="315" t="str">
        <f>FORM2.4!F148</f>
        <v>Selecione a Resposta</v>
      </c>
      <c r="QF2" s="315" t="str">
        <f>FORM2.4!F149</f>
        <v>Selecione a Resposta</v>
      </c>
      <c r="QG2" s="315" t="str">
        <f>FORM2.4!F150</f>
        <v>Selecione a Resposta</v>
      </c>
      <c r="QH2" s="315" t="str">
        <f>FORM2.4!F151</f>
        <v>Selecione a Resposta</v>
      </c>
      <c r="QI2" s="315" t="str">
        <f>FORM2.4!F152</f>
        <v>Selecione a Resposta</v>
      </c>
      <c r="QJ2" s="312" t="str">
        <f>BASE_CIS8!F47</f>
        <v>Por favor preencha todas as medidas e controles</v>
      </c>
      <c r="QK2" s="312" t="str">
        <f>BASE_CIS8!G47</f>
        <v>Preencha todas as medidas e controles</v>
      </c>
      <c r="QL2" s="313" t="str">
        <f>FORM2.4!H140</f>
        <v>Selecione sua Resposta</v>
      </c>
      <c r="QM2" s="312" t="str">
        <f>FORM2.4!I140</f>
        <v>Controle Não Foi Respondido</v>
      </c>
      <c r="QN2" s="315" t="str">
        <f>BASE_CIS8!E48</f>
        <v>PRIVACIDADE CONTROLE 31:  SEGURANÇA APLICADA A PRIVACIDADE</v>
      </c>
      <c r="QO2" s="315" t="str">
        <f>FORM2.4!F154</f>
        <v>Selecione a Resposta</v>
      </c>
      <c r="QP2" s="315" t="str">
        <f>FORM2.4!F155</f>
        <v>Selecione a Resposta</v>
      </c>
      <c r="QQ2" s="315" t="str">
        <f>FORM2.4!F156</f>
        <v>Selecione a Resposta</v>
      </c>
      <c r="QR2" s="315" t="str">
        <f>FORM2.4!F157</f>
        <v>Selecione a Resposta</v>
      </c>
      <c r="QS2" s="315" t="str">
        <f>FORM2.4!F158</f>
        <v>Selecione a Resposta</v>
      </c>
      <c r="QT2" s="315" t="str">
        <f>FORM2.4!F159</f>
        <v>Selecione a Resposta</v>
      </c>
      <c r="QU2" s="315" t="str">
        <f>FORM2.4!F160</f>
        <v>Selecione a Resposta</v>
      </c>
      <c r="QV2" s="315" t="str">
        <f>FORM2.4!F161</f>
        <v>Selecione a Resposta</v>
      </c>
      <c r="QW2" s="315" t="str">
        <f>FORM2.4!F162</f>
        <v>Selecione a Resposta</v>
      </c>
      <c r="QX2" s="315" t="str">
        <f>FORM2.4!F163</f>
        <v>Selecione a Resposta</v>
      </c>
      <c r="QY2" s="315" t="str">
        <f>FORM2.4!F164</f>
        <v>Selecione a Resposta</v>
      </c>
      <c r="QZ2" s="315" t="str">
        <f>FORM2.4!F165</f>
        <v>Selecione a Resposta</v>
      </c>
      <c r="RA2" s="315" t="str">
        <f>FORM2.4!F166</f>
        <v>Selecione a Resposta</v>
      </c>
      <c r="RB2" s="315" t="str">
        <f>FORM2.4!F167</f>
        <v>Selecione a Resposta</v>
      </c>
      <c r="RC2" s="315" t="str">
        <f>FORM2.4!F168</f>
        <v>Selecione a Resposta</v>
      </c>
      <c r="RD2" s="315" t="str">
        <f>FORM2.4!F169</f>
        <v>Selecione a Resposta</v>
      </c>
      <c r="RE2" s="315" t="str">
        <f>FORM2.4!F170</f>
        <v>Selecione a Resposta</v>
      </c>
      <c r="RF2" s="315" t="str">
        <f>FORM2.4!F171</f>
        <v>Selecione a Resposta</v>
      </c>
      <c r="RG2" s="312" t="str">
        <f>BASE_CIS8!F48</f>
        <v>Por favor preencha todas as medidas e controles</v>
      </c>
      <c r="RH2" s="312" t="str">
        <f>BASE_CIS8!G48</f>
        <v>Preencha todas as medidas e controles</v>
      </c>
      <c r="RI2" s="313" t="str">
        <f>FORM2.4!H153</f>
        <v>Selecione sua Resposta</v>
      </c>
      <c r="RJ2" s="312" t="str">
        <f>FORM2.4!I153</f>
        <v>Controle Não Foi Respondido</v>
      </c>
    </row>
  </sheetData>
  <sheetProtection algorithmName="SHA-512" hashValue="lt1Q2IoWtqeL2ZYj+Wt5zg7VRb5Y0KYmiVW4QTdzRHBcKgs7gyuuWO6ujyWOXCRhV8ICwpqXwJSgZlNVl8ytpA==" saltValue="0PszCG/aXuJAEL+S+ySTBw==" spinCount="100000" sheet="1" objects="1" scenarios="1"/>
  <pageMargins left="0.7" right="0.7" top="0.75" bottom="0.75" header="0.3" footer="0.3"/>
  <tableParts count="1">
    <tablePart r:id="rId1"/>
  </tableParts>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EC8192-7E86-4B14-B384-C9347F861777}">
  <sheetPr codeName="Sheet15"/>
  <dimension ref="B1:P39"/>
  <sheetViews>
    <sheetView showGridLines="0" zoomScale="80" zoomScaleNormal="80" workbookViewId="0">
      <selection activeCell="J13" sqref="J13"/>
    </sheetView>
  </sheetViews>
  <sheetFormatPr defaultColWidth="8.88671875" defaultRowHeight="14.4"/>
  <cols>
    <col min="1" max="1" width="3.109375" customWidth="1"/>
    <col min="2" max="2" width="4.44140625" customWidth="1"/>
    <col min="3" max="4" width="5.88671875" customWidth="1"/>
    <col min="5" max="5" width="34.44140625" customWidth="1"/>
    <col min="6" max="6" width="30.44140625" customWidth="1"/>
    <col min="8" max="8" width="45.109375" customWidth="1"/>
    <col min="9" max="9" width="28.88671875" customWidth="1"/>
    <col min="11" max="11" width="23.44140625" customWidth="1"/>
    <col min="12" max="12" width="30.44140625" customWidth="1"/>
    <col min="14" max="14" width="28.44140625" customWidth="1"/>
    <col min="15" max="15" width="33.109375" customWidth="1"/>
  </cols>
  <sheetData>
    <row r="1" spans="2:16">
      <c r="B1" s="206"/>
      <c r="C1" s="206"/>
    </row>
    <row r="2" spans="2:16">
      <c r="B2" s="206"/>
      <c r="C2" s="206"/>
      <c r="D2" s="206"/>
    </row>
    <row r="3" spans="2:16">
      <c r="B3" s="206"/>
      <c r="C3" s="206"/>
      <c r="D3" s="206"/>
    </row>
    <row r="4" spans="2:16">
      <c r="B4" s="206"/>
      <c r="C4" s="206"/>
      <c r="D4" s="206"/>
    </row>
    <row r="5" spans="2:16" ht="6" customHeight="1">
      <c r="B5" s="206"/>
      <c r="C5" s="206"/>
      <c r="D5" s="206"/>
    </row>
    <row r="6" spans="2:16" ht="42.75" customHeight="1" thickBot="1">
      <c r="B6" s="206"/>
      <c r="C6" s="206"/>
      <c r="D6" s="206"/>
      <c r="E6" s="380" t="s">
        <v>931</v>
      </c>
      <c r="F6" s="380"/>
      <c r="G6" s="207"/>
      <c r="H6" s="380" t="s">
        <v>932</v>
      </c>
      <c r="I6" s="380"/>
      <c r="J6" s="208"/>
      <c r="K6" s="380" t="s">
        <v>933</v>
      </c>
      <c r="L6" s="380"/>
      <c r="M6" s="207"/>
      <c r="N6" s="380" t="s">
        <v>934</v>
      </c>
      <c r="O6" s="380"/>
      <c r="P6" s="207"/>
    </row>
    <row r="7" spans="2:16" ht="18" thickBot="1">
      <c r="B7" s="206"/>
      <c r="C7" s="206"/>
      <c r="D7" s="206"/>
      <c r="E7" s="209" t="s">
        <v>67</v>
      </c>
      <c r="F7" s="209" t="s">
        <v>935</v>
      </c>
      <c r="G7" s="207"/>
      <c r="H7" s="209" t="s">
        <v>936</v>
      </c>
      <c r="I7" s="209" t="s">
        <v>937</v>
      </c>
      <c r="J7" s="210"/>
      <c r="K7" s="209" t="s">
        <v>938</v>
      </c>
      <c r="L7" s="209" t="s">
        <v>925</v>
      </c>
      <c r="M7" s="207"/>
      <c r="N7" s="209" t="s">
        <v>939</v>
      </c>
      <c r="O7" s="209" t="s">
        <v>925</v>
      </c>
      <c r="P7" s="207"/>
    </row>
    <row r="8" spans="2:16" ht="32.4" thickTop="1" thickBot="1">
      <c r="B8" s="206"/>
      <c r="C8" s="206"/>
      <c r="D8" s="206"/>
      <c r="E8" s="211" t="s">
        <v>940</v>
      </c>
      <c r="F8" s="212">
        <v>1</v>
      </c>
      <c r="G8" s="207"/>
      <c r="H8" s="212">
        <v>0</v>
      </c>
      <c r="I8" s="212">
        <v>0</v>
      </c>
      <c r="J8" s="213"/>
      <c r="K8" s="212" t="s">
        <v>941</v>
      </c>
      <c r="L8" s="214" t="s">
        <v>942</v>
      </c>
      <c r="M8" s="207"/>
      <c r="N8" s="212" t="s">
        <v>941</v>
      </c>
      <c r="O8" s="214" t="s">
        <v>942</v>
      </c>
      <c r="P8" s="207"/>
    </row>
    <row r="9" spans="2:16" ht="16.2" thickBot="1">
      <c r="B9" s="206"/>
      <c r="C9" s="206"/>
      <c r="D9" s="206"/>
      <c r="E9" s="215" t="s">
        <v>930</v>
      </c>
      <c r="F9" s="216">
        <v>0.75</v>
      </c>
      <c r="G9" s="207"/>
      <c r="H9" s="216">
        <v>1</v>
      </c>
      <c r="I9" s="216">
        <v>20</v>
      </c>
      <c r="J9" s="213"/>
      <c r="K9" s="216" t="s">
        <v>943</v>
      </c>
      <c r="L9" s="217" t="s">
        <v>944</v>
      </c>
      <c r="M9" s="207"/>
      <c r="N9" s="216" t="s">
        <v>943</v>
      </c>
      <c r="O9" s="217" t="s">
        <v>944</v>
      </c>
      <c r="P9" s="207"/>
    </row>
    <row r="10" spans="2:16" ht="16.8" thickTop="1" thickBot="1">
      <c r="B10" s="206"/>
      <c r="C10" s="206"/>
      <c r="D10" s="206"/>
      <c r="E10" s="211" t="s">
        <v>945</v>
      </c>
      <c r="F10" s="212">
        <v>0.5</v>
      </c>
      <c r="G10" s="207"/>
      <c r="H10" s="218">
        <v>2</v>
      </c>
      <c r="I10" s="218">
        <v>40</v>
      </c>
      <c r="J10" s="213"/>
      <c r="K10" s="212" t="s">
        <v>946</v>
      </c>
      <c r="L10" s="214" t="s">
        <v>947</v>
      </c>
      <c r="M10" s="207"/>
      <c r="N10" s="212" t="s">
        <v>946</v>
      </c>
      <c r="O10" s="214" t="s">
        <v>947</v>
      </c>
      <c r="P10" s="207"/>
    </row>
    <row r="11" spans="2:16" ht="31.8" thickBot="1">
      <c r="B11" s="206"/>
      <c r="C11" s="206"/>
      <c r="D11" s="206"/>
      <c r="E11" s="215" t="s">
        <v>948</v>
      </c>
      <c r="F11" s="216">
        <v>0.25</v>
      </c>
      <c r="G11" s="207"/>
      <c r="H11" s="216">
        <v>3</v>
      </c>
      <c r="I11" s="216">
        <v>60</v>
      </c>
      <c r="J11" s="213"/>
      <c r="K11" s="216" t="s">
        <v>949</v>
      </c>
      <c r="L11" s="217" t="s">
        <v>950</v>
      </c>
      <c r="M11" s="207"/>
      <c r="N11" s="216" t="s">
        <v>949</v>
      </c>
      <c r="O11" s="217" t="s">
        <v>950</v>
      </c>
      <c r="P11" s="207"/>
    </row>
    <row r="12" spans="2:16" ht="32.4" thickTop="1" thickBot="1">
      <c r="B12" s="206"/>
      <c r="C12" s="206"/>
      <c r="D12" s="206"/>
      <c r="E12" s="211" t="s">
        <v>876</v>
      </c>
      <c r="F12" s="212">
        <v>0</v>
      </c>
      <c r="G12" s="219"/>
      <c r="H12" s="218">
        <v>4</v>
      </c>
      <c r="I12" s="218">
        <v>80</v>
      </c>
      <c r="J12" s="213"/>
      <c r="K12" s="212" t="s">
        <v>951</v>
      </c>
      <c r="L12" s="214" t="s">
        <v>952</v>
      </c>
      <c r="M12" s="207"/>
      <c r="N12" s="212" t="s">
        <v>951</v>
      </c>
      <c r="O12" s="214" t="s">
        <v>952</v>
      </c>
      <c r="P12" s="207"/>
    </row>
    <row r="13" spans="2:16" ht="16.2" thickBot="1">
      <c r="B13" s="206"/>
      <c r="C13" s="206"/>
      <c r="D13" s="206"/>
      <c r="E13" s="215" t="s">
        <v>953</v>
      </c>
      <c r="F13" s="216" t="s">
        <v>874</v>
      </c>
      <c r="G13" s="219"/>
      <c r="H13" s="216">
        <v>5</v>
      </c>
      <c r="I13" s="216">
        <v>100</v>
      </c>
      <c r="J13" s="213"/>
      <c r="K13" s="207"/>
      <c r="L13" s="207"/>
      <c r="M13" s="207"/>
      <c r="N13" s="207"/>
      <c r="O13" s="207"/>
      <c r="P13" s="207"/>
    </row>
    <row r="14" spans="2:16" ht="15.6">
      <c r="B14" s="206"/>
      <c r="C14" s="206"/>
      <c r="D14" s="206"/>
      <c r="E14" s="220"/>
      <c r="F14" s="221"/>
      <c r="G14" s="219"/>
      <c r="H14" s="221"/>
      <c r="I14" s="221"/>
      <c r="J14" s="213"/>
      <c r="K14" s="207"/>
      <c r="L14" s="207"/>
      <c r="M14" s="207"/>
      <c r="N14" s="207"/>
      <c r="O14" s="207"/>
      <c r="P14" s="207"/>
    </row>
    <row r="15" spans="2:16" ht="15.6">
      <c r="B15" s="206"/>
      <c r="C15" s="206"/>
      <c r="D15" s="206"/>
      <c r="E15" s="220"/>
      <c r="F15" s="221"/>
      <c r="G15" s="219"/>
      <c r="H15" s="221"/>
      <c r="I15" s="221"/>
      <c r="J15" s="213"/>
      <c r="K15" s="207"/>
      <c r="L15" s="207"/>
      <c r="M15" s="222"/>
      <c r="N15" s="222"/>
      <c r="O15" s="207"/>
      <c r="P15" s="207"/>
    </row>
    <row r="16" spans="2:16" ht="16.2" thickBot="1">
      <c r="E16" s="380" t="s">
        <v>954</v>
      </c>
      <c r="F16" s="380"/>
      <c r="G16" s="219"/>
      <c r="H16" s="223"/>
      <c r="I16" s="223"/>
      <c r="J16" s="213"/>
      <c r="K16" s="207"/>
      <c r="L16" s="207"/>
      <c r="M16" s="222"/>
      <c r="N16" s="222"/>
      <c r="O16" s="207"/>
      <c r="P16" s="207"/>
    </row>
    <row r="17" spans="5:16" ht="18" thickBot="1">
      <c r="E17" s="209" t="s">
        <v>955</v>
      </c>
      <c r="F17" s="209" t="s">
        <v>956</v>
      </c>
      <c r="G17" s="219"/>
      <c r="H17" s="223"/>
      <c r="I17" s="223"/>
      <c r="J17" s="213"/>
      <c r="K17" s="207"/>
      <c r="L17" s="207"/>
      <c r="M17" s="222"/>
      <c r="N17" s="222"/>
      <c r="O17" s="207"/>
      <c r="P17" s="207"/>
    </row>
    <row r="18" spans="5:16" ht="16.8" thickTop="1" thickBot="1">
      <c r="E18" s="224" t="s">
        <v>957</v>
      </c>
      <c r="F18" s="212">
        <v>1</v>
      </c>
      <c r="G18" s="219"/>
      <c r="H18" s="225"/>
      <c r="I18" s="223"/>
      <c r="J18" s="213"/>
      <c r="K18" s="207"/>
      <c r="L18" s="207"/>
      <c r="M18" s="222"/>
      <c r="N18" s="222"/>
      <c r="O18" s="207"/>
      <c r="P18" s="207"/>
    </row>
    <row r="19" spans="5:16" ht="16.2" thickBot="1">
      <c r="E19" s="226" t="s">
        <v>958</v>
      </c>
      <c r="F19" s="216">
        <v>0</v>
      </c>
      <c r="G19" s="219"/>
      <c r="H19" s="223"/>
      <c r="I19" s="223"/>
      <c r="J19" s="213"/>
      <c r="K19" s="207"/>
      <c r="L19" s="207"/>
      <c r="M19" s="222"/>
      <c r="N19" s="222"/>
      <c r="O19" s="207"/>
      <c r="P19" s="207"/>
    </row>
    <row r="20" spans="5:16" ht="15.6">
      <c r="E20" s="207"/>
      <c r="F20" s="207"/>
      <c r="G20" s="219"/>
      <c r="H20" s="223"/>
      <c r="I20" s="223"/>
      <c r="J20" s="213"/>
      <c r="K20" s="207"/>
      <c r="L20" s="207"/>
      <c r="M20" s="222"/>
      <c r="N20" s="222"/>
      <c r="O20" s="207"/>
      <c r="P20" s="207"/>
    </row>
    <row r="21" spans="5:16" ht="15.6">
      <c r="E21" s="207"/>
      <c r="F21" s="207"/>
      <c r="G21" s="219"/>
      <c r="H21" s="223"/>
      <c r="I21" s="223"/>
      <c r="J21" s="213"/>
      <c r="K21" s="207"/>
      <c r="L21" s="207"/>
      <c r="M21" s="207"/>
      <c r="N21" s="207"/>
      <c r="O21" s="207"/>
      <c r="P21" s="207"/>
    </row>
    <row r="22" spans="5:16" ht="15.6">
      <c r="E22" s="207"/>
      <c r="F22" s="207"/>
      <c r="G22" s="219"/>
      <c r="H22" s="225"/>
      <c r="I22" s="225"/>
      <c r="J22" s="213"/>
      <c r="K22" s="207"/>
      <c r="L22" s="207"/>
      <c r="M22" s="207"/>
      <c r="N22" s="207"/>
      <c r="O22" s="207"/>
      <c r="P22" s="207"/>
    </row>
    <row r="23" spans="5:16" ht="15.6">
      <c r="E23" s="207"/>
      <c r="F23" s="207"/>
      <c r="G23" s="219"/>
      <c r="H23" s="225"/>
      <c r="I23" s="223"/>
      <c r="J23" s="213"/>
      <c r="K23" s="207"/>
      <c r="L23" s="207"/>
      <c r="M23" s="207"/>
      <c r="N23" s="207"/>
      <c r="O23" s="207"/>
      <c r="P23" s="207"/>
    </row>
    <row r="24" spans="5:16" ht="15.6">
      <c r="E24" s="207"/>
      <c r="F24" s="207"/>
      <c r="G24" s="219"/>
      <c r="H24" s="223"/>
      <c r="I24" s="223"/>
      <c r="J24" s="213"/>
      <c r="K24" s="207"/>
      <c r="L24" s="207"/>
      <c r="M24" s="207"/>
      <c r="N24" s="207"/>
      <c r="O24" s="207"/>
      <c r="P24" s="207"/>
    </row>
    <row r="25" spans="5:16" ht="15.6">
      <c r="E25" s="207"/>
      <c r="F25" s="207"/>
      <c r="G25" s="219"/>
      <c r="H25" s="223"/>
      <c r="I25" s="223"/>
      <c r="J25" s="213"/>
      <c r="K25" s="207"/>
      <c r="L25" s="207"/>
      <c r="M25" s="207"/>
      <c r="N25" s="207"/>
      <c r="O25" s="207"/>
      <c r="P25" s="207"/>
    </row>
    <row r="26" spans="5:16" ht="15.6">
      <c r="E26" s="207"/>
      <c r="F26" s="207"/>
      <c r="G26" s="219"/>
      <c r="H26" s="223"/>
      <c r="I26" s="223"/>
      <c r="J26" s="213"/>
      <c r="K26" s="207"/>
      <c r="L26" s="207"/>
      <c r="M26" s="207"/>
      <c r="N26" s="207"/>
      <c r="O26" s="207"/>
      <c r="P26" s="207"/>
    </row>
    <row r="27" spans="5:16" ht="15.6">
      <c r="E27" s="207"/>
      <c r="F27" s="207"/>
      <c r="G27" s="219"/>
      <c r="H27" s="223"/>
      <c r="I27" s="223"/>
      <c r="J27" s="213"/>
      <c r="K27" s="207"/>
      <c r="L27" s="207"/>
      <c r="M27" s="207"/>
      <c r="N27" s="207"/>
      <c r="O27" s="207"/>
      <c r="P27" s="207"/>
    </row>
    <row r="28" spans="5:16" ht="15.6">
      <c r="E28" s="207"/>
      <c r="F28" s="207"/>
      <c r="G28" s="219"/>
      <c r="H28" s="223"/>
      <c r="I28" s="223"/>
      <c r="J28" s="213"/>
      <c r="K28" s="207"/>
      <c r="L28" s="207"/>
      <c r="M28" s="207"/>
      <c r="N28" s="207"/>
      <c r="O28" s="207"/>
      <c r="P28" s="207"/>
    </row>
    <row r="29" spans="5:16" ht="15.6">
      <c r="E29" s="207"/>
      <c r="F29" s="207"/>
      <c r="G29" s="219"/>
      <c r="H29" s="223"/>
      <c r="I29" s="223"/>
      <c r="J29" s="213"/>
      <c r="K29" s="207"/>
      <c r="L29" s="207"/>
      <c r="M29" s="207"/>
      <c r="N29" s="207"/>
      <c r="O29" s="207"/>
      <c r="P29" s="207"/>
    </row>
    <row r="30" spans="5:16">
      <c r="E30" s="207"/>
      <c r="F30" s="207"/>
      <c r="G30" s="219"/>
      <c r="H30" s="379"/>
      <c r="I30" s="379"/>
      <c r="J30" s="379"/>
      <c r="K30" s="207"/>
      <c r="L30" s="207"/>
      <c r="M30" s="207"/>
      <c r="N30" s="207"/>
      <c r="O30" s="207"/>
      <c r="P30" s="207"/>
    </row>
    <row r="31" spans="5:16">
      <c r="E31" s="207"/>
      <c r="F31" s="207"/>
      <c r="G31" s="207"/>
      <c r="H31" s="207"/>
      <c r="I31" s="207"/>
      <c r="J31" s="207"/>
      <c r="K31" s="207"/>
      <c r="L31" s="207"/>
      <c r="M31" s="207"/>
      <c r="N31" s="207"/>
      <c r="O31" s="207"/>
      <c r="P31" s="207"/>
    </row>
    <row r="32" spans="5:16">
      <c r="E32" s="207"/>
      <c r="F32" s="207"/>
      <c r="G32" s="207"/>
      <c r="H32" s="207"/>
      <c r="I32" s="207"/>
      <c r="J32" s="207"/>
      <c r="K32" s="207"/>
      <c r="L32" s="207"/>
      <c r="M32" s="207"/>
      <c r="N32" s="207"/>
      <c r="O32" s="207"/>
      <c r="P32" s="207"/>
    </row>
    <row r="34" spans="5:16" ht="23.4">
      <c r="E34" s="227"/>
      <c r="F34" s="222"/>
      <c r="K34" s="222"/>
      <c r="L34" s="207"/>
      <c r="M34" s="207"/>
      <c r="N34" s="228"/>
      <c r="O34" s="207"/>
      <c r="P34" s="207"/>
    </row>
    <row r="35" spans="5:16">
      <c r="E35" s="222"/>
      <c r="F35" s="222"/>
      <c r="K35" s="222"/>
      <c r="L35" s="207"/>
      <c r="M35" s="207"/>
      <c r="N35" s="228"/>
      <c r="O35" s="207"/>
      <c r="P35" s="207"/>
    </row>
    <row r="36" spans="5:16">
      <c r="E36" s="222"/>
      <c r="F36" s="222"/>
      <c r="G36" s="222"/>
      <c r="H36" s="222"/>
      <c r="I36" s="222"/>
      <c r="J36" s="222"/>
      <c r="K36" s="222"/>
      <c r="L36" s="207"/>
      <c r="M36" s="207"/>
      <c r="N36" s="228"/>
      <c r="O36" s="207"/>
      <c r="P36" s="207"/>
    </row>
    <row r="37" spans="5:16">
      <c r="E37" s="222"/>
      <c r="F37" s="222"/>
      <c r="G37" s="222"/>
      <c r="H37" s="222"/>
      <c r="I37" s="222"/>
      <c r="J37" s="222"/>
      <c r="K37" s="222"/>
      <c r="L37" s="207"/>
      <c r="M37" s="207"/>
      <c r="N37" s="228"/>
      <c r="O37" s="207"/>
      <c r="P37" s="207"/>
    </row>
    <row r="38" spans="5:16">
      <c r="E38" s="222"/>
      <c r="F38" s="222"/>
      <c r="G38" s="222"/>
      <c r="H38" s="222"/>
      <c r="I38" s="222"/>
      <c r="J38" s="222"/>
      <c r="K38" s="222"/>
      <c r="L38" s="207"/>
      <c r="M38" s="207"/>
      <c r="N38" s="228"/>
      <c r="O38" s="207"/>
      <c r="P38" s="207"/>
    </row>
    <row r="39" spans="5:16">
      <c r="E39" s="222"/>
      <c r="F39" s="222"/>
      <c r="G39" s="222"/>
      <c r="H39" s="222"/>
      <c r="I39" s="222"/>
      <c r="J39" s="222"/>
      <c r="K39" s="222"/>
      <c r="L39" s="207"/>
      <c r="M39" s="207"/>
      <c r="N39" s="228"/>
      <c r="O39" s="207"/>
      <c r="P39" s="207"/>
    </row>
  </sheetData>
  <sheetProtection algorithmName="SHA-512" hashValue="e0w9GmxIE1fjdAroaLT6EwzEF/xr7681rpLoT1aTELVeVigby8rI0JJK8YQf8uGYvp0D2f7RFCWdkE9JnWOE3A==" saltValue="5V0NaXch4yN7NWyTyyj+zQ==" spinCount="100000" sheet="1" selectLockedCells="1"/>
  <mergeCells count="6">
    <mergeCell ref="H30:J30"/>
    <mergeCell ref="E6:F6"/>
    <mergeCell ref="H6:I6"/>
    <mergeCell ref="K6:L6"/>
    <mergeCell ref="N6:O6"/>
    <mergeCell ref="E16:F16"/>
  </mergeCells>
  <conditionalFormatting sqref="E14:E15">
    <cfRule type="expression" dxfId="38" priority="4">
      <formula>#REF!="TAXA"</formula>
    </cfRule>
  </conditionalFormatting>
  <conditionalFormatting sqref="E16:F16">
    <cfRule type="expression" dxfId="37" priority="2">
      <formula>#REF!="TAXA"</formula>
    </cfRule>
  </conditionalFormatting>
  <conditionalFormatting sqref="E6:J6 G7:G19 J7:J29 E20:G29 E34:J35">
    <cfRule type="expression" dxfId="36" priority="6">
      <formula>#REF!="TAXA"</formula>
    </cfRule>
  </conditionalFormatting>
  <conditionalFormatting sqref="H30">
    <cfRule type="expression" dxfId="35" priority="5">
      <formula>#REF!="TAXA"</formula>
    </cfRule>
  </conditionalFormatting>
  <conditionalFormatting sqref="K6:L6">
    <cfRule type="expression" dxfId="34" priority="3">
      <formula>#REF!="TAXA"</formula>
    </cfRule>
  </conditionalFormatting>
  <conditionalFormatting sqref="N6:O6">
    <cfRule type="expression" dxfId="33" priority="1">
      <formula>#REF!="TAXA"</formula>
    </cfRule>
  </conditionalFormatting>
  <pageMargins left="0.7" right="0.7" top="0.75" bottom="0.75" header="0.3" footer="0.3"/>
  <drawing r:id="rId1"/>
  <legacy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CA55D7-19A1-4FF6-942B-0596E4528624}">
  <sheetPr codeName="Sheet10"/>
  <dimension ref="B4:I18"/>
  <sheetViews>
    <sheetView showGridLines="0" zoomScale="80" zoomScaleNormal="80" workbookViewId="0">
      <selection activeCell="F14" sqref="F14"/>
    </sheetView>
  </sheetViews>
  <sheetFormatPr defaultColWidth="8.88671875" defaultRowHeight="14.4"/>
  <cols>
    <col min="1" max="1" width="8.88671875" style="2"/>
    <col min="2" max="2" width="31.44140625" style="2" customWidth="1"/>
    <col min="3" max="3" width="34.109375" style="2" customWidth="1"/>
    <col min="4" max="4" width="20.109375" style="2" customWidth="1"/>
    <col min="5" max="5" width="50.88671875" style="2" customWidth="1"/>
    <col min="6" max="6" width="42.6640625" style="2" customWidth="1"/>
    <col min="7" max="7" width="24.109375" style="2" customWidth="1"/>
    <col min="8" max="8" width="21.44140625" style="2" customWidth="1"/>
    <col min="9" max="9" width="29.44140625" style="2" customWidth="1"/>
    <col min="10" max="16384" width="8.88671875" style="2"/>
  </cols>
  <sheetData>
    <row r="4" spans="2:9" ht="42.6" thickBot="1">
      <c r="B4" s="247" t="s">
        <v>890</v>
      </c>
      <c r="C4" s="248" t="str">
        <f>FORM2.2!E6</f>
        <v>Selecione sua Resposta</v>
      </c>
      <c r="D4" s="249" t="s">
        <v>887</v>
      </c>
      <c r="E4" s="250" t="str">
        <f>IFERROR((SUMIF(E8:E14,"&gt;=0")/(COUNTA(E8:E14)-COUNTIF(E8:E14,'TABELAS AUXILIARES'!$F$13))/2)*(1+C4*1/5), "Por favor preencher todos os campos")</f>
        <v>Por favor preencher todos os campos</v>
      </c>
      <c r="F4" s="251" t="str" cm="1">
        <f t="array" ref="F4">IFERROR(_xlfn.IFS(E4&lt;0.3,'TABELAS AUXILIARES'!O8,E4 &lt;0.5,'TABELAS AUXILIARES'!O9,E4 &lt; 0.7,'TABELAS AUXILIARES'!O10,E4 &lt; 0.89,'TABELAS AUXILIARES'!O11,E4 &lt;= 1,'TABELAS AUXILIARES'!O12), "Por favor preencher todos os campos")</f>
        <v>Por favor preencher todos os campos</v>
      </c>
      <c r="G4" s="139"/>
    </row>
    <row r="5" spans="2:9" ht="16.2" thickTop="1">
      <c r="D5" s="252"/>
      <c r="G5" s="139"/>
    </row>
    <row r="6" spans="2:9" ht="28.8">
      <c r="C6" s="381" t="s">
        <v>1214</v>
      </c>
      <c r="D6" s="382"/>
      <c r="E6" s="382"/>
      <c r="G6" s="253"/>
    </row>
    <row r="7" spans="2:9" ht="31.2">
      <c r="C7" s="254" t="s">
        <v>889</v>
      </c>
      <c r="D7" s="383" t="s">
        <v>888</v>
      </c>
      <c r="E7" s="384"/>
      <c r="H7" s="255" t="s">
        <v>885</v>
      </c>
      <c r="I7" s="2" t="s">
        <v>884</v>
      </c>
    </row>
    <row r="8" spans="2:9" ht="21">
      <c r="C8" s="256" t="s">
        <v>36</v>
      </c>
      <c r="D8" s="257" t="str">
        <f>FORM2.2!E12</f>
        <v>Selecione a Opção</v>
      </c>
      <c r="E8" s="257">
        <f>IF(D8="Sim",1,0)</f>
        <v>0</v>
      </c>
      <c r="H8" s="32">
        <f>_xlfn.XLOOKUP(C8, FORM3GERAL!$C$7:$C$7,FORM3GERAL!$P$7:$P$317)</f>
        <v>1</v>
      </c>
      <c r="I8" s="2" t="str">
        <f ca="1">_xlfn.XLOOKUP(C8, FORM3GERAL!$C$7:$C$7,FORM3GERAL!$L$7:$L$317)</f>
        <v>Atrasado</v>
      </c>
    </row>
    <row r="9" spans="2:9" ht="21">
      <c r="B9" s="258" t="s">
        <v>1215</v>
      </c>
      <c r="C9" s="256" t="s">
        <v>40</v>
      </c>
      <c r="D9" s="257" t="str">
        <f>FORM2.2!E13</f>
        <v>Selecione a Opção</v>
      </c>
      <c r="E9" s="257">
        <f t="shared" ref="E9:E14" si="0">IF(D9="Sim",1,0)</f>
        <v>0</v>
      </c>
      <c r="G9" s="253"/>
      <c r="H9" s="32" t="e">
        <f>_xlfn.XLOOKUP(C9, FORM3GERAL!$C$7:$C$7,FORM3GERAL!$P$7:$P$317)</f>
        <v>#N/A</v>
      </c>
      <c r="I9" s="2" t="e">
        <f>_xlfn.XLOOKUP(C9, FORM3GERAL!$C$7:$C$7,FORM3GERAL!$L$7:$L$317)</f>
        <v>#N/A</v>
      </c>
    </row>
    <row r="10" spans="2:9" ht="21">
      <c r="B10" s="258">
        <f>COUNTA(C8:C14)</f>
        <v>7</v>
      </c>
      <c r="C10" s="256" t="s">
        <v>43</v>
      </c>
      <c r="D10" s="257" t="str">
        <f>FORM2.2!E14</f>
        <v>Selecione a Opção</v>
      </c>
      <c r="E10" s="257">
        <f t="shared" si="0"/>
        <v>0</v>
      </c>
      <c r="H10" s="32" t="e">
        <f>_xlfn.XLOOKUP(C10, FORM3GERAL!$C$7:$C$7,FORM3GERAL!$P$7:$P$317)</f>
        <v>#N/A</v>
      </c>
      <c r="I10" s="2" t="e">
        <f>_xlfn.XLOOKUP(C10, FORM3GERAL!$C$7:$C$7,FORM3GERAL!$L$7:$L$317)</f>
        <v>#N/A</v>
      </c>
    </row>
    <row r="11" spans="2:9" ht="21">
      <c r="C11" s="256" t="s">
        <v>46</v>
      </c>
      <c r="D11" s="257" t="str">
        <f>FORM2.2!E15</f>
        <v>Selecione a Opção</v>
      </c>
      <c r="E11" s="257">
        <f t="shared" si="0"/>
        <v>0</v>
      </c>
      <c r="H11" s="32" t="e">
        <f>_xlfn.XLOOKUP(C11, FORM3GERAL!$C$7:$C$7,FORM3GERAL!$P$7:$P$317)</f>
        <v>#N/A</v>
      </c>
      <c r="I11" s="2" t="e">
        <f>_xlfn.XLOOKUP(C11, FORM3GERAL!$C$7:$C$7,FORM3GERAL!$L$7:$L$317)</f>
        <v>#N/A</v>
      </c>
    </row>
    <row r="12" spans="2:9" ht="21">
      <c r="C12" s="256" t="s">
        <v>49</v>
      </c>
      <c r="D12" s="257" t="str">
        <f>FORM2.2!E16</f>
        <v>Selecione a Opção</v>
      </c>
      <c r="E12" s="257">
        <f t="shared" si="0"/>
        <v>0</v>
      </c>
      <c r="H12" s="32" t="e">
        <f>_xlfn.XLOOKUP(C12, FORM3GERAL!$C$7:$C$7,FORM3GERAL!$P$7:$P$317)</f>
        <v>#N/A</v>
      </c>
      <c r="I12" s="2" t="e">
        <f>_xlfn.XLOOKUP(C12, FORM3GERAL!$C$7:$C$7,FORM3GERAL!$L$7:$L$317)</f>
        <v>#N/A</v>
      </c>
    </row>
    <row r="13" spans="2:9" ht="21">
      <c r="C13" s="256" t="s">
        <v>52</v>
      </c>
      <c r="D13" s="257" t="str">
        <f>FORM2.2!E17</f>
        <v>Selecione a Opção</v>
      </c>
      <c r="E13" s="257">
        <f t="shared" si="0"/>
        <v>0</v>
      </c>
      <c r="H13" s="32" t="e">
        <f>_xlfn.XLOOKUP(C13, FORM3GERAL!$C$7:$C$7,FORM3GERAL!$P$7:$P$317)</f>
        <v>#N/A</v>
      </c>
      <c r="I13" s="2" t="e">
        <f>_xlfn.XLOOKUP(C13, FORM3GERAL!$C$7:$C$7,FORM3GERAL!$L$7:$L$317)</f>
        <v>#N/A</v>
      </c>
    </row>
    <row r="14" spans="2:9" ht="21">
      <c r="C14" s="256" t="s">
        <v>55</v>
      </c>
      <c r="D14" s="257" t="str">
        <f>FORM2.2!E18</f>
        <v>Selecione a Opção</v>
      </c>
      <c r="E14" s="257">
        <f t="shared" si="0"/>
        <v>0</v>
      </c>
      <c r="H14" s="32" t="e">
        <f>_xlfn.XLOOKUP(C14, FORM3GERAL!$C$7:$C$7,FORM3GERAL!$P$7:$P$317)</f>
        <v>#N/A</v>
      </c>
      <c r="I14" s="2" t="e">
        <f>_xlfn.XLOOKUP(C14, FORM3GERAL!$C$7:$C$7,FORM3GERAL!$L$7:$L$317)</f>
        <v>#N/A</v>
      </c>
    </row>
    <row r="16" spans="2:9">
      <c r="D16" s="259" t="s">
        <v>1216</v>
      </c>
      <c r="E16" s="260">
        <f>COUNTIF(D8:D14,"Sim")</f>
        <v>0</v>
      </c>
    </row>
    <row r="17" spans="4:5">
      <c r="D17" s="259" t="s">
        <v>1217</v>
      </c>
      <c r="E17" s="260">
        <f>COUNTIF(D8:D14,"Não")</f>
        <v>0</v>
      </c>
    </row>
    <row r="18" spans="4:5">
      <c r="D18" s="261" t="s">
        <v>1218</v>
      </c>
      <c r="E18" s="262">
        <f>SUM(E16:E17)</f>
        <v>0</v>
      </c>
    </row>
  </sheetData>
  <sheetProtection algorithmName="SHA-512" hashValue="wJqVo0yiUZ6DhExvKeuBhoY0fGBnu+jq5zHHOqI11BmSoun3RLlxLHQcSB/0kAADQPPyuitmE4iVVVvW7hUCWQ==" saltValue="FR7j/rXnwQxHGSJ9Knp6BA==" spinCount="100000" sheet="1" objects="1" scenarios="1"/>
  <mergeCells count="2">
    <mergeCell ref="C6:E6"/>
    <mergeCell ref="D7:E7"/>
  </mergeCells>
  <conditionalFormatting sqref="B14">
    <cfRule type="expression" dxfId="32" priority="3">
      <formula>#REF!="TAXA"</formula>
    </cfRule>
  </conditionalFormatting>
  <conditionalFormatting sqref="C8:C14 D18">
    <cfRule type="expression" dxfId="31" priority="4">
      <formula>#REF!="TAXA"</formula>
    </cfRule>
  </conditionalFormatting>
  <conditionalFormatting sqref="G6">
    <cfRule type="expression" dxfId="30" priority="2">
      <formula>#REF!="TAXA"</formula>
    </cfRule>
  </conditionalFormatting>
  <conditionalFormatting sqref="H7">
    <cfRule type="expression" dxfId="29" priority="1">
      <formula>#REF!="TAXA"</formula>
    </cfRule>
  </conditionalFormatting>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149A42-84AA-4F47-85C7-39B5F8FC2040}">
  <sheetPr codeName="Sheet19"/>
  <dimension ref="A2:BM194"/>
  <sheetViews>
    <sheetView showGridLines="0" zoomScale="70" zoomScaleNormal="70" zoomScaleSheetLayoutView="50" workbookViewId="0">
      <selection activeCell="F26" sqref="F26"/>
    </sheetView>
  </sheetViews>
  <sheetFormatPr defaultColWidth="8.88671875" defaultRowHeight="14.4"/>
  <cols>
    <col min="1" max="1" width="20.44140625" style="2" customWidth="1"/>
    <col min="2" max="2" width="31.44140625" style="2" customWidth="1"/>
    <col min="3" max="3" width="46.44140625" style="2" customWidth="1"/>
    <col min="4" max="4" width="13.44140625" style="2" customWidth="1"/>
    <col min="5" max="5" width="47.44140625" style="2" customWidth="1"/>
    <col min="6" max="6" width="50.44140625" style="137" customWidth="1"/>
    <col min="7" max="7" width="39.44140625" style="2" customWidth="1"/>
    <col min="8" max="8" width="20.44140625" style="2" hidden="1" customWidth="1"/>
    <col min="9" max="9" width="28.44140625" style="2" hidden="1" customWidth="1"/>
    <col min="10" max="10" width="6.44140625" style="2" hidden="1" customWidth="1"/>
    <col min="11" max="11" width="25.109375" style="32" customWidth="1"/>
    <col min="12" max="12" width="25" style="2" bestFit="1" customWidth="1"/>
    <col min="13" max="13" width="23.6640625" style="2" customWidth="1"/>
    <col min="14" max="14" width="18.6640625" style="2" customWidth="1"/>
    <col min="15" max="16384" width="8.88671875" style="2"/>
  </cols>
  <sheetData>
    <row r="2" spans="1:65">
      <c r="F2" s="171" t="s">
        <v>894</v>
      </c>
      <c r="G2" s="170">
        <f>COUNTA(D7:D159)</f>
        <v>153</v>
      </c>
    </row>
    <row r="4" spans="1:65" ht="28.8">
      <c r="B4" s="385" t="s">
        <v>893</v>
      </c>
      <c r="C4" s="385"/>
      <c r="D4" s="169"/>
      <c r="E4" s="169"/>
      <c r="F4" s="168" t="s">
        <v>892</v>
      </c>
      <c r="G4" s="167">
        <f>COUNTIF(FORM2.3!$I$12:$I$181,"Selecione a Resposta")</f>
        <v>153</v>
      </c>
      <c r="H4" s="139"/>
      <c r="I4" s="139"/>
      <c r="J4" s="139"/>
      <c r="K4" s="138"/>
    </row>
    <row r="5" spans="1:65">
      <c r="C5" s="166"/>
      <c r="G5" s="139"/>
      <c r="H5" s="139"/>
      <c r="I5" s="139"/>
      <c r="J5" s="139"/>
      <c r="K5" s="138"/>
    </row>
    <row r="6" spans="1:65" ht="31.8" thickBot="1">
      <c r="B6" s="165" t="s">
        <v>891</v>
      </c>
      <c r="C6" s="165" t="s">
        <v>890</v>
      </c>
      <c r="D6" s="165" t="s">
        <v>889</v>
      </c>
      <c r="E6" s="165" t="s">
        <v>888</v>
      </c>
      <c r="F6" s="165" t="s">
        <v>887</v>
      </c>
      <c r="G6" s="165" t="s">
        <v>886</v>
      </c>
      <c r="H6" s="165"/>
      <c r="I6" s="386"/>
      <c r="J6" s="387"/>
      <c r="K6" s="164" t="s">
        <v>885</v>
      </c>
      <c r="L6" s="165" t="s">
        <v>884</v>
      </c>
      <c r="M6" s="164" t="s">
        <v>883</v>
      </c>
      <c r="N6" s="163"/>
    </row>
    <row r="7" spans="1:65" s="149" customFormat="1" ht="15" thickTop="1">
      <c r="A7" s="2"/>
      <c r="B7" s="152">
        <v>1</v>
      </c>
      <c r="C7" s="155" t="str">
        <f>FORM2.3!K11</f>
        <v>Selecione sua Resposta</v>
      </c>
      <c r="D7" s="159" t="s">
        <v>62</v>
      </c>
      <c r="E7" s="154" t="str">
        <f>IFERROR(_xlfn.XLOOKUP(_xlfn.XLOOKUP(D7,FORM2.3!C12:C181,FORM2.3!I12:I181),'TABELAS AUXILIARES'!$E$8:$E$13,'TABELAS AUXILIARES'!$F$8:$F$13),"Por favor, preencha o campo")</f>
        <v>Por favor, preencha o campo</v>
      </c>
      <c r="F7" s="162" t="str">
        <f>IF(COUNTIF(E7:E11,"Por favor, preencha o campo")&gt;0, "Por favor preencha todas as medidas e controles",(SUMIF(E7:E11,"&gt;=0")/(COUNTA(E7:E11)-COUNTIF(E7:E11,'TABELAS AUXILIARES'!$F$13))/2)*(1+C7*1/5))</f>
        <v>Por favor preencha todas as medidas e controles</v>
      </c>
      <c r="G7" s="161" t="str">
        <f>IFERROR(((LOGICA_CONTROLE_0!E4*4) + SUM(F7:F159))/22, "Por favor preencha todos os campos")</f>
        <v>Por favor preencha todos os campos</v>
      </c>
      <c r="H7" s="160"/>
      <c r="I7" s="152"/>
      <c r="J7" s="152"/>
      <c r="K7" s="151">
        <f>_xlfn.XLOOKUP(D7, FORM3GERAL!$C$7:$C$317,FORM3GERAL!$P$7:$P$317)</f>
        <v>1</v>
      </c>
      <c r="L7" s="150" t="str">
        <f ca="1">_xlfn.XLOOKUP(D7, FORM3GERAL!$C$7:$C$317,FORM3GERAL!$L$7:$L$317)</f>
        <v>Atrasado</v>
      </c>
      <c r="M7" s="149">
        <f t="shared" ref="M7:M38" ca="1" si="0">IF(K7=1,IF(L7="Concluído",1,0),0)</f>
        <v>0</v>
      </c>
      <c r="N7" s="2"/>
      <c r="O7" s="2"/>
      <c r="P7" s="2"/>
      <c r="Q7" s="2"/>
      <c r="R7" s="2"/>
      <c r="S7" s="2"/>
      <c r="T7" s="2"/>
      <c r="U7" s="2"/>
      <c r="V7" s="2"/>
      <c r="W7" s="2"/>
      <c r="X7" s="2"/>
      <c r="Y7" s="2"/>
      <c r="Z7" s="2"/>
      <c r="AA7" s="2"/>
      <c r="AB7" s="2"/>
      <c r="AC7" s="2"/>
      <c r="AD7" s="2"/>
      <c r="AE7" s="2"/>
      <c r="AF7" s="2"/>
      <c r="AG7" s="2"/>
      <c r="AH7" s="2"/>
      <c r="AI7" s="2"/>
      <c r="AJ7" s="2"/>
      <c r="AK7" s="2"/>
      <c r="AL7" s="2"/>
      <c r="AM7" s="2"/>
      <c r="AN7" s="2"/>
      <c r="AO7" s="2"/>
      <c r="AP7" s="2"/>
      <c r="AQ7" s="2"/>
      <c r="AR7" s="2"/>
      <c r="AS7" s="2"/>
      <c r="AT7" s="2"/>
      <c r="AU7" s="2"/>
      <c r="AV7" s="2"/>
      <c r="AW7" s="2"/>
      <c r="AX7" s="2"/>
      <c r="AY7" s="2"/>
      <c r="AZ7" s="2"/>
      <c r="BA7" s="2"/>
      <c r="BB7" s="2"/>
      <c r="BC7" s="2"/>
      <c r="BD7" s="2"/>
      <c r="BE7" s="2"/>
      <c r="BF7" s="2"/>
      <c r="BG7" s="2"/>
      <c r="BH7" s="2"/>
      <c r="BI7" s="2"/>
      <c r="BJ7" s="2"/>
      <c r="BK7" s="2"/>
      <c r="BL7" s="2"/>
      <c r="BM7" s="2"/>
    </row>
    <row r="8" spans="1:65">
      <c r="B8" s="147">
        <v>1</v>
      </c>
      <c r="C8" s="147"/>
      <c r="D8" s="157" t="s">
        <v>68</v>
      </c>
      <c r="E8" s="148" t="str">
        <f>IFERROR(_xlfn.XLOOKUP(_xlfn.XLOOKUP(D8,FORM2.3!C13:C182,FORM2.3!I13:I182),'TABELAS AUXILIARES'!$E$8:$E$13,'TABELAS AUXILIARES'!$F$8:$F$13),"Por favor, preencha o campo")</f>
        <v>Por favor, preencha o campo</v>
      </c>
      <c r="F8" s="157"/>
      <c r="G8" s="156"/>
      <c r="H8" s="156"/>
      <c r="I8" s="147"/>
      <c r="J8" s="147"/>
      <c r="K8" s="146">
        <f>_xlfn.XLOOKUP(D8, FORM3GERAL!$C$7:$C$317,FORM3GERAL!$P$7:$P$317)</f>
        <v>0</v>
      </c>
      <c r="L8" s="145" t="str">
        <f ca="1">_xlfn.XLOOKUP(D8, FORM3GERAL!$C$7:$C$317,FORM3GERAL!$L$7:$L$317)</f>
        <v>Atrasado</v>
      </c>
      <c r="M8" s="2">
        <f t="shared" si="0"/>
        <v>0</v>
      </c>
    </row>
    <row r="9" spans="1:65">
      <c r="B9" s="147">
        <v>1</v>
      </c>
      <c r="C9" s="147"/>
      <c r="D9" s="157" t="s">
        <v>73</v>
      </c>
      <c r="E9" s="148" t="str">
        <f>IFERROR(_xlfn.XLOOKUP(_xlfn.XLOOKUP(D9,FORM2.3!C14:C183,FORM2.3!I14:I183),'TABELAS AUXILIARES'!$E$8:$E$13,'TABELAS AUXILIARES'!$F$8:$F$13),"Por favor, preencha o campo")</f>
        <v>Por favor, preencha o campo</v>
      </c>
      <c r="F9" s="157"/>
      <c r="G9" s="156"/>
      <c r="H9" s="156"/>
      <c r="I9" s="147"/>
      <c r="J9" s="147"/>
      <c r="K9" s="146">
        <f>_xlfn.XLOOKUP(D9, FORM3GERAL!$C$7:$C$317,FORM3GERAL!$P$7:$P$317)</f>
        <v>0</v>
      </c>
      <c r="L9" s="145" t="str">
        <f ca="1">_xlfn.XLOOKUP(D9, FORM3GERAL!$C$7:$C$317,FORM3GERAL!$L$7:$L$317)</f>
        <v>Atrasado</v>
      </c>
      <c r="M9" s="2">
        <f t="shared" si="0"/>
        <v>0</v>
      </c>
    </row>
    <row r="10" spans="1:65">
      <c r="B10" s="147">
        <v>1</v>
      </c>
      <c r="C10" s="147"/>
      <c r="D10" s="157" t="s">
        <v>69</v>
      </c>
      <c r="E10" s="148" t="str">
        <f>IFERROR(_xlfn.XLOOKUP(_xlfn.XLOOKUP(D10,FORM2.3!C15:C184,FORM2.3!I15:I184),'TABELAS AUXILIARES'!$E$8:$E$13,'TABELAS AUXILIARES'!$F$8:$F$13),"Por favor, preencha o campo")</f>
        <v>Por favor, preencha o campo</v>
      </c>
      <c r="F10" s="157"/>
      <c r="G10" s="156"/>
      <c r="H10" s="156"/>
      <c r="I10" s="147"/>
      <c r="J10" s="147"/>
      <c r="K10" s="146">
        <f>_xlfn.XLOOKUP(D10, FORM3GERAL!$C$7:$C$317,FORM3GERAL!$P$7:$P$317)</f>
        <v>0</v>
      </c>
      <c r="L10" s="145" t="str">
        <f ca="1">_xlfn.XLOOKUP(D10, FORM3GERAL!$C$7:$C$317,FORM3GERAL!$L$7:$L$317)</f>
        <v>Atrasado</v>
      </c>
      <c r="M10" s="2">
        <f t="shared" si="0"/>
        <v>0</v>
      </c>
    </row>
    <row r="11" spans="1:65">
      <c r="B11" s="147">
        <v>1</v>
      </c>
      <c r="C11" s="147"/>
      <c r="D11" s="157" t="s">
        <v>77</v>
      </c>
      <c r="E11" s="148" t="str">
        <f>IFERROR(_xlfn.XLOOKUP(_xlfn.XLOOKUP(D11,FORM2.3!C16:C185,FORM2.3!I16:I185),'TABELAS AUXILIARES'!$E$8:$E$13,'TABELAS AUXILIARES'!$F$8:$F$13),"Por favor, preencha o campo")</f>
        <v>Por favor, preencha o campo</v>
      </c>
      <c r="F11" s="157"/>
      <c r="G11" s="156"/>
      <c r="H11" s="156"/>
      <c r="I11" s="147"/>
      <c r="J11" s="147"/>
      <c r="K11" s="146">
        <f>_xlfn.XLOOKUP(D11, FORM3GERAL!$C$7:$C$317,FORM3GERAL!$P$7:$P$317)</f>
        <v>1</v>
      </c>
      <c r="L11" s="145" t="str">
        <f ca="1">_xlfn.XLOOKUP(D11, FORM3GERAL!$C$7:$C$317,FORM3GERAL!$L$7:$L$317)</f>
        <v>Atrasado</v>
      </c>
      <c r="M11" s="2">
        <f t="shared" ca="1" si="0"/>
        <v>0</v>
      </c>
    </row>
    <row r="12" spans="1:65" s="149" customFormat="1">
      <c r="A12" s="2"/>
      <c r="B12" s="152">
        <v>2</v>
      </c>
      <c r="C12" s="155" t="str">
        <f>FORM2.3!K17</f>
        <v>Selecione sua Resposta</v>
      </c>
      <c r="D12" s="159" t="s">
        <v>85</v>
      </c>
      <c r="E12" s="154" t="str">
        <f>IFERROR(_xlfn.XLOOKUP(_xlfn.XLOOKUP(D12,FORM2.3!C17:C186,FORM2.3!I17:I186),'TABELAS AUXILIARES'!$E$8:$E$13,'TABELAS AUXILIARES'!$F$8:$F$13),"Por favor, preencha o campo")</f>
        <v>Por favor, preencha o campo</v>
      </c>
      <c r="F12" s="153" t="str">
        <f>IF(COUNTIF(E12:E18,"Por favor, preencha o campo")&gt;0, "Por favor preencha todas as medidas e controles",(SUMIF(E12:E18,"&gt;=0")/(COUNTA(E12:E18)-COUNTIF(E12:E18,'TABELAS AUXILIARES'!$F$13))/2)*(1+C12*1/5))</f>
        <v>Por favor preencha todas as medidas e controles</v>
      </c>
      <c r="G12" s="158"/>
      <c r="H12" s="158"/>
      <c r="I12" s="152"/>
      <c r="J12" s="152"/>
      <c r="K12" s="151">
        <f>_xlfn.XLOOKUP(D12, FORM3GERAL!$C$7:$C$317,FORM3GERAL!$P$7:$P$317)</f>
        <v>1</v>
      </c>
      <c r="L12" s="150" t="str">
        <f ca="1">_xlfn.XLOOKUP(D12, FORM3GERAL!$C$7:$C$317,FORM3GERAL!$L$7:$L$317)</f>
        <v>Atrasado</v>
      </c>
      <c r="M12" s="149">
        <f t="shared" ca="1" si="0"/>
        <v>0</v>
      </c>
      <c r="N12" s="2"/>
      <c r="O12" s="2"/>
      <c r="P12" s="2"/>
      <c r="Q12" s="2"/>
      <c r="R12" s="2"/>
      <c r="S12" s="2"/>
      <c r="T12" s="2"/>
      <c r="U12" s="2"/>
      <c r="V12" s="2"/>
      <c r="W12" s="2"/>
      <c r="X12" s="2"/>
      <c r="Y12" s="2"/>
      <c r="Z12" s="2"/>
      <c r="AA12" s="2"/>
      <c r="AB12" s="2"/>
      <c r="AC12" s="2"/>
      <c r="AD12" s="2"/>
      <c r="AE12" s="2"/>
      <c r="AF12" s="2"/>
      <c r="AG12" s="2"/>
      <c r="AH12" s="2"/>
      <c r="AI12" s="2"/>
      <c r="AJ12" s="2"/>
      <c r="AK12" s="2"/>
      <c r="AL12" s="2"/>
      <c r="AM12" s="2"/>
      <c r="AN12" s="2"/>
      <c r="AO12" s="2"/>
      <c r="AP12" s="2"/>
      <c r="AQ12" s="2"/>
      <c r="AR12" s="2"/>
      <c r="AS12" s="2"/>
      <c r="AT12" s="2"/>
      <c r="AU12" s="2"/>
      <c r="AV12" s="2"/>
      <c r="AW12" s="2"/>
      <c r="AX12" s="2"/>
      <c r="AY12" s="2"/>
      <c r="AZ12" s="2"/>
      <c r="BA12" s="2"/>
      <c r="BB12" s="2"/>
      <c r="BC12" s="2"/>
      <c r="BD12" s="2"/>
      <c r="BE12" s="2"/>
      <c r="BF12" s="2"/>
      <c r="BG12" s="2"/>
      <c r="BH12" s="2"/>
      <c r="BI12" s="2"/>
      <c r="BJ12" s="2"/>
      <c r="BK12" s="2"/>
      <c r="BL12" s="2"/>
      <c r="BM12" s="2"/>
    </row>
    <row r="13" spans="1:65">
      <c r="B13" s="147">
        <v>2</v>
      </c>
      <c r="D13" s="157" t="s">
        <v>88</v>
      </c>
      <c r="E13" s="148" t="str">
        <f>IFERROR(_xlfn.XLOOKUP(_xlfn.XLOOKUP(D13,FORM2.3!C18:C187,FORM2.3!I18:I187),'TABELAS AUXILIARES'!$E$8:$E$13,'TABELAS AUXILIARES'!$F$8:$F$13),"Por favor, preencha o campo")</f>
        <v>Por favor, preencha o campo</v>
      </c>
      <c r="F13" s="157"/>
      <c r="G13" s="156"/>
      <c r="H13" s="156"/>
      <c r="I13" s="147"/>
      <c r="J13" s="147"/>
      <c r="K13" s="146">
        <f>_xlfn.XLOOKUP(D13, FORM3GERAL!$C$7:$C$317,FORM3GERAL!$P$7:$P$317)</f>
        <v>1</v>
      </c>
      <c r="L13" s="145" t="str">
        <f ca="1">_xlfn.XLOOKUP(D13, FORM3GERAL!$C$7:$C$317,FORM3GERAL!$L$7:$L$317)</f>
        <v>Atrasado</v>
      </c>
      <c r="M13" s="2">
        <f t="shared" ca="1" si="0"/>
        <v>0</v>
      </c>
    </row>
    <row r="14" spans="1:65">
      <c r="B14" s="147">
        <v>2</v>
      </c>
      <c r="C14" s="147"/>
      <c r="D14" s="157" t="s">
        <v>90</v>
      </c>
      <c r="E14" s="148" t="str">
        <f>IFERROR(_xlfn.XLOOKUP(_xlfn.XLOOKUP(D14,FORM2.3!C19:C188,FORM2.3!I19:I188),'TABELAS AUXILIARES'!$E$8:$E$13,'TABELAS AUXILIARES'!$F$8:$F$13),"Por favor, preencha o campo")</f>
        <v>Por favor, preencha o campo</v>
      </c>
      <c r="F14" s="157"/>
      <c r="G14" s="156"/>
      <c r="H14" s="156"/>
      <c r="I14" s="147"/>
      <c r="J14" s="147"/>
      <c r="K14" s="146">
        <f>_xlfn.XLOOKUP(D14, FORM3GERAL!$C$7:$C$317,FORM3GERAL!$P$7:$P$317)</f>
        <v>0</v>
      </c>
      <c r="L14" s="145" t="str">
        <f ca="1">_xlfn.XLOOKUP(D14, FORM3GERAL!$C$7:$C$317,FORM3GERAL!$L$7:$L$317)</f>
        <v>Atrasado</v>
      </c>
      <c r="M14" s="2">
        <f t="shared" si="0"/>
        <v>0</v>
      </c>
    </row>
    <row r="15" spans="1:65">
      <c r="B15" s="147">
        <v>2</v>
      </c>
      <c r="C15" s="147"/>
      <c r="D15" s="157" t="s">
        <v>95</v>
      </c>
      <c r="E15" s="148" t="str">
        <f>IFERROR(_xlfn.XLOOKUP(_xlfn.XLOOKUP(D15,FORM2.3!C20:C189,FORM2.3!I20:I189),'TABELAS AUXILIARES'!$E$8:$E$13,'TABELAS AUXILIARES'!$F$8:$F$13),"Por favor, preencha o campo")</f>
        <v>Por favor, preencha o campo</v>
      </c>
      <c r="F15" s="157"/>
      <c r="G15" s="156"/>
      <c r="H15" s="156"/>
      <c r="I15" s="147"/>
      <c r="J15" s="147"/>
      <c r="K15" s="146">
        <f>_xlfn.XLOOKUP(D15, FORM3GERAL!$C$7:$C$317,FORM3GERAL!$P$7:$P$317)</f>
        <v>0</v>
      </c>
      <c r="L15" s="145" t="str">
        <f ca="1">_xlfn.XLOOKUP(D15, FORM3GERAL!$C$7:$C$317,FORM3GERAL!$L$7:$L$317)</f>
        <v>Atrasado</v>
      </c>
      <c r="M15" s="2">
        <f t="shared" si="0"/>
        <v>0</v>
      </c>
    </row>
    <row r="16" spans="1:65">
      <c r="B16" s="147">
        <v>2</v>
      </c>
      <c r="C16" s="147"/>
      <c r="D16" s="157" t="s">
        <v>91</v>
      </c>
      <c r="E16" s="148" t="str">
        <f>IFERROR(_xlfn.XLOOKUP(_xlfn.XLOOKUP(D16,FORM2.3!C21:C190,FORM2.3!I21:I190),'TABELAS AUXILIARES'!$E$8:$E$13,'TABELAS AUXILIARES'!$F$8:$F$13),"Por favor, preencha o campo")</f>
        <v>Por favor, preencha o campo</v>
      </c>
      <c r="F16" s="157"/>
      <c r="G16" s="156"/>
      <c r="H16" s="156"/>
      <c r="I16" s="147"/>
      <c r="J16" s="147"/>
      <c r="K16" s="146">
        <f>_xlfn.XLOOKUP(D16, FORM3GERAL!$C$7:$C$317,FORM3GERAL!$P$7:$P$317)</f>
        <v>0</v>
      </c>
      <c r="L16" s="145" t="str">
        <f ca="1">_xlfn.XLOOKUP(D16, FORM3GERAL!$C$7:$C$317,FORM3GERAL!$L$7:$L$317)</f>
        <v>Atrasado</v>
      </c>
      <c r="M16" s="2">
        <f t="shared" si="0"/>
        <v>0</v>
      </c>
    </row>
    <row r="17" spans="1:65">
      <c r="B17" s="147">
        <v>2</v>
      </c>
      <c r="C17" s="147"/>
      <c r="D17" s="157" t="s">
        <v>96</v>
      </c>
      <c r="E17" s="148" t="str">
        <f>IFERROR(_xlfn.XLOOKUP(_xlfn.XLOOKUP(D17,FORM2.3!C22:C191,FORM2.3!I22:I191),'TABELAS AUXILIARES'!$E$8:$E$13,'TABELAS AUXILIARES'!$F$8:$F$13),"Por favor, preencha o campo")</f>
        <v>Por favor, preencha o campo</v>
      </c>
      <c r="F17" s="157"/>
      <c r="G17" s="156"/>
      <c r="H17" s="156"/>
      <c r="I17" s="147"/>
      <c r="J17" s="147"/>
      <c r="K17" s="146">
        <f>_xlfn.XLOOKUP(D17, FORM3GERAL!$C$7:$C$317,FORM3GERAL!$P$7:$P$317)</f>
        <v>0</v>
      </c>
      <c r="L17" s="145" t="str">
        <f ca="1">_xlfn.XLOOKUP(D17, FORM3GERAL!$C$7:$C$317,FORM3GERAL!$L$7:$L$317)</f>
        <v>Atrasado</v>
      </c>
      <c r="M17" s="2">
        <f t="shared" si="0"/>
        <v>0</v>
      </c>
    </row>
    <row r="18" spans="1:65">
      <c r="B18" s="147">
        <v>2</v>
      </c>
      <c r="C18" s="147"/>
      <c r="D18" s="157" t="s">
        <v>99</v>
      </c>
      <c r="E18" s="148" t="str">
        <f>IFERROR(_xlfn.XLOOKUP(_xlfn.XLOOKUP(D18,FORM2.3!C23:C192,FORM2.3!I23:I192),'TABELAS AUXILIARES'!$E$8:$E$13,'TABELAS AUXILIARES'!$F$8:$F$13),"Por favor, preencha o campo")</f>
        <v>Por favor, preencha o campo</v>
      </c>
      <c r="F18" s="157"/>
      <c r="G18" s="156"/>
      <c r="H18" s="156"/>
      <c r="I18" s="147"/>
      <c r="J18" s="147"/>
      <c r="K18" s="146">
        <f>_xlfn.XLOOKUP(D18, FORM3GERAL!$C$7:$C$317,FORM3GERAL!$P$7:$P$317)</f>
        <v>1</v>
      </c>
      <c r="L18" s="145" t="str">
        <f ca="1">_xlfn.XLOOKUP(D18, FORM3GERAL!$C$7:$C$317,FORM3GERAL!$L$7:$L$317)</f>
        <v>Atrasado</v>
      </c>
      <c r="M18" s="2">
        <f t="shared" ca="1" si="0"/>
        <v>0</v>
      </c>
    </row>
    <row r="19" spans="1:65" s="149" customFormat="1">
      <c r="A19" s="2"/>
      <c r="B19" s="155">
        <v>3</v>
      </c>
      <c r="C19" s="155" t="str">
        <f>FORM2.3!K25</f>
        <v>Selecione sua Resposta</v>
      </c>
      <c r="D19" s="159" t="s">
        <v>107</v>
      </c>
      <c r="E19" s="154" t="str">
        <f>IFERROR(_xlfn.XLOOKUP(_xlfn.XLOOKUP(D19,FORM2.3!C24:C193,FORM2.3!I24:I193),'TABELAS AUXILIARES'!$E$8:$E$13,'TABELAS AUXILIARES'!$F$8:$F$13),"Por favor, preencha o campo")</f>
        <v>Por favor, preencha o campo</v>
      </c>
      <c r="F19" s="153" t="str">
        <f>IF(COUNTIF(E19:E32,"Por favor, preencha o campo")&gt;0, "Por favor preencha todas as medidas e controles",(SUMIF(E19:E32,"&gt;=0")/(COUNTA(E19:E32)-COUNTIF(E19:E32,'TABELAS AUXILIARES'!$F$13))/2)*(1+C19*1/5))</f>
        <v>Por favor preencha todas as medidas e controles</v>
      </c>
      <c r="G19" s="158"/>
      <c r="H19" s="158"/>
      <c r="I19" s="152"/>
      <c r="J19" s="152"/>
      <c r="K19" s="151">
        <f>_xlfn.XLOOKUP(D19, FORM3GERAL!$C$7:$C$317,FORM3GERAL!$P$7:$P$317)</f>
        <v>1</v>
      </c>
      <c r="L19" s="150" t="str">
        <f ca="1">_xlfn.XLOOKUP(D19, FORM3GERAL!$C$7:$C$317,FORM3GERAL!$L$7:$L$317)</f>
        <v>Atrasado</v>
      </c>
      <c r="M19" s="149">
        <f t="shared" ca="1" si="0"/>
        <v>0</v>
      </c>
      <c r="N19" s="2"/>
      <c r="O19" s="2"/>
      <c r="P19" s="2"/>
      <c r="Q19" s="2"/>
      <c r="R19" s="2"/>
      <c r="S19" s="2"/>
      <c r="T19" s="2"/>
      <c r="U19" s="2"/>
      <c r="V19" s="2"/>
      <c r="W19" s="2"/>
      <c r="X19" s="2"/>
      <c r="Y19" s="2"/>
      <c r="Z19" s="2"/>
      <c r="AA19" s="2"/>
      <c r="AB19" s="2"/>
      <c r="AC19" s="2"/>
      <c r="AD19" s="2"/>
      <c r="AE19" s="2"/>
      <c r="AF19" s="2"/>
      <c r="AG19" s="2"/>
      <c r="AH19" s="2"/>
      <c r="AI19" s="2"/>
      <c r="AJ19" s="2"/>
      <c r="AK19" s="2"/>
      <c r="AL19" s="2"/>
      <c r="AM19" s="2"/>
      <c r="AN19" s="2"/>
      <c r="AO19" s="2"/>
      <c r="AP19" s="2"/>
      <c r="AQ19" s="2"/>
      <c r="AR19" s="2"/>
      <c r="AS19" s="2"/>
      <c r="AT19" s="2"/>
      <c r="AU19" s="2"/>
      <c r="AV19" s="2"/>
      <c r="AW19" s="2"/>
      <c r="AX19" s="2"/>
      <c r="AY19" s="2"/>
      <c r="AZ19" s="2"/>
      <c r="BA19" s="2"/>
      <c r="BB19" s="2"/>
      <c r="BC19" s="2"/>
      <c r="BD19" s="2"/>
      <c r="BE19" s="2"/>
      <c r="BF19" s="2"/>
      <c r="BG19" s="2"/>
      <c r="BH19" s="2"/>
      <c r="BI19" s="2"/>
      <c r="BJ19" s="2"/>
      <c r="BK19" s="2"/>
      <c r="BL19" s="2"/>
      <c r="BM19" s="2"/>
    </row>
    <row r="20" spans="1:65">
      <c r="B20" s="147">
        <v>3</v>
      </c>
      <c r="D20" s="157" t="s">
        <v>110</v>
      </c>
      <c r="E20" s="148" t="str">
        <f>IFERROR(_xlfn.XLOOKUP(_xlfn.XLOOKUP(D20,FORM2.3!C25:C194,FORM2.3!I25:I194),'TABELAS AUXILIARES'!$E$8:$E$13,'TABELAS AUXILIARES'!$F$8:$F$13),"Por favor, preencha o campo")</f>
        <v>Por favor, preencha o campo</v>
      </c>
      <c r="F20" s="157"/>
      <c r="G20" s="156"/>
      <c r="H20" s="156"/>
      <c r="I20" s="147"/>
      <c r="J20" s="147"/>
      <c r="K20" s="146">
        <f>_xlfn.XLOOKUP(D20, FORM3GERAL!$C$7:$C$317,FORM3GERAL!$P$7:$P$317)</f>
        <v>1</v>
      </c>
      <c r="L20" s="145" t="str">
        <f ca="1">_xlfn.XLOOKUP(D20, FORM3GERAL!$C$7:$C$317,FORM3GERAL!$L$7:$L$317)</f>
        <v>Atrasado</v>
      </c>
      <c r="M20" s="2">
        <f t="shared" ca="1" si="0"/>
        <v>0</v>
      </c>
    </row>
    <row r="21" spans="1:65">
      <c r="B21" s="147">
        <v>3</v>
      </c>
      <c r="C21" s="147"/>
      <c r="D21" s="157" t="s">
        <v>113</v>
      </c>
      <c r="E21" s="148" t="str">
        <f>IFERROR(_xlfn.XLOOKUP(_xlfn.XLOOKUP(D21,FORM2.3!C26:C195,FORM2.3!I26:I195),'TABELAS AUXILIARES'!$E$8:$E$13,'TABELAS AUXILIARES'!$F$8:$F$13),"Por favor, preencha o campo")</f>
        <v>Por favor, preencha o campo</v>
      </c>
      <c r="F21" s="157"/>
      <c r="G21" s="156"/>
      <c r="H21" s="156"/>
      <c r="I21" s="147"/>
      <c r="J21" s="147"/>
      <c r="K21" s="146">
        <f>_xlfn.XLOOKUP(D21, FORM3GERAL!$C$7:$C$317,FORM3GERAL!$P$7:$P$317)</f>
        <v>0</v>
      </c>
      <c r="L21" s="145" t="str">
        <f ca="1">_xlfn.XLOOKUP(D21, FORM3GERAL!$C$7:$C$317,FORM3GERAL!$L$7:$L$317)</f>
        <v>Atrasado</v>
      </c>
      <c r="M21" s="2">
        <f t="shared" si="0"/>
        <v>0</v>
      </c>
    </row>
    <row r="22" spans="1:65">
      <c r="B22" s="147">
        <v>3</v>
      </c>
      <c r="C22" s="147"/>
      <c r="D22" s="157" t="s">
        <v>117</v>
      </c>
      <c r="E22" s="148" t="str">
        <f>IFERROR(_xlfn.XLOOKUP(_xlfn.XLOOKUP(D22,FORM2.3!C27:C196,FORM2.3!I27:I196),'TABELAS AUXILIARES'!$E$8:$E$13,'TABELAS AUXILIARES'!$F$8:$F$13),"Por favor, preencha o campo")</f>
        <v>Por favor, preencha o campo</v>
      </c>
      <c r="F22" s="157"/>
      <c r="G22" s="156"/>
      <c r="H22" s="156"/>
      <c r="I22" s="147"/>
      <c r="J22" s="147"/>
      <c r="K22" s="146">
        <f>_xlfn.XLOOKUP(D22, FORM3GERAL!$C$7:$C$317,FORM3GERAL!$P$7:$P$317)</f>
        <v>0</v>
      </c>
      <c r="L22" s="145" t="str">
        <f ca="1">_xlfn.XLOOKUP(D22, FORM3GERAL!$C$7:$C$317,FORM3GERAL!$L$7:$L$317)</f>
        <v>Atrasado</v>
      </c>
      <c r="M22" s="2">
        <f t="shared" si="0"/>
        <v>0</v>
      </c>
    </row>
    <row r="23" spans="1:65">
      <c r="B23" s="147">
        <v>3</v>
      </c>
      <c r="C23" s="147"/>
      <c r="D23" s="157" t="s">
        <v>121</v>
      </c>
      <c r="E23" s="148" t="str">
        <f>IFERROR(_xlfn.XLOOKUP(_xlfn.XLOOKUP(D23,FORM2.3!C28:C197,FORM2.3!I28:I197),'TABELAS AUXILIARES'!$E$8:$E$13,'TABELAS AUXILIARES'!$F$8:$F$13),"Por favor, preencha o campo")</f>
        <v>Por favor, preencha o campo</v>
      </c>
      <c r="F23" s="157"/>
      <c r="G23" s="156"/>
      <c r="H23" s="156"/>
      <c r="I23" s="147"/>
      <c r="J23" s="147"/>
      <c r="K23" s="146">
        <f>_xlfn.XLOOKUP(D23, FORM3GERAL!$C$7:$C$317,FORM3GERAL!$P$7:$P$317)</f>
        <v>0</v>
      </c>
      <c r="L23" s="145" t="str">
        <f ca="1">_xlfn.XLOOKUP(D23, FORM3GERAL!$C$7:$C$317,FORM3GERAL!$L$7:$L$317)</f>
        <v>Atrasado</v>
      </c>
      <c r="M23" s="2">
        <f t="shared" si="0"/>
        <v>0</v>
      </c>
    </row>
    <row r="24" spans="1:65">
      <c r="B24" s="147">
        <v>3</v>
      </c>
      <c r="C24" s="147"/>
      <c r="D24" s="157" t="s">
        <v>124</v>
      </c>
      <c r="E24" s="148" t="str">
        <f>IFERROR(_xlfn.XLOOKUP(_xlfn.XLOOKUP(D24,FORM2.3!C29:C198,FORM2.3!I29:I198),'TABELAS AUXILIARES'!$E$8:$E$13,'TABELAS AUXILIARES'!$F$8:$F$13),"Por favor, preencha o campo")</f>
        <v>Por favor, preencha o campo</v>
      </c>
      <c r="F24" s="157"/>
      <c r="G24" s="156"/>
      <c r="H24" s="156"/>
      <c r="I24" s="147"/>
      <c r="J24" s="147"/>
      <c r="K24" s="146">
        <f>_xlfn.XLOOKUP(D24, FORM3GERAL!$C$7:$C$317,FORM3GERAL!$P$7:$P$317)</f>
        <v>0</v>
      </c>
      <c r="L24" s="145" t="str">
        <f ca="1">_xlfn.XLOOKUP(D24, FORM3GERAL!$C$7:$C$317,FORM3GERAL!$L$7:$L$317)</f>
        <v>Atrasado</v>
      </c>
      <c r="M24" s="2">
        <f t="shared" si="0"/>
        <v>0</v>
      </c>
    </row>
    <row r="25" spans="1:65">
      <c r="B25" s="147">
        <v>3</v>
      </c>
      <c r="C25" s="147"/>
      <c r="D25" s="157" t="s">
        <v>114</v>
      </c>
      <c r="E25" s="148" t="str">
        <f>IFERROR(_xlfn.XLOOKUP(_xlfn.XLOOKUP(D25,FORM2.3!C30:C199,FORM2.3!I30:I199),'TABELAS AUXILIARES'!$E$8:$E$13,'TABELAS AUXILIARES'!$F$8:$F$13),"Por favor, preencha o campo")</f>
        <v>Por favor, preencha o campo</v>
      </c>
      <c r="F25" s="157"/>
      <c r="G25" s="156"/>
      <c r="H25" s="156"/>
      <c r="I25" s="147"/>
      <c r="J25" s="147"/>
      <c r="K25" s="146">
        <f>_xlfn.XLOOKUP(D25, FORM3GERAL!$C$7:$C$317,FORM3GERAL!$P$7:$P$317)</f>
        <v>0</v>
      </c>
      <c r="L25" s="145" t="str">
        <f ca="1">_xlfn.XLOOKUP(D25, FORM3GERAL!$C$7:$C$317,FORM3GERAL!$L$7:$L$317)</f>
        <v>Atrasado</v>
      </c>
      <c r="M25" s="2">
        <f t="shared" si="0"/>
        <v>0</v>
      </c>
    </row>
    <row r="26" spans="1:65">
      <c r="B26" s="147">
        <v>3</v>
      </c>
      <c r="C26" s="147"/>
      <c r="D26" s="157" t="s">
        <v>118</v>
      </c>
      <c r="E26" s="148" t="str">
        <f>IFERROR(_xlfn.XLOOKUP(_xlfn.XLOOKUP(D26,FORM2.3!C31:C200,FORM2.3!I31:I200),'TABELAS AUXILIARES'!$E$8:$E$13,'TABELAS AUXILIARES'!$F$8:$F$13),"Por favor, preencha o campo")</f>
        <v>Por favor, preencha o campo</v>
      </c>
      <c r="F26" s="157"/>
      <c r="G26" s="156"/>
      <c r="H26" s="156"/>
      <c r="I26" s="147"/>
      <c r="J26" s="147"/>
      <c r="K26" s="146">
        <f>_xlfn.XLOOKUP(D26, FORM3GERAL!$C$7:$C$317,FORM3GERAL!$P$7:$P$317)</f>
        <v>0</v>
      </c>
      <c r="L26" s="145" t="str">
        <f ca="1">_xlfn.XLOOKUP(D26, FORM3GERAL!$C$7:$C$317,FORM3GERAL!$L$7:$L$317)</f>
        <v>Atrasado</v>
      </c>
      <c r="M26" s="2">
        <f t="shared" si="0"/>
        <v>0</v>
      </c>
    </row>
    <row r="27" spans="1:65">
      <c r="B27" s="147">
        <v>3</v>
      </c>
      <c r="C27" s="147"/>
      <c r="D27" s="157" t="s">
        <v>131</v>
      </c>
      <c r="E27" s="148" t="str">
        <f>IFERROR(_xlfn.XLOOKUP(_xlfn.XLOOKUP(D27,FORM2.3!C32:C201,FORM2.3!I32:I201),'TABELAS AUXILIARES'!$E$8:$E$13,'TABELAS AUXILIARES'!$F$8:$F$13),"Por favor, preencha o campo")</f>
        <v>Por favor, preencha o campo</v>
      </c>
      <c r="F27" s="157"/>
      <c r="G27" s="156"/>
      <c r="H27" s="156"/>
      <c r="I27" s="147"/>
      <c r="J27" s="147"/>
      <c r="K27" s="146">
        <f>_xlfn.XLOOKUP(D27, FORM3GERAL!$C$7:$C$317,FORM3GERAL!$P$7:$P$317)</f>
        <v>0</v>
      </c>
      <c r="L27" s="145" t="str">
        <f ca="1">_xlfn.XLOOKUP(D27, FORM3GERAL!$C$7:$C$317,FORM3GERAL!$L$7:$L$317)</f>
        <v>Atrasado</v>
      </c>
      <c r="M27" s="2">
        <f t="shared" si="0"/>
        <v>0</v>
      </c>
    </row>
    <row r="28" spans="1:65">
      <c r="B28" s="147">
        <v>3</v>
      </c>
      <c r="C28" s="147"/>
      <c r="D28" s="157" t="s">
        <v>134</v>
      </c>
      <c r="E28" s="148" t="str">
        <f>IFERROR(_xlfn.XLOOKUP(_xlfn.XLOOKUP(D28,FORM2.3!C33:C202,FORM2.3!I33:I202),'TABELAS AUXILIARES'!$E$8:$E$13,'TABELAS AUXILIARES'!$F$8:$F$13),"Por favor, preencha o campo")</f>
        <v>Por favor, preencha o campo</v>
      </c>
      <c r="F28" s="157"/>
      <c r="G28" s="156"/>
      <c r="H28" s="156"/>
      <c r="I28" s="147"/>
      <c r="J28" s="147"/>
      <c r="K28" s="146">
        <f>_xlfn.XLOOKUP(D28, FORM3GERAL!$C$7:$C$317,FORM3GERAL!$P$7:$P$317)</f>
        <v>0</v>
      </c>
      <c r="L28" s="145" t="str">
        <f ca="1">_xlfn.XLOOKUP(D28, FORM3GERAL!$C$7:$C$317,FORM3GERAL!$L$7:$L$317)</f>
        <v>Atrasado</v>
      </c>
      <c r="M28" s="2">
        <f t="shared" si="0"/>
        <v>0</v>
      </c>
    </row>
    <row r="29" spans="1:65">
      <c r="B29" s="147">
        <v>3</v>
      </c>
      <c r="C29" s="147"/>
      <c r="D29" s="157" t="s">
        <v>137</v>
      </c>
      <c r="E29" s="148" t="str">
        <f>IFERROR(_xlfn.XLOOKUP(_xlfn.XLOOKUP(D29,FORM2.3!C34:C203,FORM2.3!I34:I203),'TABELAS AUXILIARES'!$E$8:$E$13,'TABELAS AUXILIARES'!$F$8:$F$13),"Por favor, preencha o campo")</f>
        <v>Por favor, preencha o campo</v>
      </c>
      <c r="F29" s="157"/>
      <c r="G29" s="156"/>
      <c r="H29" s="156"/>
      <c r="I29" s="147"/>
      <c r="J29" s="147"/>
      <c r="K29" s="146">
        <f>_xlfn.XLOOKUP(D29, FORM3GERAL!$C$7:$C$317,FORM3GERAL!$P$7:$P$317)</f>
        <v>0</v>
      </c>
      <c r="L29" s="145" t="str">
        <f ca="1">_xlfn.XLOOKUP(D29, FORM3GERAL!$C$7:$C$317,FORM3GERAL!$L$7:$L$317)</f>
        <v>Atrasado</v>
      </c>
      <c r="M29" s="2">
        <f t="shared" si="0"/>
        <v>0</v>
      </c>
    </row>
    <row r="30" spans="1:65">
      <c r="B30" s="147">
        <v>3</v>
      </c>
      <c r="C30" s="147"/>
      <c r="D30" s="157" t="s">
        <v>140</v>
      </c>
      <c r="E30" s="148" t="str">
        <f>IFERROR(_xlfn.XLOOKUP(_xlfn.XLOOKUP(D30,FORM2.3!C35:C204,FORM2.3!I35:I204),'TABELAS AUXILIARES'!$E$8:$E$13,'TABELAS AUXILIARES'!$F$8:$F$13),"Por favor, preencha o campo")</f>
        <v>Por favor, preencha o campo</v>
      </c>
      <c r="F30" s="157"/>
      <c r="G30" s="156"/>
      <c r="H30" s="156"/>
      <c r="I30" s="147"/>
      <c r="J30" s="147"/>
      <c r="K30" s="146">
        <f>_xlfn.XLOOKUP(D30, FORM3GERAL!$C$7:$C$317,FORM3GERAL!$P$7:$P$317)</f>
        <v>0</v>
      </c>
      <c r="L30" s="145" t="str">
        <f ca="1">_xlfn.XLOOKUP(D30, FORM3GERAL!$C$7:$C$317,FORM3GERAL!$L$7:$L$317)</f>
        <v>Atrasado</v>
      </c>
      <c r="M30" s="2">
        <f t="shared" si="0"/>
        <v>0</v>
      </c>
    </row>
    <row r="31" spans="1:65">
      <c r="B31" s="147">
        <v>3</v>
      </c>
      <c r="C31" s="147"/>
      <c r="D31" s="157" t="s">
        <v>143</v>
      </c>
      <c r="E31" s="148" t="str">
        <f>IFERROR(_xlfn.XLOOKUP(_xlfn.XLOOKUP(D31,FORM2.3!C36:C205,FORM2.3!I36:I205),'TABELAS AUXILIARES'!$E$8:$E$13,'TABELAS AUXILIARES'!$F$8:$F$13),"Por favor, preencha o campo")</f>
        <v>Por favor, preencha o campo</v>
      </c>
      <c r="F31" s="157"/>
      <c r="G31" s="156"/>
      <c r="H31" s="156"/>
      <c r="I31" s="147"/>
      <c r="J31" s="147"/>
      <c r="K31" s="146">
        <f>_xlfn.XLOOKUP(D31, FORM3GERAL!$C$7:$C$317,FORM3GERAL!$P$7:$P$317)</f>
        <v>0</v>
      </c>
      <c r="L31" s="145" t="str">
        <f ca="1">_xlfn.XLOOKUP(D31, FORM3GERAL!$C$7:$C$317,FORM3GERAL!$L$7:$L$317)</f>
        <v>Atrasado</v>
      </c>
      <c r="M31" s="2">
        <f t="shared" si="0"/>
        <v>0</v>
      </c>
    </row>
    <row r="32" spans="1:65">
      <c r="B32" s="147">
        <v>3</v>
      </c>
      <c r="C32" s="147"/>
      <c r="D32" s="157" t="s">
        <v>146</v>
      </c>
      <c r="E32" s="148" t="str">
        <f>IFERROR(_xlfn.XLOOKUP(_xlfn.XLOOKUP(D32,FORM2.3!C37:C206,FORM2.3!I37:I206),'TABELAS AUXILIARES'!$E$8:$E$13,'TABELAS AUXILIARES'!$F$8:$F$13),"Por favor, preencha o campo")</f>
        <v>Por favor, preencha o campo</v>
      </c>
      <c r="F32" s="157"/>
      <c r="G32" s="156"/>
      <c r="H32" s="156"/>
      <c r="I32" s="147"/>
      <c r="J32" s="147"/>
      <c r="K32" s="146">
        <f>_xlfn.XLOOKUP(D32, FORM3GERAL!$C$7:$C$317,FORM3GERAL!$P$7:$P$317)</f>
        <v>0</v>
      </c>
      <c r="L32" s="145" t="str">
        <f ca="1">_xlfn.XLOOKUP(D32, FORM3GERAL!$C$7:$C$317,FORM3GERAL!$L$7:$L$317)</f>
        <v>Atrasado</v>
      </c>
      <c r="M32" s="2">
        <f t="shared" si="0"/>
        <v>0</v>
      </c>
    </row>
    <row r="33" spans="1:65" s="149" customFormat="1">
      <c r="A33" s="2"/>
      <c r="B33" s="152">
        <v>4</v>
      </c>
      <c r="C33" s="155" t="str">
        <f>FORM2.3!K40</f>
        <v>Selecione sua Resposta</v>
      </c>
      <c r="D33" s="159" t="s">
        <v>150</v>
      </c>
      <c r="E33" s="154" t="str">
        <f>IFERROR(_xlfn.XLOOKUP(_xlfn.XLOOKUP(D33,FORM2.3!C38:C207,FORM2.3!I38:I207),'TABELAS AUXILIARES'!$E$8:$E$13,'TABELAS AUXILIARES'!$F$8:$F$13),"Por favor, preencha o campo")</f>
        <v>Por favor, preencha o campo</v>
      </c>
      <c r="F33" s="153" t="str">
        <f>IF(COUNTIF(E33:E44,"Por favor, preencha o campo")&gt;0, "Por favor preencha todas as medidas e controles",(SUMIF(E33:E44,"&gt;=0")/(COUNTA(E33:E44)-COUNTIF(E33:E44,'TABELAS AUXILIARES'!$F$13))/2)*(1+C33*1/5))</f>
        <v>Por favor preencha todas as medidas e controles</v>
      </c>
      <c r="G33" s="158"/>
      <c r="H33" s="158"/>
      <c r="I33" s="152"/>
      <c r="J33" s="152"/>
      <c r="K33" s="151">
        <f>_xlfn.XLOOKUP(D33, FORM3GERAL!$C$7:$C$317,FORM3GERAL!$P$7:$P$317)</f>
        <v>0</v>
      </c>
      <c r="L33" s="150" t="str">
        <f ca="1">_xlfn.XLOOKUP(D33, FORM3GERAL!$C$7:$C$317,FORM3GERAL!$L$7:$L$317)</f>
        <v>Atrasado</v>
      </c>
      <c r="M33" s="149">
        <f t="shared" si="0"/>
        <v>0</v>
      </c>
      <c r="N33" s="2"/>
      <c r="O33" s="2"/>
      <c r="P33" s="2"/>
      <c r="Q33" s="2"/>
      <c r="R33" s="2"/>
      <c r="S33" s="2"/>
      <c r="T33" s="2"/>
      <c r="U33" s="2"/>
      <c r="V33" s="2"/>
      <c r="W33" s="2"/>
      <c r="X33" s="2"/>
      <c r="Y33" s="2"/>
      <c r="Z33" s="2"/>
      <c r="AA33" s="2"/>
      <c r="AB33" s="2"/>
      <c r="AC33" s="2"/>
      <c r="AD33" s="2"/>
      <c r="AE33" s="2"/>
      <c r="AF33" s="2"/>
      <c r="AG33" s="2"/>
      <c r="AH33" s="2"/>
      <c r="AI33" s="2"/>
      <c r="AJ33" s="2"/>
      <c r="AK33" s="2"/>
      <c r="AL33" s="2"/>
      <c r="AM33" s="2"/>
      <c r="AN33" s="2"/>
      <c r="AO33" s="2"/>
      <c r="AP33" s="2"/>
      <c r="AQ33" s="2"/>
      <c r="AR33" s="2"/>
      <c r="AS33" s="2"/>
      <c r="AT33" s="2"/>
      <c r="AU33" s="2"/>
      <c r="AV33" s="2"/>
      <c r="AW33" s="2"/>
      <c r="AX33" s="2"/>
      <c r="AY33" s="2"/>
      <c r="AZ33" s="2"/>
      <c r="BA33" s="2"/>
      <c r="BB33" s="2"/>
      <c r="BC33" s="2"/>
      <c r="BD33" s="2"/>
      <c r="BE33" s="2"/>
      <c r="BF33" s="2"/>
      <c r="BG33" s="2"/>
      <c r="BH33" s="2"/>
      <c r="BI33" s="2"/>
      <c r="BJ33" s="2"/>
      <c r="BK33" s="2"/>
      <c r="BL33" s="2"/>
      <c r="BM33" s="2"/>
    </row>
    <row r="34" spans="1:65">
      <c r="B34" s="147">
        <v>4</v>
      </c>
      <c r="D34" s="157" t="s">
        <v>153</v>
      </c>
      <c r="E34" s="148" t="str">
        <f>IFERROR(_xlfn.XLOOKUP(_xlfn.XLOOKUP(D34,FORM2.3!C39:C208,FORM2.3!I39:I208),'TABELAS AUXILIARES'!$E$8:$E$13,'TABELAS AUXILIARES'!$F$8:$F$13),"Por favor, preencha o campo")</f>
        <v>Por favor, preencha o campo</v>
      </c>
      <c r="F34" s="157"/>
      <c r="G34" s="156"/>
      <c r="H34" s="156"/>
      <c r="I34" s="147"/>
      <c r="J34" s="147"/>
      <c r="K34" s="146">
        <f>_xlfn.XLOOKUP(D34, FORM3GERAL!$C$7:$C$317,FORM3GERAL!$P$7:$P$317)</f>
        <v>0</v>
      </c>
      <c r="L34" s="145" t="str">
        <f ca="1">_xlfn.XLOOKUP(D34, FORM3GERAL!$C$7:$C$317,FORM3GERAL!$L$7:$L$317)</f>
        <v>Atrasado</v>
      </c>
      <c r="M34" s="2">
        <f t="shared" si="0"/>
        <v>0</v>
      </c>
    </row>
    <row r="35" spans="1:65">
      <c r="B35" s="147">
        <v>4</v>
      </c>
      <c r="C35" s="156"/>
      <c r="D35" s="157" t="s">
        <v>156</v>
      </c>
      <c r="E35" s="148" t="str">
        <f>IFERROR(_xlfn.XLOOKUP(_xlfn.XLOOKUP(D35,FORM2.3!C40:C209,FORM2.3!I40:I209),'TABELAS AUXILIARES'!$E$8:$E$13,'TABELAS AUXILIARES'!$F$8:$F$13),"Por favor, preencha o campo")</f>
        <v>Por favor, preencha o campo</v>
      </c>
      <c r="F35" s="157"/>
      <c r="G35" s="156"/>
      <c r="H35" s="156"/>
      <c r="I35" s="147"/>
      <c r="J35" s="147"/>
      <c r="K35" s="146">
        <f>_xlfn.XLOOKUP(D35, FORM3GERAL!$C$7:$C$317,FORM3GERAL!$P$7:$P$317)</f>
        <v>0</v>
      </c>
      <c r="L35" s="145" t="str">
        <f ca="1">_xlfn.XLOOKUP(D35, FORM3GERAL!$C$7:$C$317,FORM3GERAL!$L$7:$L$317)</f>
        <v>Atrasado</v>
      </c>
      <c r="M35" s="2">
        <f t="shared" si="0"/>
        <v>0</v>
      </c>
    </row>
    <row r="36" spans="1:65">
      <c r="B36" s="147">
        <v>4</v>
      </c>
      <c r="C36" s="156"/>
      <c r="D36" s="157" t="s">
        <v>159</v>
      </c>
      <c r="E36" s="148" t="str">
        <f>IFERROR(_xlfn.XLOOKUP(_xlfn.XLOOKUP(D36,FORM2.3!C41:C210,FORM2.3!I41:I210),'TABELAS AUXILIARES'!$E$8:$E$13,'TABELAS AUXILIARES'!$F$8:$F$13),"Por favor, preencha o campo")</f>
        <v>Por favor, preencha o campo</v>
      </c>
      <c r="F36" s="157"/>
      <c r="G36" s="156"/>
      <c r="H36" s="156"/>
      <c r="I36" s="147"/>
      <c r="J36" s="147"/>
      <c r="K36" s="146">
        <f>_xlfn.XLOOKUP(D36, FORM3GERAL!$C$7:$C$317,FORM3GERAL!$P$7:$P$317)</f>
        <v>0</v>
      </c>
      <c r="L36" s="145" t="str">
        <f ca="1">_xlfn.XLOOKUP(D36, FORM3GERAL!$C$7:$C$317,FORM3GERAL!$L$7:$L$317)</f>
        <v>Atrasado</v>
      </c>
      <c r="M36" s="2">
        <f t="shared" si="0"/>
        <v>0</v>
      </c>
    </row>
    <row r="37" spans="1:65">
      <c r="B37" s="147">
        <v>4</v>
      </c>
      <c r="C37" s="156"/>
      <c r="D37" s="157" t="s">
        <v>162</v>
      </c>
      <c r="E37" s="148" t="str">
        <f>IFERROR(_xlfn.XLOOKUP(_xlfn.XLOOKUP(D37,FORM2.3!C42:C211,FORM2.3!I42:I211),'TABELAS AUXILIARES'!$E$8:$E$13,'TABELAS AUXILIARES'!$F$8:$F$13),"Por favor, preencha o campo")</f>
        <v>Por favor, preencha o campo</v>
      </c>
      <c r="F37" s="157"/>
      <c r="G37" s="156"/>
      <c r="H37" s="156"/>
      <c r="I37" s="147"/>
      <c r="J37" s="147"/>
      <c r="K37" s="146">
        <f>_xlfn.XLOOKUP(D37, FORM3GERAL!$C$7:$C$317,FORM3GERAL!$P$7:$P$317)</f>
        <v>0</v>
      </c>
      <c r="L37" s="145" t="str">
        <f ca="1">_xlfn.XLOOKUP(D37, FORM3GERAL!$C$7:$C$317,FORM3GERAL!$L$7:$L$317)</f>
        <v>Atrasado</v>
      </c>
      <c r="M37" s="2">
        <f t="shared" si="0"/>
        <v>0</v>
      </c>
    </row>
    <row r="38" spans="1:65">
      <c r="B38" s="147">
        <v>4</v>
      </c>
      <c r="C38" s="156"/>
      <c r="D38" s="157" t="s">
        <v>165</v>
      </c>
      <c r="E38" s="148" t="str">
        <f>IFERROR(_xlfn.XLOOKUP(_xlfn.XLOOKUP(D38,FORM2.3!C43:C212,FORM2.3!I43:I212),'TABELAS AUXILIARES'!$E$8:$E$13,'TABELAS AUXILIARES'!$F$8:$F$13),"Por favor, preencha o campo")</f>
        <v>Por favor, preencha o campo</v>
      </c>
      <c r="F38" s="157"/>
      <c r="G38" s="156"/>
      <c r="H38" s="156"/>
      <c r="I38" s="147"/>
      <c r="J38" s="147"/>
      <c r="K38" s="146">
        <f>_xlfn.XLOOKUP(D38, FORM3GERAL!$C$7:$C$317,FORM3GERAL!$P$7:$P$317)</f>
        <v>0</v>
      </c>
      <c r="L38" s="145" t="str">
        <f ca="1">_xlfn.XLOOKUP(D38, FORM3GERAL!$C$7:$C$317,FORM3GERAL!$L$7:$L$317)</f>
        <v>Atrasado</v>
      </c>
      <c r="M38" s="2">
        <f t="shared" si="0"/>
        <v>0</v>
      </c>
    </row>
    <row r="39" spans="1:65">
      <c r="B39" s="147">
        <v>4</v>
      </c>
      <c r="C39" s="156"/>
      <c r="D39" s="157" t="s">
        <v>168</v>
      </c>
      <c r="E39" s="148" t="str">
        <f>IFERROR(_xlfn.XLOOKUP(_xlfn.XLOOKUP(D39,FORM2.3!C44:C213,FORM2.3!I44:I213),'TABELAS AUXILIARES'!$E$8:$E$13,'TABELAS AUXILIARES'!$F$8:$F$13),"Por favor, preencha o campo")</f>
        <v>Por favor, preencha o campo</v>
      </c>
      <c r="F39" s="157"/>
      <c r="G39" s="156"/>
      <c r="H39" s="156"/>
      <c r="I39" s="147"/>
      <c r="J39" s="147"/>
      <c r="K39" s="146">
        <f>_xlfn.XLOOKUP(D39, FORM3GERAL!$C$7:$C$317,FORM3GERAL!$P$7:$P$317)</f>
        <v>0</v>
      </c>
      <c r="L39" s="145" t="str">
        <f ca="1">_xlfn.XLOOKUP(D39, FORM3GERAL!$C$7:$C$317,FORM3GERAL!$L$7:$L$317)</f>
        <v>Atrasado</v>
      </c>
      <c r="M39" s="2">
        <f t="shared" ref="M39:M70" si="1">IF(K39=1,IF(L39="Concluído",1,0),0)</f>
        <v>0</v>
      </c>
    </row>
    <row r="40" spans="1:65">
      <c r="B40" s="147">
        <v>4</v>
      </c>
      <c r="C40" s="156"/>
      <c r="D40" s="157" t="s">
        <v>171</v>
      </c>
      <c r="E40" s="148" t="str">
        <f>IFERROR(_xlfn.XLOOKUP(_xlfn.XLOOKUP(D40,FORM2.3!C45:C214,FORM2.3!I45:I214),'TABELAS AUXILIARES'!$E$8:$E$13,'TABELAS AUXILIARES'!$F$8:$F$13),"Por favor, preencha o campo")</f>
        <v>Por favor, preencha o campo</v>
      </c>
      <c r="F40" s="157"/>
      <c r="G40" s="156"/>
      <c r="H40" s="156"/>
      <c r="I40" s="147"/>
      <c r="J40" s="147"/>
      <c r="K40" s="146">
        <f>_xlfn.XLOOKUP(D40, FORM3GERAL!$C$7:$C$317,FORM3GERAL!$P$7:$P$317)</f>
        <v>0</v>
      </c>
      <c r="L40" s="145" t="str">
        <f ca="1">_xlfn.XLOOKUP(D40, FORM3GERAL!$C$7:$C$317,FORM3GERAL!$L$7:$L$317)</f>
        <v>Atrasado</v>
      </c>
      <c r="M40" s="2">
        <f t="shared" si="1"/>
        <v>0</v>
      </c>
    </row>
    <row r="41" spans="1:65">
      <c r="B41" s="147">
        <v>4</v>
      </c>
      <c r="C41" s="156"/>
      <c r="D41" s="157" t="s">
        <v>174</v>
      </c>
      <c r="E41" s="148" t="str">
        <f>IFERROR(_xlfn.XLOOKUP(_xlfn.XLOOKUP(D41,FORM2.3!C46:C215,FORM2.3!I46:I215),'TABELAS AUXILIARES'!$E$8:$E$13,'TABELAS AUXILIARES'!$F$8:$F$13),"Por favor, preencha o campo")</f>
        <v>Por favor, preencha o campo</v>
      </c>
      <c r="F41" s="147"/>
      <c r="G41" s="156"/>
      <c r="H41" s="156"/>
      <c r="I41" s="147"/>
      <c r="J41" s="147"/>
      <c r="K41" s="146">
        <f>_xlfn.XLOOKUP(D41, FORM3GERAL!$C$7:$C$317,FORM3GERAL!$P$7:$P$317)</f>
        <v>0</v>
      </c>
      <c r="L41" s="145" t="str">
        <f ca="1">_xlfn.XLOOKUP(D41, FORM3GERAL!$C$7:$C$317,FORM3GERAL!$L$7:$L$317)</f>
        <v>Atrasado</v>
      </c>
      <c r="M41" s="2">
        <f t="shared" si="1"/>
        <v>0</v>
      </c>
    </row>
    <row r="42" spans="1:65">
      <c r="B42" s="147">
        <v>4</v>
      </c>
      <c r="C42" s="156"/>
      <c r="D42" s="157" t="s">
        <v>177</v>
      </c>
      <c r="E42" s="148" t="str">
        <f>IFERROR(_xlfn.XLOOKUP(_xlfn.XLOOKUP(D42,FORM2.3!C47:C216,FORM2.3!I47:I216),'TABELAS AUXILIARES'!$E$8:$E$13,'TABELAS AUXILIARES'!$F$8:$F$13),"Por favor, preencha o campo")</f>
        <v>Por favor, preencha o campo</v>
      </c>
      <c r="F42" s="157"/>
      <c r="G42" s="156"/>
      <c r="H42" s="156"/>
      <c r="I42" s="147"/>
      <c r="J42" s="147"/>
      <c r="K42" s="146">
        <f>_xlfn.XLOOKUP(D42, FORM3GERAL!$C$7:$C$317,FORM3GERAL!$P$7:$P$317)</f>
        <v>0</v>
      </c>
      <c r="L42" s="145" t="str">
        <f ca="1">_xlfn.XLOOKUP(D42, FORM3GERAL!$C$7:$C$317,FORM3GERAL!$L$7:$L$317)</f>
        <v>Atrasado</v>
      </c>
      <c r="M42" s="2">
        <f t="shared" si="1"/>
        <v>0</v>
      </c>
    </row>
    <row r="43" spans="1:65">
      <c r="B43" s="147">
        <v>4</v>
      </c>
      <c r="C43" s="156"/>
      <c r="D43" s="157" t="s">
        <v>178</v>
      </c>
      <c r="E43" s="148" t="str">
        <f>IFERROR(_xlfn.XLOOKUP(_xlfn.XLOOKUP(D43,FORM2.3!C48:C217,FORM2.3!I48:I217),'TABELAS AUXILIARES'!$E$8:$E$13,'TABELAS AUXILIARES'!$F$8:$F$13),"Por favor, preencha o campo")</f>
        <v>Por favor, preencha o campo</v>
      </c>
      <c r="F43" s="157"/>
      <c r="G43" s="156"/>
      <c r="H43" s="156"/>
      <c r="I43" s="147"/>
      <c r="J43" s="147"/>
      <c r="K43" s="146">
        <f>_xlfn.XLOOKUP(D43, FORM3GERAL!$C$7:$C$317,FORM3GERAL!$P$7:$P$317)</f>
        <v>0</v>
      </c>
      <c r="L43" s="145" t="str">
        <f ca="1">_xlfn.XLOOKUP(D43, FORM3GERAL!$C$7:$C$317,FORM3GERAL!$L$7:$L$317)</f>
        <v>Atrasado</v>
      </c>
      <c r="M43" s="2">
        <f t="shared" si="1"/>
        <v>0</v>
      </c>
    </row>
    <row r="44" spans="1:65">
      <c r="B44" s="147">
        <v>4</v>
      </c>
      <c r="C44" s="156"/>
      <c r="D44" s="157" t="s">
        <v>181</v>
      </c>
      <c r="E44" s="148" t="str">
        <f>IFERROR(_xlfn.XLOOKUP(_xlfn.XLOOKUP(D44,FORM2.3!C49:C218,FORM2.3!I49:I218),'TABELAS AUXILIARES'!$E$8:$E$13,'TABELAS AUXILIARES'!$F$8:$F$13),"Por favor, preencha o campo")</f>
        <v>Por favor, preencha o campo</v>
      </c>
      <c r="F44" s="157"/>
      <c r="G44" s="156"/>
      <c r="H44" s="156"/>
      <c r="I44" s="147"/>
      <c r="J44" s="147"/>
      <c r="K44" s="146">
        <f>_xlfn.XLOOKUP(D44, FORM3GERAL!$C$7:$C$317,FORM3GERAL!$P$7:$P$317)</f>
        <v>0</v>
      </c>
      <c r="L44" s="145" t="str">
        <f ca="1">_xlfn.XLOOKUP(D44, FORM3GERAL!$C$7:$C$317,FORM3GERAL!$L$7:$L$317)</f>
        <v>Atrasado</v>
      </c>
      <c r="M44" s="2">
        <f t="shared" si="1"/>
        <v>0</v>
      </c>
    </row>
    <row r="45" spans="1:65" s="149" customFormat="1">
      <c r="A45" s="2"/>
      <c r="B45" s="152">
        <v>5</v>
      </c>
      <c r="C45" s="155" t="str">
        <f>FORM2.3!K53</f>
        <v>Selecione sua Resposta</v>
      </c>
      <c r="D45" s="159" t="s">
        <v>187</v>
      </c>
      <c r="E45" s="154" t="str">
        <f>IFERROR(_xlfn.XLOOKUP(_xlfn.XLOOKUP(D45,FORM2.3!C50:C219,FORM2.3!I50:I219),'TABELAS AUXILIARES'!$E$8:$E$13,'TABELAS AUXILIARES'!$F$8:$F$13),"Por favor, preencha o campo")</f>
        <v>Por favor, preencha o campo</v>
      </c>
      <c r="F45" s="153" t="str">
        <f>IF(COUNTIF(E45:E50,"Por favor, preencha o campo")&gt;0, "Por favor preencha todas as medidas e controles",(SUMIF(E45:E50,"&gt;=0")/(COUNTA(E45:E50)-COUNTIF(E45:E50,'TABELAS AUXILIARES'!$F$13))/2)*(1+C45*1/5))</f>
        <v>Por favor preencha todas as medidas e controles</v>
      </c>
      <c r="G45" s="158"/>
      <c r="H45" s="158"/>
      <c r="I45" s="152"/>
      <c r="J45" s="152"/>
      <c r="K45" s="151">
        <f>_xlfn.XLOOKUP(D45, FORM3GERAL!$C$7:$C$317,FORM3GERAL!$P$7:$P$317)</f>
        <v>0</v>
      </c>
      <c r="L45" s="150" t="str">
        <f ca="1">_xlfn.XLOOKUP(D45, FORM3GERAL!$C$7:$C$317,FORM3GERAL!$L$7:$L$317)</f>
        <v>Atrasado</v>
      </c>
      <c r="M45" s="149">
        <f t="shared" si="1"/>
        <v>0</v>
      </c>
      <c r="N45" s="2"/>
      <c r="O45" s="2"/>
      <c r="P45" s="2"/>
      <c r="Q45" s="2"/>
      <c r="R45" s="2"/>
      <c r="S45" s="2"/>
      <c r="T45" s="2"/>
      <c r="U45" s="2"/>
      <c r="V45" s="2"/>
      <c r="W45" s="2"/>
      <c r="X45" s="2"/>
      <c r="Y45" s="2"/>
      <c r="Z45" s="2"/>
      <c r="AA45" s="2"/>
      <c r="AB45" s="2"/>
      <c r="AC45" s="2"/>
      <c r="AD45" s="2"/>
      <c r="AE45" s="2"/>
      <c r="AF45" s="2"/>
      <c r="AG45" s="2"/>
      <c r="AH45" s="2"/>
      <c r="AI45" s="2"/>
      <c r="AJ45" s="2"/>
      <c r="AK45" s="2"/>
      <c r="AL45" s="2"/>
      <c r="AM45" s="2"/>
      <c r="AN45" s="2"/>
      <c r="AO45" s="2"/>
      <c r="AP45" s="2"/>
      <c r="AQ45" s="2"/>
      <c r="AR45" s="2"/>
      <c r="AS45" s="2"/>
      <c r="AT45" s="2"/>
      <c r="AU45" s="2"/>
      <c r="AV45" s="2"/>
      <c r="AW45" s="2"/>
      <c r="AX45" s="2"/>
      <c r="AY45" s="2"/>
      <c r="AZ45" s="2"/>
      <c r="BA45" s="2"/>
      <c r="BB45" s="2"/>
      <c r="BC45" s="2"/>
      <c r="BD45" s="2"/>
      <c r="BE45" s="2"/>
      <c r="BF45" s="2"/>
      <c r="BG45" s="2"/>
      <c r="BH45" s="2"/>
      <c r="BI45" s="2"/>
      <c r="BJ45" s="2"/>
      <c r="BK45" s="2"/>
      <c r="BL45" s="2"/>
      <c r="BM45" s="2"/>
    </row>
    <row r="46" spans="1:65">
      <c r="B46" s="147">
        <v>5</v>
      </c>
      <c r="D46" s="157" t="s">
        <v>190</v>
      </c>
      <c r="E46" s="148" t="str">
        <f>IFERROR(_xlfn.XLOOKUP(_xlfn.XLOOKUP(D46,FORM2.3!C51:C220,FORM2.3!I51:I220),'TABELAS AUXILIARES'!$E$8:$E$13,'TABELAS AUXILIARES'!$F$8:$F$13),"Por favor, preencha o campo")</f>
        <v>Por favor, preencha o campo</v>
      </c>
      <c r="F46" s="157"/>
      <c r="G46" s="156"/>
      <c r="H46" s="156"/>
      <c r="I46" s="147"/>
      <c r="J46" s="147"/>
      <c r="K46" s="146">
        <f>_xlfn.XLOOKUP(D46, FORM3GERAL!$C$7:$C$317,FORM3GERAL!$P$7:$P$317)</f>
        <v>0</v>
      </c>
      <c r="L46" s="145" t="str">
        <f ca="1">_xlfn.XLOOKUP(D46, FORM3GERAL!$C$7:$C$317,FORM3GERAL!$L$7:$L$317)</f>
        <v>Atrasado</v>
      </c>
      <c r="M46" s="2">
        <f t="shared" si="1"/>
        <v>0</v>
      </c>
    </row>
    <row r="47" spans="1:65">
      <c r="B47" s="147">
        <v>5</v>
      </c>
      <c r="C47" s="156"/>
      <c r="D47" s="157" t="s">
        <v>194</v>
      </c>
      <c r="E47" s="148" t="str">
        <f>IFERROR(_xlfn.XLOOKUP(_xlfn.XLOOKUP(D47,FORM2.3!C52:C221,FORM2.3!I52:I221),'TABELAS AUXILIARES'!$E$8:$E$13,'TABELAS AUXILIARES'!$F$8:$F$13),"Por favor, preencha o campo")</f>
        <v>Por favor, preencha o campo</v>
      </c>
      <c r="F47" s="157"/>
      <c r="G47" s="156"/>
      <c r="H47" s="156"/>
      <c r="I47" s="147"/>
      <c r="J47" s="147"/>
      <c r="K47" s="146">
        <f>_xlfn.XLOOKUP(D47, FORM3GERAL!$C$7:$C$317,FORM3GERAL!$P$7:$P$317)</f>
        <v>0</v>
      </c>
      <c r="L47" s="145" t="str">
        <f ca="1">_xlfn.XLOOKUP(D47, FORM3GERAL!$C$7:$C$317,FORM3GERAL!$L$7:$L$317)</f>
        <v>Atrasado</v>
      </c>
      <c r="M47" s="2">
        <f t="shared" si="1"/>
        <v>0</v>
      </c>
    </row>
    <row r="48" spans="1:65">
      <c r="B48" s="147">
        <v>5</v>
      </c>
      <c r="C48" s="156"/>
      <c r="D48" s="157" t="s">
        <v>197</v>
      </c>
      <c r="E48" s="148" t="str">
        <f>IFERROR(_xlfn.XLOOKUP(_xlfn.XLOOKUP(D48,FORM2.3!C53:C222,FORM2.3!I53:I222),'TABELAS AUXILIARES'!$E$8:$E$13,'TABELAS AUXILIARES'!$F$8:$F$13),"Por favor, preencha o campo")</f>
        <v>Por favor, preencha o campo</v>
      </c>
      <c r="F48" s="157"/>
      <c r="G48" s="156"/>
      <c r="H48" s="156"/>
      <c r="I48" s="147"/>
      <c r="J48" s="147"/>
      <c r="K48" s="146">
        <f>_xlfn.XLOOKUP(D48, FORM3GERAL!$C$7:$C$317,FORM3GERAL!$P$7:$P$317)</f>
        <v>0</v>
      </c>
      <c r="L48" s="145" t="str">
        <f ca="1">_xlfn.XLOOKUP(D48, FORM3GERAL!$C$7:$C$317,FORM3GERAL!$L$7:$L$317)</f>
        <v>Atrasado</v>
      </c>
      <c r="M48" s="2">
        <f t="shared" si="1"/>
        <v>0</v>
      </c>
    </row>
    <row r="49" spans="1:65">
      <c r="B49" s="147">
        <v>5</v>
      </c>
      <c r="C49" s="156"/>
      <c r="D49" s="157" t="s">
        <v>191</v>
      </c>
      <c r="E49" s="148" t="str">
        <f>IFERROR(_xlfn.XLOOKUP(_xlfn.XLOOKUP(D49,FORM2.3!C54:C223,FORM2.3!I54:I223),'TABELAS AUXILIARES'!$E$8:$E$13,'TABELAS AUXILIARES'!$F$8:$F$13),"Por favor, preencha o campo")</f>
        <v>Por favor, preencha o campo</v>
      </c>
      <c r="F49" s="157"/>
      <c r="G49" s="156"/>
      <c r="H49" s="156"/>
      <c r="I49" s="147"/>
      <c r="J49" s="147"/>
      <c r="K49" s="146">
        <f>_xlfn.XLOOKUP(D49, FORM3GERAL!$C$7:$C$317,FORM3GERAL!$P$7:$P$317)</f>
        <v>0</v>
      </c>
      <c r="L49" s="145" t="str">
        <f ca="1">_xlfn.XLOOKUP(D49, FORM3GERAL!$C$7:$C$317,FORM3GERAL!$L$7:$L$317)</f>
        <v>Atrasado</v>
      </c>
      <c r="M49" s="2">
        <f t="shared" si="1"/>
        <v>0</v>
      </c>
    </row>
    <row r="50" spans="1:65">
      <c r="B50" s="147">
        <v>5</v>
      </c>
      <c r="C50" s="156"/>
      <c r="D50" s="157" t="s">
        <v>200</v>
      </c>
      <c r="E50" s="148" t="str">
        <f>IFERROR(_xlfn.XLOOKUP(_xlfn.XLOOKUP(D50,FORM2.3!C55:C224,FORM2.3!I55:I224),'TABELAS AUXILIARES'!$E$8:$E$13,'TABELAS AUXILIARES'!$F$8:$F$13),"Por favor, preencha o campo")</f>
        <v>Por favor, preencha o campo</v>
      </c>
      <c r="F50" s="157"/>
      <c r="G50" s="156"/>
      <c r="H50" s="156"/>
      <c r="I50" s="147"/>
      <c r="J50" s="147"/>
      <c r="K50" s="146">
        <f>_xlfn.XLOOKUP(D50, FORM3GERAL!$C$7:$C$317,FORM3GERAL!$P$7:$P$317)</f>
        <v>0</v>
      </c>
      <c r="L50" s="145" t="str">
        <f ca="1">_xlfn.XLOOKUP(D50, FORM3GERAL!$C$7:$C$317,FORM3GERAL!$L$7:$L$317)</f>
        <v>Atrasado</v>
      </c>
      <c r="M50" s="2">
        <f t="shared" si="1"/>
        <v>0</v>
      </c>
    </row>
    <row r="51" spans="1:65" s="149" customFormat="1">
      <c r="A51" s="2"/>
      <c r="B51" s="152">
        <v>6</v>
      </c>
      <c r="C51" s="155" t="str">
        <f>FORM2.3!K60</f>
        <v>Selecione sua Resposta</v>
      </c>
      <c r="D51" s="159" t="s">
        <v>206</v>
      </c>
      <c r="E51" s="154" t="str">
        <f>IFERROR(_xlfn.XLOOKUP(_xlfn.XLOOKUP(D51,FORM2.3!C56:C225,FORM2.3!I56:I225),'TABELAS AUXILIARES'!$E$8:$E$13,'TABELAS AUXILIARES'!$F$8:$F$13),"Por favor, preencha o campo")</f>
        <v>Por favor, preencha o campo</v>
      </c>
      <c r="F51" s="153" t="str">
        <f>IF(COUNTIF(E51:E58,"Por favor, preencha o campo")&gt;0, "Por favor preencha todas as medidas e controles",(SUMIF(E51:E58,"&gt;=0")/(COUNTA(E51:E58)-COUNTIF(E51:E58,'TABELAS AUXILIARES'!$F$13))/2)*(1+C51*1/5))</f>
        <v>Por favor preencha todas as medidas e controles</v>
      </c>
      <c r="G51" s="158"/>
      <c r="H51" s="158"/>
      <c r="I51" s="152"/>
      <c r="J51" s="152"/>
      <c r="K51" s="151">
        <f>_xlfn.XLOOKUP(D51, FORM3GERAL!$C$7:$C$317,FORM3GERAL!$P$7:$P$317)</f>
        <v>1</v>
      </c>
      <c r="L51" s="150" t="str">
        <f ca="1">_xlfn.XLOOKUP(D51, FORM3GERAL!$C$7:$C$317,FORM3GERAL!$L$7:$L$317)</f>
        <v>Atrasado</v>
      </c>
      <c r="M51" s="149">
        <f t="shared" ca="1" si="1"/>
        <v>0</v>
      </c>
      <c r="N51" s="2"/>
      <c r="O51" s="2"/>
      <c r="P51" s="2"/>
      <c r="Q51" s="2"/>
      <c r="R51" s="2"/>
      <c r="S51" s="2"/>
      <c r="T51" s="2"/>
      <c r="U51" s="2"/>
      <c r="V51" s="2"/>
      <c r="W51" s="2"/>
      <c r="X51" s="2"/>
      <c r="Y51" s="2"/>
      <c r="Z51" s="2"/>
      <c r="AA51" s="2"/>
      <c r="AB51" s="2"/>
      <c r="AC51" s="2"/>
      <c r="AD51" s="2"/>
      <c r="AE51" s="2"/>
      <c r="AF51" s="2"/>
      <c r="AG51" s="2"/>
      <c r="AH51" s="2"/>
      <c r="AI51" s="2"/>
      <c r="AJ51" s="2"/>
      <c r="AK51" s="2"/>
      <c r="AL51" s="2"/>
      <c r="AM51" s="2"/>
      <c r="AN51" s="2"/>
      <c r="AO51" s="2"/>
      <c r="AP51" s="2"/>
      <c r="AQ51" s="2"/>
      <c r="AR51" s="2"/>
      <c r="AS51" s="2"/>
      <c r="AT51" s="2"/>
      <c r="AU51" s="2"/>
      <c r="AV51" s="2"/>
      <c r="AW51" s="2"/>
      <c r="AX51" s="2"/>
      <c r="AY51" s="2"/>
      <c r="AZ51" s="2"/>
      <c r="BA51" s="2"/>
      <c r="BB51" s="2"/>
      <c r="BC51" s="2"/>
      <c r="BD51" s="2"/>
      <c r="BE51" s="2"/>
      <c r="BF51" s="2"/>
      <c r="BG51" s="2"/>
      <c r="BH51" s="2"/>
      <c r="BI51" s="2"/>
      <c r="BJ51" s="2"/>
      <c r="BK51" s="2"/>
      <c r="BL51" s="2"/>
      <c r="BM51" s="2"/>
    </row>
    <row r="52" spans="1:65">
      <c r="B52" s="147">
        <v>6</v>
      </c>
      <c r="D52" s="157" t="s">
        <v>210</v>
      </c>
      <c r="E52" s="148" t="str">
        <f>IFERROR(_xlfn.XLOOKUP(_xlfn.XLOOKUP(D52,FORM2.3!C57:C226,FORM2.3!I57:I226),'TABELAS AUXILIARES'!$E$8:$E$13,'TABELAS AUXILIARES'!$F$8:$F$13),"Por favor, preencha o campo")</f>
        <v>Por favor, preencha o campo</v>
      </c>
      <c r="F52" s="157"/>
      <c r="G52" s="156"/>
      <c r="H52" s="156"/>
      <c r="I52" s="147"/>
      <c r="J52" s="147"/>
      <c r="K52" s="146">
        <f>_xlfn.XLOOKUP(D52, FORM3GERAL!$C$7:$C$317,FORM3GERAL!$P$7:$P$317)</f>
        <v>1</v>
      </c>
      <c r="L52" s="145" t="str">
        <f ca="1">_xlfn.XLOOKUP(D52, FORM3GERAL!$C$7:$C$317,FORM3GERAL!$L$7:$L$317)</f>
        <v>Atrasado</v>
      </c>
      <c r="M52" s="2">
        <f t="shared" ca="1" si="1"/>
        <v>0</v>
      </c>
    </row>
    <row r="53" spans="1:65">
      <c r="B53" s="147">
        <v>6</v>
      </c>
      <c r="C53" s="156"/>
      <c r="D53" s="157" t="s">
        <v>213</v>
      </c>
      <c r="E53" s="148" t="str">
        <f>IFERROR(_xlfn.XLOOKUP(_xlfn.XLOOKUP(D53,FORM2.3!C58:C227,FORM2.3!I58:I227),'TABELAS AUXILIARES'!$E$8:$E$13,'TABELAS AUXILIARES'!$F$8:$F$13),"Por favor, preencha o campo")</f>
        <v>Por favor, preencha o campo</v>
      </c>
      <c r="F53" s="157"/>
      <c r="G53" s="156"/>
      <c r="H53" s="156"/>
      <c r="I53" s="147"/>
      <c r="J53" s="147"/>
      <c r="K53" s="146">
        <f>_xlfn.XLOOKUP(D53, FORM3GERAL!$C$7:$C$317,FORM3GERAL!$P$7:$P$317)</f>
        <v>1</v>
      </c>
      <c r="L53" s="145" t="str">
        <f ca="1">_xlfn.XLOOKUP(D53, FORM3GERAL!$C$7:$C$317,FORM3GERAL!$L$7:$L$317)</f>
        <v>Atrasado</v>
      </c>
      <c r="M53" s="2">
        <f t="shared" ca="1" si="1"/>
        <v>0</v>
      </c>
    </row>
    <row r="54" spans="1:65">
      <c r="B54" s="147">
        <v>6</v>
      </c>
      <c r="C54" s="156"/>
      <c r="D54" s="157" t="s">
        <v>216</v>
      </c>
      <c r="E54" s="148" t="str">
        <f>IFERROR(_xlfn.XLOOKUP(_xlfn.XLOOKUP(D54,FORM2.3!C59:C228,FORM2.3!I59:I228),'TABELAS AUXILIARES'!$E$8:$E$13,'TABELAS AUXILIARES'!$F$8:$F$13),"Por favor, preencha o campo")</f>
        <v>Por favor, preencha o campo</v>
      </c>
      <c r="F54" s="157"/>
      <c r="G54" s="156"/>
      <c r="H54" s="156"/>
      <c r="I54" s="147"/>
      <c r="J54" s="147"/>
      <c r="K54" s="146">
        <f>_xlfn.XLOOKUP(D54, FORM3GERAL!$C$7:$C$317,FORM3GERAL!$P$7:$P$317)</f>
        <v>0</v>
      </c>
      <c r="L54" s="145" t="str">
        <f ca="1">_xlfn.XLOOKUP(D54, FORM3GERAL!$C$7:$C$317,FORM3GERAL!$L$7:$L$317)</f>
        <v>Atrasado</v>
      </c>
      <c r="M54" s="2">
        <f t="shared" si="1"/>
        <v>0</v>
      </c>
    </row>
    <row r="55" spans="1:65">
      <c r="B55" s="147">
        <v>6</v>
      </c>
      <c r="C55" s="147"/>
      <c r="D55" s="147" t="s">
        <v>219</v>
      </c>
      <c r="E55" s="148" t="str">
        <f>IFERROR(_xlfn.XLOOKUP(_xlfn.XLOOKUP(D55,FORM2.3!C60:C229,FORM2.3!I60:I229),'TABELAS AUXILIARES'!$E$8:$E$13,'TABELAS AUXILIARES'!$F$8:$F$13),"Por favor, preencha o campo")</f>
        <v>Por favor, preencha o campo</v>
      </c>
      <c r="F55" s="147"/>
      <c r="G55" s="147"/>
      <c r="H55" s="147"/>
      <c r="I55" s="147"/>
      <c r="J55" s="147"/>
      <c r="K55" s="146">
        <f>_xlfn.XLOOKUP(D55, FORM3GERAL!$C$7:$C$317,FORM3GERAL!$P$7:$P$317)</f>
        <v>0</v>
      </c>
      <c r="L55" s="145" t="str">
        <f ca="1">_xlfn.XLOOKUP(D55, FORM3GERAL!$C$7:$C$317,FORM3GERAL!$L$7:$L$317)</f>
        <v>Atrasado</v>
      </c>
      <c r="M55" s="2">
        <f t="shared" si="1"/>
        <v>0</v>
      </c>
    </row>
    <row r="56" spans="1:65">
      <c r="B56" s="147">
        <v>6</v>
      </c>
      <c r="C56" s="147"/>
      <c r="D56" s="147" t="s">
        <v>207</v>
      </c>
      <c r="E56" s="148" t="str">
        <f>IFERROR(_xlfn.XLOOKUP(_xlfn.XLOOKUP(D56,FORM2.3!C61:C230,FORM2.3!I61:I230),'TABELAS AUXILIARES'!$E$8:$E$13,'TABELAS AUXILIARES'!$F$8:$F$13),"Por favor, preencha o campo")</f>
        <v>Por favor, preencha o campo</v>
      </c>
      <c r="F56" s="147"/>
      <c r="G56" s="147"/>
      <c r="H56" s="147"/>
      <c r="I56" s="147"/>
      <c r="J56" s="147"/>
      <c r="K56" s="146">
        <f>_xlfn.XLOOKUP(D56, FORM3GERAL!$C$7:$C$317,FORM3GERAL!$P$7:$P$317)</f>
        <v>1</v>
      </c>
      <c r="L56" s="145" t="str">
        <f ca="1">_xlfn.XLOOKUP(D56, FORM3GERAL!$C$7:$C$317,FORM3GERAL!$L$7:$L$317)</f>
        <v>Atrasado</v>
      </c>
      <c r="M56" s="2">
        <f t="shared" ca="1" si="1"/>
        <v>0</v>
      </c>
    </row>
    <row r="57" spans="1:65">
      <c r="B57" s="147">
        <v>6</v>
      </c>
      <c r="C57" s="147"/>
      <c r="D57" s="147" t="s">
        <v>224</v>
      </c>
      <c r="E57" s="148" t="str">
        <f>IFERROR(_xlfn.XLOOKUP(_xlfn.XLOOKUP(D57,FORM2.3!C62:C231,FORM2.3!I62:I231),'TABELAS AUXILIARES'!$E$8:$E$13,'TABELAS AUXILIARES'!$F$8:$F$13),"Por favor, preencha o campo")</f>
        <v>Por favor, preencha o campo</v>
      </c>
      <c r="F57" s="147"/>
      <c r="G57" s="147"/>
      <c r="H57" s="147"/>
      <c r="I57" s="147"/>
      <c r="J57" s="147"/>
      <c r="K57" s="146">
        <f>_xlfn.XLOOKUP(D57, FORM3GERAL!$C$7:$C$317,FORM3GERAL!$P$7:$P$317)</f>
        <v>0</v>
      </c>
      <c r="L57" s="145" t="str">
        <f ca="1">_xlfn.XLOOKUP(D57, FORM3GERAL!$C$7:$C$317,FORM3GERAL!$L$7:$L$317)</f>
        <v>Atrasado</v>
      </c>
      <c r="M57" s="2">
        <f t="shared" si="1"/>
        <v>0</v>
      </c>
    </row>
    <row r="58" spans="1:65">
      <c r="B58" s="147">
        <v>6</v>
      </c>
      <c r="C58" s="147"/>
      <c r="D58" s="147" t="s">
        <v>227</v>
      </c>
      <c r="E58" s="148" t="str">
        <f>IFERROR(_xlfn.XLOOKUP(_xlfn.XLOOKUP(D58,FORM2.3!C63:C232,FORM2.3!I63:I232),'TABELAS AUXILIARES'!$E$8:$E$13,'TABELAS AUXILIARES'!$F$8:$F$13),"Por favor, preencha o campo")</f>
        <v>Por favor, preencha o campo</v>
      </c>
      <c r="F58" s="147"/>
      <c r="G58" s="147"/>
      <c r="H58" s="147"/>
      <c r="I58" s="147"/>
      <c r="J58" s="147"/>
      <c r="K58" s="146">
        <f>_xlfn.XLOOKUP(D58, FORM3GERAL!$C$7:$C$317,FORM3GERAL!$P$7:$P$317)</f>
        <v>0</v>
      </c>
      <c r="L58" s="145" t="str">
        <f ca="1">_xlfn.XLOOKUP(D58, FORM3GERAL!$C$7:$C$317,FORM3GERAL!$L$7:$L$317)</f>
        <v>Atrasado</v>
      </c>
      <c r="M58" s="2">
        <f t="shared" si="1"/>
        <v>0</v>
      </c>
    </row>
    <row r="59" spans="1:65" s="149" customFormat="1">
      <c r="A59" s="2"/>
      <c r="B59" s="152">
        <v>7</v>
      </c>
      <c r="C59" s="155" t="str">
        <f>FORM2.3!K69</f>
        <v>Selecione sua Resposta</v>
      </c>
      <c r="D59" s="152" t="s">
        <v>231</v>
      </c>
      <c r="E59" s="154" t="str">
        <f>IFERROR(_xlfn.XLOOKUP(_xlfn.XLOOKUP(D59,FORM2.3!C64:C233,FORM2.3!I64:I233),'TABELAS AUXILIARES'!$E$8:$E$13,'TABELAS AUXILIARES'!$F$8:$F$13),"Por favor, preencha o campo")</f>
        <v>Por favor, preencha o campo</v>
      </c>
      <c r="F59" s="153" t="str">
        <f>IF(COUNTIF(E59:E65,"Por favor, preencha o campo")&gt;0, "Por favor preencha todas as medidas e controles",(SUMIF(E59:E65,"&gt;=0")/(COUNTA(E59:E65)-COUNTIF(E59:E65,'TABELAS AUXILIARES'!$F$13))/2)*(1+C59*1/5))</f>
        <v>Por favor preencha todas as medidas e controles</v>
      </c>
      <c r="G59" s="152"/>
      <c r="H59" s="152"/>
      <c r="I59" s="152"/>
      <c r="J59" s="152"/>
      <c r="K59" s="151">
        <f>_xlfn.XLOOKUP(D59, FORM3GERAL!$C$7:$C$317,FORM3GERAL!$P$7:$P$317)</f>
        <v>0</v>
      </c>
      <c r="L59" s="150" t="str">
        <f ca="1">_xlfn.XLOOKUP(D59, FORM3GERAL!$C$7:$C$317,FORM3GERAL!$L$7:$L$317)</f>
        <v>Atrasado</v>
      </c>
      <c r="M59" s="149">
        <f t="shared" si="1"/>
        <v>0</v>
      </c>
      <c r="N59" s="2"/>
      <c r="O59" s="2"/>
      <c r="P59" s="2"/>
      <c r="Q59" s="2"/>
      <c r="R59" s="2"/>
      <c r="S59" s="2"/>
      <c r="T59" s="2"/>
      <c r="U59" s="2"/>
      <c r="V59" s="2"/>
      <c r="W59" s="2"/>
      <c r="X59" s="2"/>
      <c r="Y59" s="2"/>
      <c r="Z59" s="2"/>
      <c r="AA59" s="2"/>
      <c r="AB59" s="2"/>
      <c r="AC59" s="2"/>
      <c r="AD59" s="2"/>
      <c r="AE59" s="2"/>
      <c r="AF59" s="2"/>
      <c r="AG59" s="2"/>
      <c r="AH59" s="2"/>
      <c r="AI59" s="2"/>
      <c r="AJ59" s="2"/>
      <c r="AK59" s="2"/>
      <c r="AL59" s="2"/>
      <c r="AM59" s="2"/>
      <c r="AN59" s="2"/>
      <c r="AO59" s="2"/>
      <c r="AP59" s="2"/>
      <c r="AQ59" s="2"/>
      <c r="AR59" s="2"/>
      <c r="AS59" s="2"/>
      <c r="AT59" s="2"/>
      <c r="AU59" s="2"/>
      <c r="AV59" s="2"/>
      <c r="AW59" s="2"/>
      <c r="AX59" s="2"/>
      <c r="AY59" s="2"/>
      <c r="AZ59" s="2"/>
      <c r="BA59" s="2"/>
      <c r="BB59" s="2"/>
      <c r="BC59" s="2"/>
      <c r="BD59" s="2"/>
      <c r="BE59" s="2"/>
      <c r="BF59" s="2"/>
      <c r="BG59" s="2"/>
      <c r="BH59" s="2"/>
      <c r="BI59" s="2"/>
      <c r="BJ59" s="2"/>
      <c r="BK59" s="2"/>
      <c r="BL59" s="2"/>
      <c r="BM59" s="2"/>
    </row>
    <row r="60" spans="1:65">
      <c r="B60" s="147">
        <v>7</v>
      </c>
      <c r="D60" s="147" t="s">
        <v>235</v>
      </c>
      <c r="E60" s="148" t="str">
        <f>IFERROR(_xlfn.XLOOKUP(_xlfn.XLOOKUP(D60,FORM2.3!C65:C234,FORM2.3!I65:I234),'TABELAS AUXILIARES'!$E$8:$E$13,'TABELAS AUXILIARES'!$F$8:$F$13),"Por favor, preencha o campo")</f>
        <v>Por favor, preencha o campo</v>
      </c>
      <c r="F60" s="147"/>
      <c r="G60" s="147"/>
      <c r="H60" s="147"/>
      <c r="I60" s="147"/>
      <c r="J60" s="147"/>
      <c r="K60" s="146">
        <f>_xlfn.XLOOKUP(D60, FORM3GERAL!$C$7:$C$317,FORM3GERAL!$P$7:$P$317)</f>
        <v>0</v>
      </c>
      <c r="L60" s="145" t="str">
        <f ca="1">_xlfn.XLOOKUP(D60, FORM3GERAL!$C$7:$C$317,FORM3GERAL!$L$7:$L$317)</f>
        <v>Atrasado</v>
      </c>
      <c r="M60" s="2">
        <f t="shared" si="1"/>
        <v>0</v>
      </c>
    </row>
    <row r="61" spans="1:65">
      <c r="B61" s="147">
        <v>7</v>
      </c>
      <c r="C61" s="147"/>
      <c r="D61" s="147" t="s">
        <v>239</v>
      </c>
      <c r="E61" s="148" t="str">
        <f>IFERROR(_xlfn.XLOOKUP(_xlfn.XLOOKUP(D61,FORM2.3!C66:C235,FORM2.3!I66:I235),'TABELAS AUXILIARES'!$E$8:$E$13,'TABELAS AUXILIARES'!$F$8:$F$13),"Por favor, preencha o campo")</f>
        <v>Por favor, preencha o campo</v>
      </c>
      <c r="F61" s="147"/>
      <c r="G61" s="147"/>
      <c r="H61" s="147"/>
      <c r="I61" s="147"/>
      <c r="J61" s="147"/>
      <c r="K61" s="146">
        <f>_xlfn.XLOOKUP(D61, FORM3GERAL!$C$7:$C$317,FORM3GERAL!$P$7:$P$317)</f>
        <v>0</v>
      </c>
      <c r="L61" s="145" t="str">
        <f ca="1">_xlfn.XLOOKUP(D61, FORM3GERAL!$C$7:$C$317,FORM3GERAL!$L$7:$L$317)</f>
        <v>Atrasado</v>
      </c>
      <c r="M61" s="2">
        <f t="shared" si="1"/>
        <v>0</v>
      </c>
    </row>
    <row r="62" spans="1:65">
      <c r="B62" s="147">
        <v>7</v>
      </c>
      <c r="C62" s="147"/>
      <c r="D62" s="147" t="s">
        <v>242</v>
      </c>
      <c r="E62" s="148" t="str">
        <f>IFERROR(_xlfn.XLOOKUP(_xlfn.XLOOKUP(D62,FORM2.3!C67:C236,FORM2.3!I67:I236),'TABELAS AUXILIARES'!$E$8:$E$13,'TABELAS AUXILIARES'!$F$8:$F$13),"Por favor, preencha o campo")</f>
        <v>Por favor, preencha o campo</v>
      </c>
      <c r="F62" s="147"/>
      <c r="G62" s="147"/>
      <c r="H62" s="147"/>
      <c r="I62" s="147"/>
      <c r="J62" s="147"/>
      <c r="K62" s="146">
        <f>_xlfn.XLOOKUP(D62, FORM3GERAL!$C$7:$C$317,FORM3GERAL!$P$7:$P$317)</f>
        <v>0</v>
      </c>
      <c r="L62" s="145" t="str">
        <f ca="1">_xlfn.XLOOKUP(D62, FORM3GERAL!$C$7:$C$317,FORM3GERAL!$L$7:$L$317)</f>
        <v>Atrasado</v>
      </c>
      <c r="M62" s="2">
        <f t="shared" si="1"/>
        <v>0</v>
      </c>
    </row>
    <row r="63" spans="1:65">
      <c r="B63" s="147">
        <v>7</v>
      </c>
      <c r="C63" s="147"/>
      <c r="D63" s="147" t="s">
        <v>232</v>
      </c>
      <c r="E63" s="148" t="str">
        <f>IFERROR(_xlfn.XLOOKUP(_xlfn.XLOOKUP(D63,FORM2.3!C68:C237,FORM2.3!I68:I237),'TABELAS AUXILIARES'!$E$8:$E$13,'TABELAS AUXILIARES'!$F$8:$F$13),"Por favor, preencha o campo")</f>
        <v>Por favor, preencha o campo</v>
      </c>
      <c r="F63" s="147"/>
      <c r="G63" s="147"/>
      <c r="H63" s="147"/>
      <c r="I63" s="147"/>
      <c r="J63" s="147"/>
      <c r="K63" s="146">
        <f>_xlfn.XLOOKUP(D63, FORM3GERAL!$C$7:$C$317,FORM3GERAL!$P$7:$P$317)</f>
        <v>0</v>
      </c>
      <c r="L63" s="145" t="str">
        <f ca="1">_xlfn.XLOOKUP(D63, FORM3GERAL!$C$7:$C$317,FORM3GERAL!$L$7:$L$317)</f>
        <v>Atrasado</v>
      </c>
      <c r="M63" s="2">
        <f t="shared" si="1"/>
        <v>0</v>
      </c>
    </row>
    <row r="64" spans="1:65">
      <c r="B64" s="147">
        <v>7</v>
      </c>
      <c r="C64" s="147"/>
      <c r="D64" s="147" t="s">
        <v>236</v>
      </c>
      <c r="E64" s="148" t="str">
        <f>IFERROR(_xlfn.XLOOKUP(_xlfn.XLOOKUP(D64,FORM2.3!C69:C238,FORM2.3!I69:I238),'TABELAS AUXILIARES'!$E$8:$E$13,'TABELAS AUXILIARES'!$F$8:$F$13),"Por favor, preencha o campo")</f>
        <v>Por favor, preencha o campo</v>
      </c>
      <c r="F64" s="147"/>
      <c r="G64" s="147"/>
      <c r="H64" s="147"/>
      <c r="I64" s="147"/>
      <c r="J64" s="147"/>
      <c r="K64" s="146">
        <f>_xlfn.XLOOKUP(D64, FORM3GERAL!$C$7:$C$317,FORM3GERAL!$P$7:$P$317)</f>
        <v>0</v>
      </c>
      <c r="L64" s="145" t="str">
        <f ca="1">_xlfn.XLOOKUP(D64, FORM3GERAL!$C$7:$C$317,FORM3GERAL!$L$7:$L$317)</f>
        <v>Atrasado</v>
      </c>
      <c r="M64" s="2">
        <f t="shared" si="1"/>
        <v>0</v>
      </c>
    </row>
    <row r="65" spans="1:65">
      <c r="B65" s="147">
        <v>7</v>
      </c>
      <c r="C65" s="147"/>
      <c r="D65" s="147" t="s">
        <v>249</v>
      </c>
      <c r="E65" s="148" t="str">
        <f>IFERROR(_xlfn.XLOOKUP(_xlfn.XLOOKUP(D65,FORM2.3!C70:C239,FORM2.3!I70:I239),'TABELAS AUXILIARES'!$E$8:$E$13,'TABELAS AUXILIARES'!$F$8:$F$13),"Por favor, preencha o campo")</f>
        <v>Por favor, preencha o campo</v>
      </c>
      <c r="F65" s="147"/>
      <c r="G65" s="147"/>
      <c r="H65" s="147"/>
      <c r="I65" s="147"/>
      <c r="J65" s="147"/>
      <c r="K65" s="146">
        <f>_xlfn.XLOOKUP(D65, FORM3GERAL!$C$7:$C$317,FORM3GERAL!$P$7:$P$317)</f>
        <v>1</v>
      </c>
      <c r="L65" s="145" t="str">
        <f ca="1">_xlfn.XLOOKUP(D65, FORM3GERAL!$C$7:$C$317,FORM3GERAL!$L$7:$L$317)</f>
        <v>Atrasado</v>
      </c>
      <c r="M65" s="2">
        <f t="shared" ca="1" si="1"/>
        <v>0</v>
      </c>
    </row>
    <row r="66" spans="1:65" s="149" customFormat="1">
      <c r="A66" s="2"/>
      <c r="B66" s="152">
        <v>8</v>
      </c>
      <c r="C66" s="155" t="str">
        <f>FORM2.3!K77</f>
        <v>Selecione sua Resposta</v>
      </c>
      <c r="D66" s="152" t="s">
        <v>253</v>
      </c>
      <c r="E66" s="154" t="str">
        <f>IFERROR(_xlfn.XLOOKUP(_xlfn.XLOOKUP(D66,FORM2.3!C71:C240,FORM2.3!I71:I240),'TABELAS AUXILIARES'!$E$8:$E$13,'TABELAS AUXILIARES'!$F$8:$F$13),"Por favor, preencha o campo")</f>
        <v>Por favor, preencha o campo</v>
      </c>
      <c r="F66" s="153" t="str">
        <f>IF(COUNTIF(E66:E77,"Por favor, preencha o campo")&gt;0, "Por favor preencha todas as medidas e controles",(SUMIF(E66:E77,"&gt;=0")/(COUNTA(E66:E77)-COUNTIF(E66:E77,'TABELAS AUXILIARES'!$F$13))/2)*(1+C66*1/5))</f>
        <v>Por favor preencha todas as medidas e controles</v>
      </c>
      <c r="G66" s="152"/>
      <c r="H66" s="152"/>
      <c r="I66" s="152"/>
      <c r="J66" s="152"/>
      <c r="K66" s="151">
        <f>_xlfn.XLOOKUP(D66, FORM3GERAL!$C$7:$C$317,FORM3GERAL!$P$7:$P$317)</f>
        <v>1</v>
      </c>
      <c r="L66" s="150" t="str">
        <f ca="1">_xlfn.XLOOKUP(D66, FORM3GERAL!$C$7:$C$317,FORM3GERAL!$L$7:$L$317)</f>
        <v>Atrasado</v>
      </c>
      <c r="M66" s="149">
        <f t="shared" ca="1" si="1"/>
        <v>0</v>
      </c>
      <c r="N66" s="2"/>
      <c r="O66" s="2"/>
      <c r="P66" s="2"/>
      <c r="Q66" s="2"/>
      <c r="R66" s="2"/>
      <c r="S66" s="2"/>
      <c r="T66" s="2"/>
      <c r="U66" s="2"/>
      <c r="V66" s="2"/>
      <c r="W66" s="2"/>
      <c r="X66" s="2"/>
      <c r="Y66" s="2"/>
      <c r="Z66" s="2"/>
      <c r="AA66" s="2"/>
      <c r="AB66" s="2"/>
      <c r="AC66" s="2"/>
      <c r="AD66" s="2"/>
      <c r="AE66" s="2"/>
      <c r="AF66" s="2"/>
      <c r="AG66" s="2"/>
      <c r="AH66" s="2"/>
      <c r="AI66" s="2"/>
      <c r="AJ66" s="2"/>
      <c r="AK66" s="2"/>
      <c r="AL66" s="2"/>
      <c r="AM66" s="2"/>
      <c r="AN66" s="2"/>
      <c r="AO66" s="2"/>
      <c r="AP66" s="2"/>
      <c r="AQ66" s="2"/>
      <c r="AR66" s="2"/>
      <c r="AS66" s="2"/>
      <c r="AT66" s="2"/>
      <c r="AU66" s="2"/>
      <c r="AV66" s="2"/>
      <c r="AW66" s="2"/>
      <c r="AX66" s="2"/>
      <c r="AY66" s="2"/>
      <c r="AZ66" s="2"/>
      <c r="BA66" s="2"/>
      <c r="BB66" s="2"/>
      <c r="BC66" s="2"/>
      <c r="BD66" s="2"/>
      <c r="BE66" s="2"/>
      <c r="BF66" s="2"/>
      <c r="BG66" s="2"/>
      <c r="BH66" s="2"/>
      <c r="BI66" s="2"/>
      <c r="BJ66" s="2"/>
      <c r="BK66" s="2"/>
      <c r="BL66" s="2"/>
      <c r="BM66" s="2"/>
    </row>
    <row r="67" spans="1:65">
      <c r="B67" s="147">
        <v>8</v>
      </c>
      <c r="D67" s="147" t="s">
        <v>256</v>
      </c>
      <c r="E67" s="148" t="str">
        <f>IFERROR(_xlfn.XLOOKUP(_xlfn.XLOOKUP(D67,FORM2.3!C72:C241,FORM2.3!I72:I241),'TABELAS AUXILIARES'!$E$8:$E$13,'TABELAS AUXILIARES'!$F$8:$F$13),"Por favor, preencha o campo")</f>
        <v>Por favor, preencha o campo</v>
      </c>
      <c r="F67" s="147"/>
      <c r="G67" s="147"/>
      <c r="H67" s="147"/>
      <c r="I67" s="147"/>
      <c r="J67" s="147"/>
      <c r="K67" s="146">
        <f>_xlfn.XLOOKUP(D67, FORM3GERAL!$C$7:$C$317,FORM3GERAL!$P$7:$P$317)</f>
        <v>1</v>
      </c>
      <c r="L67" s="145" t="str">
        <f ca="1">_xlfn.XLOOKUP(D67, FORM3GERAL!$C$7:$C$317,FORM3GERAL!$L$7:$L$317)</f>
        <v>Atrasado</v>
      </c>
      <c r="M67" s="2">
        <f t="shared" ca="1" si="1"/>
        <v>0</v>
      </c>
    </row>
    <row r="68" spans="1:65">
      <c r="B68" s="147">
        <v>8</v>
      </c>
      <c r="C68" s="147"/>
      <c r="D68" s="147" t="s">
        <v>257</v>
      </c>
      <c r="E68" s="148" t="str">
        <f>IFERROR(_xlfn.XLOOKUP(_xlfn.XLOOKUP(D68,FORM2.3!C73:C242,FORM2.3!I73:I242),'TABELAS AUXILIARES'!$E$8:$E$13,'TABELAS AUXILIARES'!$F$8:$F$13),"Por favor, preencha o campo")</f>
        <v>Por favor, preencha o campo</v>
      </c>
      <c r="F68" s="147"/>
      <c r="G68" s="147"/>
      <c r="H68" s="147"/>
      <c r="I68" s="147"/>
      <c r="J68" s="147"/>
      <c r="K68" s="146">
        <f>_xlfn.XLOOKUP(D68, FORM3GERAL!$C$7:$C$317,FORM3GERAL!$P$7:$P$317)</f>
        <v>1</v>
      </c>
      <c r="L68" s="145" t="str">
        <f ca="1">_xlfn.XLOOKUP(D68, FORM3GERAL!$C$7:$C$317,FORM3GERAL!$L$7:$L$317)</f>
        <v>Atrasado</v>
      </c>
      <c r="M68" s="2">
        <f t="shared" ca="1" si="1"/>
        <v>0</v>
      </c>
    </row>
    <row r="69" spans="1:65">
      <c r="B69" s="147">
        <v>8</v>
      </c>
      <c r="C69" s="147"/>
      <c r="D69" s="147" t="s">
        <v>260</v>
      </c>
      <c r="E69" s="148" t="str">
        <f>IFERROR(_xlfn.XLOOKUP(_xlfn.XLOOKUP(D69,FORM2.3!C74:C243,FORM2.3!I74:I243),'TABELAS AUXILIARES'!$E$8:$E$13,'TABELAS AUXILIARES'!$F$8:$F$13),"Por favor, preencha o campo")</f>
        <v>Por favor, preencha o campo</v>
      </c>
      <c r="F69" s="147"/>
      <c r="G69" s="147"/>
      <c r="H69" s="147"/>
      <c r="I69" s="147"/>
      <c r="J69" s="147"/>
      <c r="K69" s="146">
        <f>_xlfn.XLOOKUP(D69, FORM3GERAL!$C$7:$C$317,FORM3GERAL!$P$7:$P$317)</f>
        <v>1</v>
      </c>
      <c r="L69" s="145" t="str">
        <f ca="1">_xlfn.XLOOKUP(D69, FORM3GERAL!$C$7:$C$317,FORM3GERAL!$L$7:$L$317)</f>
        <v>Atrasado</v>
      </c>
      <c r="M69" s="2">
        <f t="shared" ca="1" si="1"/>
        <v>0</v>
      </c>
    </row>
    <row r="70" spans="1:65">
      <c r="B70" s="147">
        <v>8</v>
      </c>
      <c r="C70" s="147"/>
      <c r="D70" s="147" t="s">
        <v>265</v>
      </c>
      <c r="E70" s="148" t="str">
        <f>IFERROR(_xlfn.XLOOKUP(_xlfn.XLOOKUP(D70,FORM2.3!C75:C244,FORM2.3!I75:I244),'TABELAS AUXILIARES'!$E$8:$E$13,'TABELAS AUXILIARES'!$F$8:$F$13),"Por favor, preencha o campo")</f>
        <v>Por favor, preencha o campo</v>
      </c>
      <c r="F70" s="147"/>
      <c r="G70" s="147"/>
      <c r="H70" s="147"/>
      <c r="I70" s="147"/>
      <c r="J70" s="147"/>
      <c r="K70" s="146">
        <f>_xlfn.XLOOKUP(D70, FORM3GERAL!$C$7:$C$317,FORM3GERAL!$P$7:$P$317)</f>
        <v>0</v>
      </c>
      <c r="L70" s="145" t="str">
        <f ca="1">_xlfn.XLOOKUP(D70, FORM3GERAL!$C$7:$C$317,FORM3GERAL!$L$7:$L$317)</f>
        <v>Atrasado</v>
      </c>
      <c r="M70" s="2">
        <f t="shared" si="1"/>
        <v>0</v>
      </c>
    </row>
    <row r="71" spans="1:65">
      <c r="B71" s="147">
        <v>8</v>
      </c>
      <c r="C71" s="147"/>
      <c r="D71" s="147" t="s">
        <v>268</v>
      </c>
      <c r="E71" s="148" t="str">
        <f>IFERROR(_xlfn.XLOOKUP(_xlfn.XLOOKUP(D71,FORM2.3!C76:C245,FORM2.3!I76:I245),'TABELAS AUXILIARES'!$E$8:$E$13,'TABELAS AUXILIARES'!$F$8:$F$13),"Por favor, preencha o campo")</f>
        <v>Por favor, preencha o campo</v>
      </c>
      <c r="F71" s="147"/>
      <c r="G71" s="147"/>
      <c r="H71" s="147"/>
      <c r="I71" s="147"/>
      <c r="J71" s="147"/>
      <c r="K71" s="146">
        <f>_xlfn.XLOOKUP(D71, FORM3GERAL!$C$7:$C$317,FORM3GERAL!$P$7:$P$317)</f>
        <v>0</v>
      </c>
      <c r="L71" s="145" t="str">
        <f ca="1">_xlfn.XLOOKUP(D71, FORM3GERAL!$C$7:$C$317,FORM3GERAL!$L$7:$L$317)</f>
        <v>Atrasado</v>
      </c>
      <c r="M71" s="2">
        <f t="shared" ref="M71:M102" si="2">IF(K71=1,IF(L71="Concluído",1,0),0)</f>
        <v>0</v>
      </c>
    </row>
    <row r="72" spans="1:65">
      <c r="B72" s="147">
        <v>8</v>
      </c>
      <c r="C72" s="147"/>
      <c r="D72" s="147" t="s">
        <v>271</v>
      </c>
      <c r="E72" s="148" t="str">
        <f>IFERROR(_xlfn.XLOOKUP(_xlfn.XLOOKUP(D72,FORM2.3!C77:C246,FORM2.3!I77:I246),'TABELAS AUXILIARES'!$E$8:$E$13,'TABELAS AUXILIARES'!$F$8:$F$13),"Por favor, preencha o campo")</f>
        <v>Por favor, preencha o campo</v>
      </c>
      <c r="F72" s="147"/>
      <c r="G72" s="147"/>
      <c r="H72" s="147"/>
      <c r="I72" s="147"/>
      <c r="J72" s="147"/>
      <c r="K72" s="146">
        <f>_xlfn.XLOOKUP(D72, FORM3GERAL!$C$7:$C$317,FORM3GERAL!$P$7:$P$317)</f>
        <v>0</v>
      </c>
      <c r="L72" s="145" t="str">
        <f ca="1">_xlfn.XLOOKUP(D72, FORM3GERAL!$C$7:$C$317,FORM3GERAL!$L$7:$L$317)</f>
        <v>Atrasado</v>
      </c>
      <c r="M72" s="2">
        <f t="shared" si="2"/>
        <v>0</v>
      </c>
    </row>
    <row r="73" spans="1:65">
      <c r="B73" s="147">
        <v>8</v>
      </c>
      <c r="C73" s="147"/>
      <c r="D73" s="147" t="s">
        <v>274</v>
      </c>
      <c r="E73" s="148" t="str">
        <f>IFERROR(_xlfn.XLOOKUP(_xlfn.XLOOKUP(D73,FORM2.3!C78:C247,FORM2.3!I78:I247),'TABELAS AUXILIARES'!$E$8:$E$13,'TABELAS AUXILIARES'!$F$8:$F$13),"Por favor, preencha o campo")</f>
        <v>Por favor, preencha o campo</v>
      </c>
      <c r="F73" s="147"/>
      <c r="G73" s="147"/>
      <c r="H73" s="147"/>
      <c r="I73" s="147"/>
      <c r="J73" s="147"/>
      <c r="K73" s="146">
        <f>_xlfn.XLOOKUP(D73, FORM3GERAL!$C$7:$C$317,FORM3GERAL!$P$7:$P$317)</f>
        <v>0</v>
      </c>
      <c r="L73" s="145" t="str">
        <f ca="1">_xlfn.XLOOKUP(D73, FORM3GERAL!$C$7:$C$317,FORM3GERAL!$L$7:$L$317)</f>
        <v>Atrasado</v>
      </c>
      <c r="M73" s="2">
        <f t="shared" si="2"/>
        <v>0</v>
      </c>
    </row>
    <row r="74" spans="1:65">
      <c r="B74" s="147">
        <v>8</v>
      </c>
      <c r="C74" s="147"/>
      <c r="D74" s="147" t="s">
        <v>277</v>
      </c>
      <c r="E74" s="148" t="str">
        <f>IFERROR(_xlfn.XLOOKUP(_xlfn.XLOOKUP(D74,FORM2.3!C79:C248,FORM2.3!I79:I248),'TABELAS AUXILIARES'!$E$8:$E$13,'TABELAS AUXILIARES'!$F$8:$F$13),"Por favor, preencha o campo")</f>
        <v>Por favor, preencha o campo</v>
      </c>
      <c r="F74" s="147"/>
      <c r="G74" s="147"/>
      <c r="H74" s="147"/>
      <c r="I74" s="147"/>
      <c r="J74" s="147"/>
      <c r="K74" s="146">
        <f>_xlfn.XLOOKUP(D74, FORM3GERAL!$C$7:$C$317,FORM3GERAL!$P$7:$P$317)</f>
        <v>0</v>
      </c>
      <c r="L74" s="145" t="str">
        <f ca="1">_xlfn.XLOOKUP(D74, FORM3GERAL!$C$7:$C$317,FORM3GERAL!$L$7:$L$317)</f>
        <v>Atrasado</v>
      </c>
      <c r="M74" s="2">
        <f t="shared" si="2"/>
        <v>0</v>
      </c>
    </row>
    <row r="75" spans="1:65">
      <c r="B75" s="147">
        <v>8</v>
      </c>
      <c r="C75" s="147"/>
      <c r="D75" s="147" t="s">
        <v>262</v>
      </c>
      <c r="E75" s="148" t="str">
        <f>IFERROR(_xlfn.XLOOKUP(_xlfn.XLOOKUP(D75,FORM2.3!C80:C249,FORM2.3!I80:I249),'TABELAS AUXILIARES'!$E$8:$E$13,'TABELAS AUXILIARES'!$F$8:$F$13),"Por favor, preencha o campo")</f>
        <v>Por favor, preencha o campo</v>
      </c>
      <c r="F75" s="147"/>
      <c r="G75" s="147"/>
      <c r="H75" s="147"/>
      <c r="I75" s="147"/>
      <c r="J75" s="147"/>
      <c r="K75" s="146">
        <f>_xlfn.XLOOKUP(D75, FORM3GERAL!$C$7:$C$317,FORM3GERAL!$P$7:$P$317)</f>
        <v>0</v>
      </c>
      <c r="L75" s="145" t="str">
        <f ca="1">_xlfn.XLOOKUP(D75, FORM3GERAL!$C$7:$C$317,FORM3GERAL!$L$7:$L$317)</f>
        <v>Atrasado</v>
      </c>
      <c r="M75" s="2">
        <f t="shared" si="2"/>
        <v>0</v>
      </c>
    </row>
    <row r="76" spans="1:65">
      <c r="B76" s="147">
        <v>8</v>
      </c>
      <c r="C76" s="147"/>
      <c r="D76" s="147" t="s">
        <v>282</v>
      </c>
      <c r="E76" s="148" t="str">
        <f>IFERROR(_xlfn.XLOOKUP(_xlfn.XLOOKUP(D76,FORM2.3!C81:C250,FORM2.3!I81:I250),'TABELAS AUXILIARES'!$E$8:$E$13,'TABELAS AUXILIARES'!$F$8:$F$13),"Por favor, preencha o campo")</f>
        <v>Por favor, preencha o campo</v>
      </c>
      <c r="F76" s="147"/>
      <c r="G76" s="147"/>
      <c r="H76" s="147"/>
      <c r="I76" s="147"/>
      <c r="J76" s="147"/>
      <c r="K76" s="146">
        <f>_xlfn.XLOOKUP(D76, FORM3GERAL!$C$7:$C$317,FORM3GERAL!$P$7:$P$317)</f>
        <v>0</v>
      </c>
      <c r="L76" s="145" t="str">
        <f ca="1">_xlfn.XLOOKUP(D76, FORM3GERAL!$C$7:$C$317,FORM3GERAL!$L$7:$L$317)</f>
        <v>Atrasado</v>
      </c>
      <c r="M76" s="2">
        <f t="shared" si="2"/>
        <v>0</v>
      </c>
    </row>
    <row r="77" spans="1:65">
      <c r="B77" s="147">
        <v>8</v>
      </c>
      <c r="C77" s="147"/>
      <c r="D77" s="147" t="s">
        <v>285</v>
      </c>
      <c r="E77" s="148" t="str">
        <f>IFERROR(_xlfn.XLOOKUP(_xlfn.XLOOKUP(D77,FORM2.3!C82:C251,FORM2.3!I82:I251),'TABELAS AUXILIARES'!$E$8:$E$13,'TABELAS AUXILIARES'!$F$8:$F$13),"Por favor, preencha o campo")</f>
        <v>Por favor, preencha o campo</v>
      </c>
      <c r="F77" s="147"/>
      <c r="G77" s="147"/>
      <c r="H77" s="147"/>
      <c r="I77" s="147"/>
      <c r="J77" s="147"/>
      <c r="K77" s="146">
        <f>_xlfn.XLOOKUP(D77, FORM3GERAL!$C$7:$C$317,FORM3GERAL!$P$7:$P$317)</f>
        <v>0</v>
      </c>
      <c r="L77" s="145" t="str">
        <f ca="1">_xlfn.XLOOKUP(D77, FORM3GERAL!$C$7:$C$317,FORM3GERAL!$L$7:$L$317)</f>
        <v>Atrasado</v>
      </c>
      <c r="M77" s="2">
        <f t="shared" si="2"/>
        <v>0</v>
      </c>
    </row>
    <row r="78" spans="1:65" s="149" customFormat="1">
      <c r="A78" s="2"/>
      <c r="B78" s="152">
        <v>9</v>
      </c>
      <c r="C78" s="155" t="str">
        <f>FORM2.3!K90</f>
        <v>Selecione sua Resposta</v>
      </c>
      <c r="D78" s="152" t="s">
        <v>289</v>
      </c>
      <c r="E78" s="154" t="str">
        <f>IFERROR(_xlfn.XLOOKUP(_xlfn.XLOOKUP(D78,FORM2.3!C83:C252,FORM2.3!I83:I252),'TABELAS AUXILIARES'!$E$8:$E$13,'TABELAS AUXILIARES'!$F$8:$F$13),"Por favor, preencha o campo")</f>
        <v>Por favor, preencha o campo</v>
      </c>
      <c r="F78" s="153" t="str">
        <f>IF(COUNTIF(E78:E84,"Por favor, preencha o campo")&gt;0, "Por favor preencha todas as medidas e controles",(SUMIF(E78:E84,"&gt;=0")/(COUNTA(E78:E84)-COUNTIF(E78:E84,'TABELAS AUXILIARES'!$F$13))/2)*(1+C78*1/5))</f>
        <v>Por favor preencha todas as medidas e controles</v>
      </c>
      <c r="G78" s="152"/>
      <c r="H78" s="152"/>
      <c r="I78" s="152"/>
      <c r="J78" s="152"/>
      <c r="K78" s="151">
        <f>_xlfn.XLOOKUP(D78, FORM3GERAL!$C$7:$C$317,FORM3GERAL!$P$7:$P$317)</f>
        <v>0</v>
      </c>
      <c r="L78" s="150" t="str">
        <f ca="1">_xlfn.XLOOKUP(D78, FORM3GERAL!$C$7:$C$317,FORM3GERAL!$L$7:$L$317)</f>
        <v>Atrasado</v>
      </c>
      <c r="M78" s="149">
        <f t="shared" si="2"/>
        <v>0</v>
      </c>
      <c r="N78" s="2"/>
      <c r="O78" s="2"/>
      <c r="P78" s="2"/>
      <c r="Q78" s="2"/>
      <c r="R78" s="2"/>
      <c r="S78" s="2"/>
      <c r="T78" s="2"/>
      <c r="U78" s="2"/>
      <c r="V78" s="2"/>
      <c r="W78" s="2"/>
      <c r="X78" s="2"/>
      <c r="Y78" s="2"/>
      <c r="Z78" s="2"/>
      <c r="AA78" s="2"/>
      <c r="AB78" s="2"/>
      <c r="AC78" s="2"/>
      <c r="AD78" s="2"/>
      <c r="AE78" s="2"/>
      <c r="AF78" s="2"/>
      <c r="AG78" s="2"/>
      <c r="AH78" s="2"/>
      <c r="AI78" s="2"/>
      <c r="AJ78" s="2"/>
      <c r="AK78" s="2"/>
      <c r="AL78" s="2"/>
      <c r="AM78" s="2"/>
      <c r="AN78" s="2"/>
      <c r="AO78" s="2"/>
      <c r="AP78" s="2"/>
      <c r="AQ78" s="2"/>
      <c r="AR78" s="2"/>
      <c r="AS78" s="2"/>
      <c r="AT78" s="2"/>
      <c r="AU78" s="2"/>
      <c r="AV78" s="2"/>
      <c r="AW78" s="2"/>
      <c r="AX78" s="2"/>
      <c r="AY78" s="2"/>
      <c r="AZ78" s="2"/>
      <c r="BA78" s="2"/>
      <c r="BB78" s="2"/>
      <c r="BC78" s="2"/>
      <c r="BD78" s="2"/>
      <c r="BE78" s="2"/>
      <c r="BF78" s="2"/>
      <c r="BG78" s="2"/>
      <c r="BH78" s="2"/>
      <c r="BI78" s="2"/>
      <c r="BJ78" s="2"/>
      <c r="BK78" s="2"/>
      <c r="BL78" s="2"/>
      <c r="BM78" s="2"/>
    </row>
    <row r="79" spans="1:65">
      <c r="B79" s="147">
        <v>9</v>
      </c>
      <c r="D79" s="147" t="s">
        <v>292</v>
      </c>
      <c r="E79" s="148" t="str">
        <f>IFERROR(_xlfn.XLOOKUP(_xlfn.XLOOKUP(D79,FORM2.3!C84:C253,FORM2.3!I84:I253),'TABELAS AUXILIARES'!$E$8:$E$13,'TABELAS AUXILIARES'!$F$8:$F$13),"Por favor, preencha o campo")</f>
        <v>Por favor, preencha o campo</v>
      </c>
      <c r="F79" s="147"/>
      <c r="G79" s="147"/>
      <c r="H79" s="147"/>
      <c r="I79" s="147"/>
      <c r="J79" s="147"/>
      <c r="K79" s="146">
        <f>_xlfn.XLOOKUP(D79, FORM3GERAL!$C$7:$C$317,FORM3GERAL!$P$7:$P$317)</f>
        <v>0</v>
      </c>
      <c r="L79" s="145" t="str">
        <f ca="1">_xlfn.XLOOKUP(D79, FORM3GERAL!$C$7:$C$317,FORM3GERAL!$L$7:$L$317)</f>
        <v>Atrasado</v>
      </c>
      <c r="M79" s="2">
        <f t="shared" si="2"/>
        <v>0</v>
      </c>
    </row>
    <row r="80" spans="1:65">
      <c r="B80" s="147">
        <v>9</v>
      </c>
      <c r="C80" s="147"/>
      <c r="D80" s="147" t="s">
        <v>295</v>
      </c>
      <c r="E80" s="148" t="str">
        <f>IFERROR(_xlfn.XLOOKUP(_xlfn.XLOOKUP(D80,FORM2.3!C85:C254,FORM2.3!I85:I254),'TABELAS AUXILIARES'!$E$8:$E$13,'TABELAS AUXILIARES'!$F$8:$F$13),"Por favor, preencha o campo")</f>
        <v>Por favor, preencha o campo</v>
      </c>
      <c r="F80" s="147"/>
      <c r="G80" s="147"/>
      <c r="H80" s="147"/>
      <c r="I80" s="147"/>
      <c r="J80" s="147"/>
      <c r="K80" s="146">
        <f>_xlfn.XLOOKUP(D80, FORM3GERAL!$C$7:$C$317,FORM3GERAL!$P$7:$P$317)</f>
        <v>0</v>
      </c>
      <c r="L80" s="145" t="str">
        <f ca="1">_xlfn.XLOOKUP(D80, FORM3GERAL!$C$7:$C$317,FORM3GERAL!$L$7:$L$317)</f>
        <v>Atrasado</v>
      </c>
      <c r="M80" s="2">
        <f t="shared" si="2"/>
        <v>0</v>
      </c>
    </row>
    <row r="81" spans="1:65">
      <c r="B81" s="147">
        <v>9</v>
      </c>
      <c r="C81" s="147"/>
      <c r="D81" s="147" t="s">
        <v>298</v>
      </c>
      <c r="E81" s="148" t="str">
        <f>IFERROR(_xlfn.XLOOKUP(_xlfn.XLOOKUP(D81,FORM2.3!C86:C255,FORM2.3!I86:I255),'TABELAS AUXILIARES'!$E$8:$E$13,'TABELAS AUXILIARES'!$F$8:$F$13),"Por favor, preencha o campo")</f>
        <v>Por favor, preencha o campo</v>
      </c>
      <c r="F81" s="147"/>
      <c r="G81" s="147"/>
      <c r="H81" s="147"/>
      <c r="I81" s="147"/>
      <c r="J81" s="147"/>
      <c r="K81" s="146">
        <f>_xlfn.XLOOKUP(D81, FORM3GERAL!$C$7:$C$317,FORM3GERAL!$P$7:$P$317)</f>
        <v>0</v>
      </c>
      <c r="L81" s="145" t="str">
        <f ca="1">_xlfn.XLOOKUP(D81, FORM3GERAL!$C$7:$C$317,FORM3GERAL!$L$7:$L$317)</f>
        <v>Atrasado</v>
      </c>
      <c r="M81" s="2">
        <f t="shared" si="2"/>
        <v>0</v>
      </c>
    </row>
    <row r="82" spans="1:65">
      <c r="B82" s="147">
        <v>9</v>
      </c>
      <c r="C82" s="147"/>
      <c r="D82" s="147" t="s">
        <v>301</v>
      </c>
      <c r="E82" s="148" t="str">
        <f>IFERROR(_xlfn.XLOOKUP(_xlfn.XLOOKUP(D82,FORM2.3!C87:C256,FORM2.3!I87:I256),'TABELAS AUXILIARES'!$E$8:$E$13,'TABELAS AUXILIARES'!$F$8:$F$13),"Por favor, preencha o campo")</f>
        <v>Por favor, preencha o campo</v>
      </c>
      <c r="F82" s="147"/>
      <c r="G82" s="147"/>
      <c r="H82" s="147"/>
      <c r="I82" s="147"/>
      <c r="J82" s="147"/>
      <c r="K82" s="146">
        <f>_xlfn.XLOOKUP(D82, FORM3GERAL!$C$7:$C$317,FORM3GERAL!$P$7:$P$317)</f>
        <v>0</v>
      </c>
      <c r="L82" s="145" t="str">
        <f ca="1">_xlfn.XLOOKUP(D82, FORM3GERAL!$C$7:$C$317,FORM3GERAL!$L$7:$L$317)</f>
        <v>Atrasado</v>
      </c>
      <c r="M82" s="2">
        <f t="shared" si="2"/>
        <v>0</v>
      </c>
    </row>
    <row r="83" spans="1:65">
      <c r="B83" s="147">
        <v>9</v>
      </c>
      <c r="C83" s="147"/>
      <c r="D83" s="147" t="s">
        <v>304</v>
      </c>
      <c r="E83" s="148" t="str">
        <f>IFERROR(_xlfn.XLOOKUP(_xlfn.XLOOKUP(D83,FORM2.3!C88:C257,FORM2.3!I88:I257),'TABELAS AUXILIARES'!$E$8:$E$13,'TABELAS AUXILIARES'!$F$8:$F$13),"Por favor, preencha o campo")</f>
        <v>Por favor, preencha o campo</v>
      </c>
      <c r="F83" s="147"/>
      <c r="G83" s="147"/>
      <c r="H83" s="147"/>
      <c r="I83" s="147"/>
      <c r="J83" s="147"/>
      <c r="K83" s="146">
        <f>_xlfn.XLOOKUP(D83, FORM3GERAL!$C$7:$C$317,FORM3GERAL!$P$7:$P$317)</f>
        <v>0</v>
      </c>
      <c r="L83" s="145" t="str">
        <f ca="1">_xlfn.XLOOKUP(D83, FORM3GERAL!$C$7:$C$317,FORM3GERAL!$L$7:$L$317)</f>
        <v>Atrasado</v>
      </c>
      <c r="M83" s="2">
        <f t="shared" si="2"/>
        <v>0</v>
      </c>
    </row>
    <row r="84" spans="1:65">
      <c r="B84" s="147">
        <v>9</v>
      </c>
      <c r="C84" s="147"/>
      <c r="D84" s="147" t="s">
        <v>307</v>
      </c>
      <c r="E84" s="148" t="str">
        <f>IFERROR(_xlfn.XLOOKUP(_xlfn.XLOOKUP(D84,FORM2.3!C89:C258,FORM2.3!I89:I258),'TABELAS AUXILIARES'!$E$8:$E$13,'TABELAS AUXILIARES'!$F$8:$F$13),"Por favor, preencha o campo")</f>
        <v>Por favor, preencha o campo</v>
      </c>
      <c r="F84" s="147"/>
      <c r="G84" s="147"/>
      <c r="H84" s="147"/>
      <c r="I84" s="147"/>
      <c r="J84" s="147"/>
      <c r="K84" s="146">
        <f>_xlfn.XLOOKUP(D84, FORM3GERAL!$C$7:$C$317,FORM3GERAL!$P$7:$P$317)</f>
        <v>0</v>
      </c>
      <c r="L84" s="145" t="str">
        <f ca="1">_xlfn.XLOOKUP(D84, FORM3GERAL!$C$7:$C$317,FORM3GERAL!$L$7:$L$317)</f>
        <v>Atrasado</v>
      </c>
      <c r="M84" s="2">
        <f t="shared" si="2"/>
        <v>0</v>
      </c>
    </row>
    <row r="85" spans="1:65" s="149" customFormat="1">
      <c r="A85" s="2"/>
      <c r="B85" s="152">
        <v>10</v>
      </c>
      <c r="C85" s="155" t="str">
        <f>FORM2.3!K98</f>
        <v>Selecione sua Resposta</v>
      </c>
      <c r="D85" s="152" t="s">
        <v>311</v>
      </c>
      <c r="E85" s="154" t="str">
        <f>IFERROR(_xlfn.XLOOKUP(_xlfn.XLOOKUP(D85,FORM2.3!C90:C259,FORM2.3!I90:I259),'TABELAS AUXILIARES'!$E$8:$E$13,'TABELAS AUXILIARES'!$F$8:$F$13),"Por favor, preencha o campo")</f>
        <v>Por favor, preencha o campo</v>
      </c>
      <c r="F85" s="153" t="str">
        <f>IF(COUNTIF(E85:E91,"Por favor, preencha o campo")&gt;0, "Por favor preencha todas as medidas e controles",(SUMIF(E85:E91,"&gt;=0")/(COUNTA(E85:E91)-COUNTIF(E85:E91,'TABELAS AUXILIARES'!$F$13))/2)*(1+C85*1/5))</f>
        <v>Por favor preencha todas as medidas e controles</v>
      </c>
      <c r="G85" s="152"/>
      <c r="H85" s="152"/>
      <c r="I85" s="152"/>
      <c r="J85" s="152"/>
      <c r="K85" s="151">
        <f>_xlfn.XLOOKUP(D85, FORM3GERAL!$C$7:$C$317,FORM3GERAL!$P$7:$P$317)</f>
        <v>1</v>
      </c>
      <c r="L85" s="150" t="str">
        <f ca="1">_xlfn.XLOOKUP(D85, FORM3GERAL!$C$7:$C$317,FORM3GERAL!$L$7:$L$317)</f>
        <v>Atrasado</v>
      </c>
      <c r="M85" s="149">
        <f t="shared" ca="1" si="2"/>
        <v>0</v>
      </c>
      <c r="N85" s="2"/>
      <c r="O85" s="2"/>
      <c r="P85" s="2"/>
      <c r="Q85" s="2"/>
      <c r="R85" s="2"/>
      <c r="S85" s="2"/>
      <c r="T85" s="2"/>
      <c r="U85" s="2"/>
      <c r="V85" s="2"/>
      <c r="W85" s="2"/>
      <c r="X85" s="2"/>
      <c r="Y85" s="2"/>
      <c r="Z85" s="2"/>
      <c r="AA85" s="2"/>
      <c r="AB85" s="2"/>
      <c r="AC85" s="2"/>
      <c r="AD85" s="2"/>
      <c r="AE85" s="2"/>
      <c r="AF85" s="2"/>
      <c r="AG85" s="2"/>
      <c r="AH85" s="2"/>
      <c r="AI85" s="2"/>
      <c r="AJ85" s="2"/>
      <c r="AK85" s="2"/>
      <c r="AL85" s="2"/>
      <c r="AM85" s="2"/>
      <c r="AN85" s="2"/>
      <c r="AO85" s="2"/>
      <c r="AP85" s="2"/>
      <c r="AQ85" s="2"/>
      <c r="AR85" s="2"/>
      <c r="AS85" s="2"/>
      <c r="AT85" s="2"/>
      <c r="AU85" s="2"/>
      <c r="AV85" s="2"/>
      <c r="AW85" s="2"/>
      <c r="AX85" s="2"/>
      <c r="AY85" s="2"/>
      <c r="AZ85" s="2"/>
      <c r="BA85" s="2"/>
      <c r="BB85" s="2"/>
      <c r="BC85" s="2"/>
      <c r="BD85" s="2"/>
      <c r="BE85" s="2"/>
      <c r="BF85" s="2"/>
      <c r="BG85" s="2"/>
      <c r="BH85" s="2"/>
      <c r="BI85" s="2"/>
      <c r="BJ85" s="2"/>
      <c r="BK85" s="2"/>
      <c r="BL85" s="2"/>
      <c r="BM85" s="2"/>
    </row>
    <row r="86" spans="1:65">
      <c r="B86" s="147">
        <v>10</v>
      </c>
      <c r="D86" s="147" t="s">
        <v>314</v>
      </c>
      <c r="E86" s="148" t="str">
        <f>IFERROR(_xlfn.XLOOKUP(_xlfn.XLOOKUP(D86,FORM2.3!C91:C260,FORM2.3!I91:I260),'TABELAS AUXILIARES'!$E$8:$E$13,'TABELAS AUXILIARES'!$F$8:$F$13),"Por favor, preencha o campo")</f>
        <v>Por favor, preencha o campo</v>
      </c>
      <c r="F86" s="147"/>
      <c r="G86" s="147"/>
      <c r="H86" s="147"/>
      <c r="I86" s="147"/>
      <c r="J86" s="147"/>
      <c r="K86" s="146">
        <f>_xlfn.XLOOKUP(D86, FORM3GERAL!$C$7:$C$317,FORM3GERAL!$P$7:$P$317)</f>
        <v>1</v>
      </c>
      <c r="L86" s="145" t="str">
        <f ca="1">_xlfn.XLOOKUP(D86, FORM3GERAL!$C$7:$C$317,FORM3GERAL!$L$7:$L$317)</f>
        <v>Atrasado</v>
      </c>
      <c r="M86" s="2">
        <f t="shared" ca="1" si="2"/>
        <v>0</v>
      </c>
    </row>
    <row r="87" spans="1:65">
      <c r="B87" s="147">
        <v>10</v>
      </c>
      <c r="C87" s="147"/>
      <c r="D87" s="147" t="s">
        <v>317</v>
      </c>
      <c r="E87" s="148" t="str">
        <f>IFERROR(_xlfn.XLOOKUP(_xlfn.XLOOKUP(D87,FORM2.3!C92:C261,FORM2.3!I92:I261),'TABELAS AUXILIARES'!$E$8:$E$13,'TABELAS AUXILIARES'!$F$8:$F$13),"Por favor, preencha o campo")</f>
        <v>Por favor, preencha o campo</v>
      </c>
      <c r="F87" s="147"/>
      <c r="G87" s="147"/>
      <c r="H87" s="147"/>
      <c r="I87" s="147"/>
      <c r="J87" s="147"/>
      <c r="K87" s="146">
        <f>_xlfn.XLOOKUP(D87, FORM3GERAL!$C$7:$C$317,FORM3GERAL!$P$7:$P$317)</f>
        <v>0</v>
      </c>
      <c r="L87" s="145" t="str">
        <f ca="1">_xlfn.XLOOKUP(D87, FORM3GERAL!$C$7:$C$317,FORM3GERAL!$L$7:$L$317)</f>
        <v>Atrasado</v>
      </c>
      <c r="M87" s="2">
        <f t="shared" si="2"/>
        <v>0</v>
      </c>
    </row>
    <row r="88" spans="1:65">
      <c r="B88" s="147">
        <v>10</v>
      </c>
      <c r="C88" s="147"/>
      <c r="D88" s="147" t="s">
        <v>320</v>
      </c>
      <c r="E88" s="148" t="str">
        <f>IFERROR(_xlfn.XLOOKUP(_xlfn.XLOOKUP(D88,FORM2.3!C93:C262,FORM2.3!I93:I262),'TABELAS AUXILIARES'!$E$8:$E$13,'TABELAS AUXILIARES'!$F$8:$F$13),"Por favor, preencha o campo")</f>
        <v>Por favor, preencha o campo</v>
      </c>
      <c r="F88" s="147"/>
      <c r="G88" s="147"/>
      <c r="H88" s="147"/>
      <c r="I88" s="147"/>
      <c r="J88" s="147"/>
      <c r="K88" s="146">
        <f>_xlfn.XLOOKUP(D88, FORM3GERAL!$C$7:$C$317,FORM3GERAL!$P$7:$P$317)</f>
        <v>0</v>
      </c>
      <c r="L88" s="145" t="str">
        <f ca="1">_xlfn.XLOOKUP(D88, FORM3GERAL!$C$7:$C$317,FORM3GERAL!$L$7:$L$317)</f>
        <v>Atrasado</v>
      </c>
      <c r="M88" s="2">
        <f t="shared" si="2"/>
        <v>0</v>
      </c>
    </row>
    <row r="89" spans="1:65">
      <c r="B89" s="147">
        <v>10</v>
      </c>
      <c r="C89" s="147"/>
      <c r="D89" s="147" t="s">
        <v>321</v>
      </c>
      <c r="E89" s="148" t="str">
        <f>IFERROR(_xlfn.XLOOKUP(_xlfn.XLOOKUP(D89,FORM2.3!C94:C263,FORM2.3!I94:I263),'TABELAS AUXILIARES'!$E$8:$E$13,'TABELAS AUXILIARES'!$F$8:$F$13),"Por favor, preencha o campo")</f>
        <v>Por favor, preencha o campo</v>
      </c>
      <c r="F89" s="147"/>
      <c r="G89" s="147"/>
      <c r="H89" s="147"/>
      <c r="I89" s="147"/>
      <c r="J89" s="147"/>
      <c r="K89" s="146">
        <f>_xlfn.XLOOKUP(D89, FORM3GERAL!$C$7:$C$317,FORM3GERAL!$P$7:$P$317)</f>
        <v>0</v>
      </c>
      <c r="L89" s="145" t="str">
        <f ca="1">_xlfn.XLOOKUP(D89, FORM3GERAL!$C$7:$C$317,FORM3GERAL!$L$7:$L$317)</f>
        <v>Atrasado</v>
      </c>
      <c r="M89" s="2">
        <f t="shared" si="2"/>
        <v>0</v>
      </c>
    </row>
    <row r="90" spans="1:65">
      <c r="B90" s="147">
        <v>10</v>
      </c>
      <c r="C90" s="147"/>
      <c r="D90" s="147" t="s">
        <v>324</v>
      </c>
      <c r="E90" s="148" t="str">
        <f>IFERROR(_xlfn.XLOOKUP(_xlfn.XLOOKUP(D90,FORM2.3!C95:C264,FORM2.3!I95:I264),'TABELAS AUXILIARES'!$E$8:$E$13,'TABELAS AUXILIARES'!$F$8:$F$13),"Por favor, preencha o campo")</f>
        <v>Por favor, preencha o campo</v>
      </c>
      <c r="F90" s="147"/>
      <c r="G90" s="147"/>
      <c r="H90" s="147"/>
      <c r="I90" s="147"/>
      <c r="J90" s="147"/>
      <c r="K90" s="146">
        <f>_xlfn.XLOOKUP(D90, FORM3GERAL!$C$7:$C$317,FORM3GERAL!$P$7:$P$317)</f>
        <v>0</v>
      </c>
      <c r="L90" s="145" t="str">
        <f ca="1">_xlfn.XLOOKUP(D90, FORM3GERAL!$C$7:$C$317,FORM3GERAL!$L$7:$L$317)</f>
        <v>Atrasado</v>
      </c>
      <c r="M90" s="2">
        <f t="shared" si="2"/>
        <v>0</v>
      </c>
    </row>
    <row r="91" spans="1:65">
      <c r="B91" s="147">
        <v>10</v>
      </c>
      <c r="C91" s="147"/>
      <c r="D91" s="147" t="s">
        <v>329</v>
      </c>
      <c r="E91" s="148" t="str">
        <f>IFERROR(_xlfn.XLOOKUP(_xlfn.XLOOKUP(D91,FORM2.3!C96:C265,FORM2.3!I96:I265),'TABELAS AUXILIARES'!$E$8:$E$13,'TABELAS AUXILIARES'!$F$8:$F$13),"Por favor, preencha o campo")</f>
        <v>Por favor, preencha o campo</v>
      </c>
      <c r="F91" s="147"/>
      <c r="G91" s="147"/>
      <c r="H91" s="147"/>
      <c r="I91" s="147"/>
      <c r="J91" s="147"/>
      <c r="K91" s="146">
        <f>_xlfn.XLOOKUP(D91, FORM3GERAL!$C$7:$C$317,FORM3GERAL!$P$7:$P$317)</f>
        <v>0</v>
      </c>
      <c r="L91" s="145" t="str">
        <f ca="1">_xlfn.XLOOKUP(D91, FORM3GERAL!$C$7:$C$317,FORM3GERAL!$L$7:$L$317)</f>
        <v>Atrasado</v>
      </c>
      <c r="M91" s="2">
        <f t="shared" si="2"/>
        <v>0</v>
      </c>
    </row>
    <row r="92" spans="1:65" s="149" customFormat="1">
      <c r="A92" s="2"/>
      <c r="B92" s="152">
        <v>11</v>
      </c>
      <c r="C92" s="155" t="str">
        <f>FORM2.3!K106</f>
        <v>Selecione sua Resposta</v>
      </c>
      <c r="D92" s="152" t="s">
        <v>333</v>
      </c>
      <c r="E92" s="154" t="str">
        <f>IFERROR(_xlfn.XLOOKUP(_xlfn.XLOOKUP(D92,FORM2.3!C97:C266,FORM2.3!I97:I266),'TABELAS AUXILIARES'!$E$8:$E$13,'TABELAS AUXILIARES'!$F$8:$F$13),"Por favor, preencha o campo")</f>
        <v>Por favor, preencha o campo</v>
      </c>
      <c r="F92" s="153" t="str">
        <f>IF(COUNTIF(E92:E96,"Por favor, preencha o campo")&gt;0, "Por favor preencha todas as medidas e controles",(SUMIF(E92:E96,"&gt;=0")/(COUNTA(E92:E96)-COUNTIF(E92:E96,'TABELAS AUXILIARES'!$F$13))/2)*(1+C92*1/5))</f>
        <v>Por favor preencha todas as medidas e controles</v>
      </c>
      <c r="G92" s="152"/>
      <c r="H92" s="152"/>
      <c r="I92" s="152"/>
      <c r="J92" s="152"/>
      <c r="K92" s="151">
        <f>_xlfn.XLOOKUP(D92, FORM3GERAL!$C$7:$C$317,FORM3GERAL!$P$7:$P$317)</f>
        <v>0</v>
      </c>
      <c r="L92" s="150" t="str">
        <f ca="1">_xlfn.XLOOKUP(D92, FORM3GERAL!$C$7:$C$317,FORM3GERAL!$L$7:$L$317)</f>
        <v>Atrasado</v>
      </c>
      <c r="M92" s="149">
        <f t="shared" si="2"/>
        <v>0</v>
      </c>
      <c r="N92" s="2"/>
      <c r="O92" s="2"/>
      <c r="P92" s="2"/>
      <c r="Q92" s="2"/>
      <c r="R92" s="2"/>
      <c r="S92" s="2"/>
      <c r="T92" s="2"/>
      <c r="U92" s="2"/>
      <c r="V92" s="2"/>
      <c r="W92" s="2"/>
      <c r="X92" s="2"/>
      <c r="Y92" s="2"/>
      <c r="Z92" s="2"/>
      <c r="AA92" s="2"/>
      <c r="AB92" s="2"/>
      <c r="AC92" s="2"/>
      <c r="AD92" s="2"/>
      <c r="AE92" s="2"/>
      <c r="AF92" s="2"/>
      <c r="AG92" s="2"/>
      <c r="AH92" s="2"/>
      <c r="AI92" s="2"/>
      <c r="AJ92" s="2"/>
      <c r="AK92" s="2"/>
      <c r="AL92" s="2"/>
      <c r="AM92" s="2"/>
      <c r="AN92" s="2"/>
      <c r="AO92" s="2"/>
      <c r="AP92" s="2"/>
      <c r="AQ92" s="2"/>
      <c r="AR92" s="2"/>
      <c r="AS92" s="2"/>
      <c r="AT92" s="2"/>
      <c r="AU92" s="2"/>
      <c r="AV92" s="2"/>
      <c r="AW92" s="2"/>
      <c r="AX92" s="2"/>
      <c r="AY92" s="2"/>
      <c r="AZ92" s="2"/>
      <c r="BA92" s="2"/>
      <c r="BB92" s="2"/>
      <c r="BC92" s="2"/>
      <c r="BD92" s="2"/>
      <c r="BE92" s="2"/>
      <c r="BF92" s="2"/>
      <c r="BG92" s="2"/>
      <c r="BH92" s="2"/>
      <c r="BI92" s="2"/>
      <c r="BJ92" s="2"/>
      <c r="BK92" s="2"/>
      <c r="BL92" s="2"/>
      <c r="BM92" s="2"/>
    </row>
    <row r="93" spans="1:65">
      <c r="B93" s="147">
        <v>11</v>
      </c>
      <c r="D93" s="147" t="s">
        <v>337</v>
      </c>
      <c r="E93" s="148" t="str">
        <f>IFERROR(_xlfn.XLOOKUP(_xlfn.XLOOKUP(D93,FORM2.3!C98:C267,FORM2.3!I98:I267),'TABELAS AUXILIARES'!$E$8:$E$13,'TABELAS AUXILIARES'!$F$8:$F$13),"Por favor, preencha o campo")</f>
        <v>Por favor, preencha o campo</v>
      </c>
      <c r="F93" s="147"/>
      <c r="G93" s="147"/>
      <c r="H93" s="147"/>
      <c r="I93" s="147"/>
      <c r="J93" s="147"/>
      <c r="K93" s="146">
        <f>_xlfn.XLOOKUP(D93, FORM3GERAL!$C$7:$C$317,FORM3GERAL!$P$7:$P$317)</f>
        <v>1</v>
      </c>
      <c r="L93" s="145" t="str">
        <f ca="1">_xlfn.XLOOKUP(D93, FORM3GERAL!$C$7:$C$317,FORM3GERAL!$L$7:$L$317)</f>
        <v>Atrasado</v>
      </c>
      <c r="M93" s="2">
        <f t="shared" ca="1" si="2"/>
        <v>0</v>
      </c>
    </row>
    <row r="94" spans="1:65">
      <c r="B94" s="147">
        <v>11</v>
      </c>
      <c r="C94" s="147"/>
      <c r="D94" s="147" t="s">
        <v>334</v>
      </c>
      <c r="E94" s="148" t="str">
        <f>IFERROR(_xlfn.XLOOKUP(_xlfn.XLOOKUP(D94,FORM2.3!C99:C268,FORM2.3!I99:I268),'TABELAS AUXILIARES'!$E$8:$E$13,'TABELAS AUXILIARES'!$F$8:$F$13),"Por favor, preencha o campo")</f>
        <v>Por favor, preencha o campo</v>
      </c>
      <c r="F94" s="147"/>
      <c r="G94" s="147"/>
      <c r="H94" s="147"/>
      <c r="I94" s="147"/>
      <c r="J94" s="147"/>
      <c r="K94" s="146">
        <f>_xlfn.XLOOKUP(D94, FORM3GERAL!$C$7:$C$317,FORM3GERAL!$P$7:$P$317)</f>
        <v>1</v>
      </c>
      <c r="L94" s="145" t="str">
        <f ca="1">_xlfn.XLOOKUP(D94, FORM3GERAL!$C$7:$C$317,FORM3GERAL!$L$7:$L$317)</f>
        <v>Atrasado</v>
      </c>
      <c r="M94" s="2">
        <f t="shared" ca="1" si="2"/>
        <v>0</v>
      </c>
    </row>
    <row r="95" spans="1:65">
      <c r="B95" s="147">
        <v>11</v>
      </c>
      <c r="C95" s="147"/>
      <c r="D95" s="147" t="s">
        <v>343</v>
      </c>
      <c r="E95" s="148" t="str">
        <f>IFERROR(_xlfn.XLOOKUP(_xlfn.XLOOKUP(D95,FORM2.3!C100:C269,FORM2.3!I100:I269),'TABELAS AUXILIARES'!$E$8:$E$13,'TABELAS AUXILIARES'!$F$8:$F$13),"Por favor, preencha o campo")</f>
        <v>Por favor, preencha o campo</v>
      </c>
      <c r="F95" s="147"/>
      <c r="G95" s="147"/>
      <c r="H95" s="147"/>
      <c r="I95" s="147"/>
      <c r="J95" s="147"/>
      <c r="K95" s="146">
        <f>_xlfn.XLOOKUP(D95, FORM3GERAL!$C$7:$C$317,FORM3GERAL!$P$7:$P$317)</f>
        <v>1</v>
      </c>
      <c r="L95" s="145" t="str">
        <f ca="1">_xlfn.XLOOKUP(D95, FORM3GERAL!$C$7:$C$317,FORM3GERAL!$L$7:$L$317)</f>
        <v>Atrasado</v>
      </c>
      <c r="M95" s="2">
        <f t="shared" ca="1" si="2"/>
        <v>0</v>
      </c>
    </row>
    <row r="96" spans="1:65">
      <c r="B96" s="147">
        <v>11</v>
      </c>
      <c r="C96" s="147"/>
      <c r="D96" s="147" t="s">
        <v>346</v>
      </c>
      <c r="E96" s="148" t="str">
        <f>IFERROR(_xlfn.XLOOKUP(_xlfn.XLOOKUP(D96,FORM2.3!C101:C270,FORM2.3!I101:I270),'TABELAS AUXILIARES'!$E$8:$E$13,'TABELAS AUXILIARES'!$F$8:$F$13),"Por favor, preencha o campo")</f>
        <v>Por favor, preencha o campo</v>
      </c>
      <c r="F96" s="147"/>
      <c r="G96" s="147"/>
      <c r="H96" s="147"/>
      <c r="I96" s="147"/>
      <c r="J96" s="147"/>
      <c r="K96" s="146">
        <f>_xlfn.XLOOKUP(D96, FORM3GERAL!$C$7:$C$317,FORM3GERAL!$P$7:$P$317)</f>
        <v>1</v>
      </c>
      <c r="L96" s="145" t="str">
        <f ca="1">_xlfn.XLOOKUP(D96, FORM3GERAL!$C$7:$C$317,FORM3GERAL!$L$7:$L$317)</f>
        <v>Atrasado</v>
      </c>
      <c r="M96" s="2">
        <f t="shared" ca="1" si="2"/>
        <v>0</v>
      </c>
    </row>
    <row r="97" spans="1:65" s="149" customFormat="1">
      <c r="A97" s="2"/>
      <c r="B97" s="152">
        <v>12</v>
      </c>
      <c r="C97" s="155" t="str">
        <f>FORM2.3!K112</f>
        <v>Selecione sua Resposta</v>
      </c>
      <c r="D97" s="152" t="s">
        <v>350</v>
      </c>
      <c r="E97" s="154" t="str">
        <f>IFERROR(_xlfn.XLOOKUP(_xlfn.XLOOKUP(D97,FORM2.3!C102:C271,FORM2.3!I102:I271),'TABELAS AUXILIARES'!$E$8:$E$13,'TABELAS AUXILIARES'!$F$8:$F$13),"Por favor, preencha o campo")</f>
        <v>Por favor, preencha o campo</v>
      </c>
      <c r="F97" s="153" t="str">
        <f>IF(COUNTIF(E97:E104,"Por favor, preencha o campo")&gt;0, "Por favor preencha todas as medidas e controles",(SUMIF(E97:E104,"&gt;=0")/(COUNTA(E97:E104)-COUNTIF(E97:E104,'TABELAS AUXILIARES'!$F$13))/2)*(1+C97*1/5))</f>
        <v>Por favor preencha todas as medidas e controles</v>
      </c>
      <c r="G97" s="152"/>
      <c r="H97" s="152"/>
      <c r="I97" s="152"/>
      <c r="J97" s="152"/>
      <c r="K97" s="151">
        <f>_xlfn.XLOOKUP(D97, FORM3GERAL!$C$7:$C$317,FORM3GERAL!$P$7:$P$317)</f>
        <v>0</v>
      </c>
      <c r="L97" s="150" t="str">
        <f ca="1">_xlfn.XLOOKUP(D97, FORM3GERAL!$C$7:$C$317,FORM3GERAL!$L$7:$L$317)</f>
        <v>Atrasado</v>
      </c>
      <c r="M97" s="149">
        <f t="shared" si="2"/>
        <v>0</v>
      </c>
      <c r="N97" s="2"/>
      <c r="O97" s="2"/>
      <c r="P97" s="2"/>
      <c r="Q97" s="2"/>
      <c r="R97" s="2"/>
      <c r="S97" s="2"/>
      <c r="T97" s="2"/>
      <c r="U97" s="2"/>
      <c r="V97" s="2"/>
      <c r="W97" s="2"/>
      <c r="X97" s="2"/>
      <c r="Y97" s="2"/>
      <c r="Z97" s="2"/>
      <c r="AA97" s="2"/>
      <c r="AB97" s="2"/>
      <c r="AC97" s="2"/>
      <c r="AD97" s="2"/>
      <c r="AE97" s="2"/>
      <c r="AF97" s="2"/>
      <c r="AG97" s="2"/>
      <c r="AH97" s="2"/>
      <c r="AI97" s="2"/>
      <c r="AJ97" s="2"/>
      <c r="AK97" s="2"/>
      <c r="AL97" s="2"/>
      <c r="AM97" s="2"/>
      <c r="AN97" s="2"/>
      <c r="AO97" s="2"/>
      <c r="AP97" s="2"/>
      <c r="AQ97" s="2"/>
      <c r="AR97" s="2"/>
      <c r="AS97" s="2"/>
      <c r="AT97" s="2"/>
      <c r="AU97" s="2"/>
      <c r="AV97" s="2"/>
      <c r="AW97" s="2"/>
      <c r="AX97" s="2"/>
      <c r="AY97" s="2"/>
      <c r="AZ97" s="2"/>
      <c r="BA97" s="2"/>
      <c r="BB97" s="2"/>
      <c r="BC97" s="2"/>
      <c r="BD97" s="2"/>
      <c r="BE97" s="2"/>
      <c r="BF97" s="2"/>
      <c r="BG97" s="2"/>
      <c r="BH97" s="2"/>
      <c r="BI97" s="2"/>
      <c r="BJ97" s="2"/>
      <c r="BK97" s="2"/>
      <c r="BL97" s="2"/>
      <c r="BM97" s="2"/>
    </row>
    <row r="98" spans="1:65">
      <c r="B98" s="147">
        <v>12</v>
      </c>
      <c r="D98" s="147" t="s">
        <v>354</v>
      </c>
      <c r="E98" s="148" t="str">
        <f>IFERROR(_xlfn.XLOOKUP(_xlfn.XLOOKUP(D98,FORM2.3!C103:C272,FORM2.3!I103:I272),'TABELAS AUXILIARES'!$E$8:$E$13,'TABELAS AUXILIARES'!$F$8:$F$13),"Por favor, preencha o campo")</f>
        <v>Por favor, preencha o campo</v>
      </c>
      <c r="F98" s="147"/>
      <c r="G98" s="147"/>
      <c r="H98" s="147"/>
      <c r="I98" s="147"/>
      <c r="J98" s="147"/>
      <c r="K98" s="146">
        <f>_xlfn.XLOOKUP(D98, FORM3GERAL!$C$7:$C$317,FORM3GERAL!$P$7:$P$317)</f>
        <v>0</v>
      </c>
      <c r="L98" s="145" t="str">
        <f ca="1">_xlfn.XLOOKUP(D98, FORM3GERAL!$C$7:$C$317,FORM3GERAL!$L$7:$L$317)</f>
        <v>Atrasado</v>
      </c>
      <c r="M98" s="2">
        <f t="shared" si="2"/>
        <v>0</v>
      </c>
    </row>
    <row r="99" spans="1:65">
      <c r="B99" s="147">
        <v>12</v>
      </c>
      <c r="C99" s="147"/>
      <c r="D99" s="147" t="s">
        <v>357</v>
      </c>
      <c r="E99" s="148" t="str">
        <f>IFERROR(_xlfn.XLOOKUP(_xlfn.XLOOKUP(D99,FORM2.3!C104:C273,FORM2.3!I104:I273),'TABELAS AUXILIARES'!$E$8:$E$13,'TABELAS AUXILIARES'!$F$8:$F$13),"Por favor, preencha o campo")</f>
        <v>Por favor, preencha o campo</v>
      </c>
      <c r="F99" s="147"/>
      <c r="G99" s="147"/>
      <c r="H99" s="147"/>
      <c r="I99" s="147"/>
      <c r="J99" s="147"/>
      <c r="K99" s="146">
        <f>_xlfn.XLOOKUP(D99, FORM3GERAL!$C$7:$C$317,FORM3GERAL!$P$7:$P$317)</f>
        <v>0</v>
      </c>
      <c r="L99" s="145" t="str">
        <f ca="1">_xlfn.XLOOKUP(D99, FORM3GERAL!$C$7:$C$317,FORM3GERAL!$L$7:$L$317)</f>
        <v>Atrasado</v>
      </c>
      <c r="M99" s="2">
        <f t="shared" si="2"/>
        <v>0</v>
      </c>
    </row>
    <row r="100" spans="1:65">
      <c r="B100" s="147">
        <v>12</v>
      </c>
      <c r="C100" s="147"/>
      <c r="D100" s="147" t="s">
        <v>351</v>
      </c>
      <c r="E100" s="148" t="str">
        <f>IFERROR(_xlfn.XLOOKUP(_xlfn.XLOOKUP(D100,FORM2.3!C105:C274,FORM2.3!I105:I274),'TABELAS AUXILIARES'!$E$8:$E$13,'TABELAS AUXILIARES'!$F$8:$F$13),"Por favor, preencha o campo")</f>
        <v>Por favor, preencha o campo</v>
      </c>
      <c r="F100" s="147"/>
      <c r="G100" s="147"/>
      <c r="H100" s="147"/>
      <c r="I100" s="147"/>
      <c r="J100" s="147"/>
      <c r="K100" s="146">
        <f>_xlfn.XLOOKUP(D100, FORM3GERAL!$C$7:$C$317,FORM3GERAL!$P$7:$P$317)</f>
        <v>0</v>
      </c>
      <c r="L100" s="145" t="str">
        <f ca="1">_xlfn.XLOOKUP(D100, FORM3GERAL!$C$7:$C$317,FORM3GERAL!$L$7:$L$317)</f>
        <v>Atrasado</v>
      </c>
      <c r="M100" s="2">
        <f t="shared" si="2"/>
        <v>0</v>
      </c>
    </row>
    <row r="101" spans="1:65">
      <c r="B101" s="147">
        <v>12</v>
      </c>
      <c r="C101" s="147"/>
      <c r="D101" s="147" t="s">
        <v>362</v>
      </c>
      <c r="E101" s="148" t="str">
        <f>IFERROR(_xlfn.XLOOKUP(_xlfn.XLOOKUP(D101,FORM2.3!C106:C275,FORM2.3!I106:I275),'TABELAS AUXILIARES'!$E$8:$E$13,'TABELAS AUXILIARES'!$F$8:$F$13),"Por favor, preencha o campo")</f>
        <v>Por favor, preencha o campo</v>
      </c>
      <c r="F101" s="147"/>
      <c r="G101" s="147"/>
      <c r="H101" s="147"/>
      <c r="I101" s="147"/>
      <c r="J101" s="147"/>
      <c r="K101" s="146">
        <f>_xlfn.XLOOKUP(D101, FORM3GERAL!$C$7:$C$317,FORM3GERAL!$P$7:$P$317)</f>
        <v>0</v>
      </c>
      <c r="L101" s="145" t="str">
        <f ca="1">_xlfn.XLOOKUP(D101, FORM3GERAL!$C$7:$C$317,FORM3GERAL!$L$7:$L$317)</f>
        <v>Atrasado</v>
      </c>
      <c r="M101" s="2">
        <f t="shared" si="2"/>
        <v>0</v>
      </c>
    </row>
    <row r="102" spans="1:65">
      <c r="B102" s="147">
        <v>12</v>
      </c>
      <c r="C102" s="147"/>
      <c r="D102" s="147" t="s">
        <v>365</v>
      </c>
      <c r="E102" s="148" t="str">
        <f>IFERROR(_xlfn.XLOOKUP(_xlfn.XLOOKUP(D102,FORM2.3!C107:C276,FORM2.3!I107:I276),'TABELAS AUXILIARES'!$E$8:$E$13,'TABELAS AUXILIARES'!$F$8:$F$13),"Por favor, preencha o campo")</f>
        <v>Por favor, preencha o campo</v>
      </c>
      <c r="F102" s="147"/>
      <c r="G102" s="147"/>
      <c r="H102" s="147"/>
      <c r="I102" s="147"/>
      <c r="J102" s="147"/>
      <c r="K102" s="146">
        <f>_xlfn.XLOOKUP(D102, FORM3GERAL!$C$7:$C$317,FORM3GERAL!$P$7:$P$317)</f>
        <v>0</v>
      </c>
      <c r="L102" s="145" t="str">
        <f ca="1">_xlfn.XLOOKUP(D102, FORM3GERAL!$C$7:$C$317,FORM3GERAL!$L$7:$L$317)</f>
        <v>Atrasado</v>
      </c>
      <c r="M102" s="2">
        <f t="shared" si="2"/>
        <v>0</v>
      </c>
    </row>
    <row r="103" spans="1:65">
      <c r="B103" s="147">
        <v>12</v>
      </c>
      <c r="C103" s="147"/>
      <c r="D103" s="147" t="s">
        <v>368</v>
      </c>
      <c r="E103" s="148" t="str">
        <f>IFERROR(_xlfn.XLOOKUP(_xlfn.XLOOKUP(D103,FORM2.3!C108:C277,FORM2.3!I108:I277),'TABELAS AUXILIARES'!$E$8:$E$13,'TABELAS AUXILIARES'!$F$8:$F$13),"Por favor, preencha o campo")</f>
        <v>Por favor, preencha o campo</v>
      </c>
      <c r="F103" s="147"/>
      <c r="G103" s="147"/>
      <c r="H103" s="147"/>
      <c r="I103" s="147"/>
      <c r="J103" s="147"/>
      <c r="K103" s="146">
        <f>_xlfn.XLOOKUP(D103, FORM3GERAL!$C$7:$C$317,FORM3GERAL!$P$7:$P$317)</f>
        <v>0</v>
      </c>
      <c r="L103" s="145" t="str">
        <f ca="1">_xlfn.XLOOKUP(D103, FORM3GERAL!$C$7:$C$317,FORM3GERAL!$L$7:$L$317)</f>
        <v>Atrasado</v>
      </c>
      <c r="M103" s="2">
        <f t="shared" ref="M103:M134" si="3">IF(K103=1,IF(L103="Concluído",1,0),0)</f>
        <v>0</v>
      </c>
    </row>
    <row r="104" spans="1:65">
      <c r="B104" s="147">
        <v>12</v>
      </c>
      <c r="C104" s="147"/>
      <c r="D104" s="147" t="s">
        <v>371</v>
      </c>
      <c r="E104" s="148" t="str">
        <f>IFERROR(_xlfn.XLOOKUP(_xlfn.XLOOKUP(D104,FORM2.3!C109:C278,FORM2.3!I109:I278),'TABELAS AUXILIARES'!$E$8:$E$13,'TABELAS AUXILIARES'!$F$8:$F$13),"Por favor, preencha o campo")</f>
        <v>Por favor, preencha o campo</v>
      </c>
      <c r="F104" s="147"/>
      <c r="G104" s="147"/>
      <c r="H104" s="147"/>
      <c r="I104" s="147"/>
      <c r="J104" s="147"/>
      <c r="K104" s="146">
        <f>_xlfn.XLOOKUP(D104, FORM3GERAL!$C$7:$C$317,FORM3GERAL!$P$7:$P$317)</f>
        <v>0</v>
      </c>
      <c r="L104" s="145" t="str">
        <f ca="1">_xlfn.XLOOKUP(D104, FORM3GERAL!$C$7:$C$317,FORM3GERAL!$L$7:$L$317)</f>
        <v>Atrasado</v>
      </c>
      <c r="M104" s="2">
        <f t="shared" si="3"/>
        <v>0</v>
      </c>
    </row>
    <row r="105" spans="1:65" s="149" customFormat="1">
      <c r="A105" s="2"/>
      <c r="B105" s="152">
        <v>13</v>
      </c>
      <c r="C105" s="155" t="str">
        <f>FORM2.3!K121</f>
        <v>Selecione sua Resposta</v>
      </c>
      <c r="D105" s="152" t="s">
        <v>375</v>
      </c>
      <c r="E105" s="154" t="str">
        <f>IFERROR(_xlfn.XLOOKUP(_xlfn.XLOOKUP(D105,FORM2.3!C110:C279,FORM2.3!I110:I279),'TABELAS AUXILIARES'!$E$8:$E$13,'TABELAS AUXILIARES'!$F$8:$F$13),"Por favor, preencha o campo")</f>
        <v>Por favor, preencha o campo</v>
      </c>
      <c r="F105" s="153" t="str">
        <f>IF(COUNTIF(E105:E115,"Por favor, preencha o campo")&gt;0, "Por favor preencha todas as medidas e controles",(SUMIF(E105:E115,"&gt;=0")/(COUNTA(E105:E115)-COUNTIF(E105:E115,'TABELAS AUXILIARES'!$F$13))/2)*(1+C105*1/5))</f>
        <v>Por favor preencha todas as medidas e controles</v>
      </c>
      <c r="G105" s="152"/>
      <c r="H105" s="152"/>
      <c r="I105" s="152"/>
      <c r="J105" s="152"/>
      <c r="K105" s="151">
        <f>_xlfn.XLOOKUP(D105, FORM3GERAL!$C$7:$C$317,FORM3GERAL!$P$7:$P$317)</f>
        <v>0</v>
      </c>
      <c r="L105" s="150" t="str">
        <f ca="1">_xlfn.XLOOKUP(D105, FORM3GERAL!$C$7:$C$317,FORM3GERAL!$L$7:$L$317)</f>
        <v>Atrasado</v>
      </c>
      <c r="M105" s="149">
        <f t="shared" si="3"/>
        <v>0</v>
      </c>
      <c r="N105" s="2"/>
      <c r="O105" s="2"/>
      <c r="P105" s="2"/>
      <c r="Q105" s="2"/>
      <c r="R105" s="2"/>
      <c r="S105" s="2"/>
      <c r="T105" s="2"/>
      <c r="U105" s="2"/>
      <c r="V105" s="2"/>
      <c r="W105" s="2"/>
      <c r="X105" s="2"/>
      <c r="Y105" s="2"/>
      <c r="Z105" s="2"/>
      <c r="AA105" s="2"/>
      <c r="AB105" s="2"/>
      <c r="AC105" s="2"/>
      <c r="AD105" s="2"/>
      <c r="AE105" s="2"/>
      <c r="AF105" s="2"/>
      <c r="AG105" s="2"/>
      <c r="AH105" s="2"/>
      <c r="AI105" s="2"/>
      <c r="AJ105" s="2"/>
      <c r="AK105" s="2"/>
      <c r="AL105" s="2"/>
      <c r="AM105" s="2"/>
      <c r="AN105" s="2"/>
      <c r="AO105" s="2"/>
      <c r="AP105" s="2"/>
      <c r="AQ105" s="2"/>
      <c r="AR105" s="2"/>
      <c r="AS105" s="2"/>
      <c r="AT105" s="2"/>
      <c r="AU105" s="2"/>
      <c r="AV105" s="2"/>
      <c r="AW105" s="2"/>
      <c r="AX105" s="2"/>
      <c r="AY105" s="2"/>
      <c r="AZ105" s="2"/>
      <c r="BA105" s="2"/>
      <c r="BB105" s="2"/>
      <c r="BC105" s="2"/>
      <c r="BD105" s="2"/>
      <c r="BE105" s="2"/>
      <c r="BF105" s="2"/>
      <c r="BG105" s="2"/>
      <c r="BH105" s="2"/>
      <c r="BI105" s="2"/>
      <c r="BJ105" s="2"/>
      <c r="BK105" s="2"/>
      <c r="BL105" s="2"/>
      <c r="BM105" s="2"/>
    </row>
    <row r="106" spans="1:65">
      <c r="B106" s="147">
        <v>13</v>
      </c>
      <c r="D106" s="147" t="s">
        <v>379</v>
      </c>
      <c r="E106" s="148" t="str">
        <f>IFERROR(_xlfn.XLOOKUP(_xlfn.XLOOKUP(D106,FORM2.3!C111:C280,FORM2.3!I111:I280),'TABELAS AUXILIARES'!$E$8:$E$13,'TABELAS AUXILIARES'!$F$8:$F$13),"Por favor, preencha o campo")</f>
        <v>Por favor, preencha o campo</v>
      </c>
      <c r="F106" s="147"/>
      <c r="G106" s="147"/>
      <c r="H106" s="147"/>
      <c r="I106" s="147"/>
      <c r="J106" s="147"/>
      <c r="K106" s="146">
        <f>_xlfn.XLOOKUP(D106, FORM3GERAL!$C$7:$C$317,FORM3GERAL!$P$7:$P$317)</f>
        <v>0</v>
      </c>
      <c r="L106" s="145" t="str">
        <f ca="1">_xlfn.XLOOKUP(D106, FORM3GERAL!$C$7:$C$317,FORM3GERAL!$L$7:$L$317)</f>
        <v>Atrasado</v>
      </c>
      <c r="M106" s="2">
        <f t="shared" si="3"/>
        <v>0</v>
      </c>
    </row>
    <row r="107" spans="1:65">
      <c r="B107" s="147">
        <v>13</v>
      </c>
      <c r="C107" s="147"/>
      <c r="D107" s="147" t="s">
        <v>383</v>
      </c>
      <c r="E107" s="148" t="str">
        <f>IFERROR(_xlfn.XLOOKUP(_xlfn.XLOOKUP(D107,FORM2.3!C112:C281,FORM2.3!I112:I281),'TABELAS AUXILIARES'!$E$8:$E$13,'TABELAS AUXILIARES'!$F$8:$F$13),"Por favor, preencha o campo")</f>
        <v>Por favor, preencha o campo</v>
      </c>
      <c r="F107" s="147"/>
      <c r="G107" s="147"/>
      <c r="H107" s="147"/>
      <c r="I107" s="147"/>
      <c r="J107" s="147"/>
      <c r="K107" s="146">
        <f>_xlfn.XLOOKUP(D107, FORM3GERAL!$C$7:$C$317,FORM3GERAL!$P$7:$P$317)</f>
        <v>0</v>
      </c>
      <c r="L107" s="145" t="str">
        <f ca="1">_xlfn.XLOOKUP(D107, FORM3GERAL!$C$7:$C$317,FORM3GERAL!$L$7:$L$317)</f>
        <v>Atrasado</v>
      </c>
      <c r="M107" s="2">
        <f t="shared" si="3"/>
        <v>0</v>
      </c>
    </row>
    <row r="108" spans="1:65">
      <c r="B108" s="147">
        <v>13</v>
      </c>
      <c r="C108" s="147"/>
      <c r="D108" s="147" t="s">
        <v>376</v>
      </c>
      <c r="E108" s="148" t="str">
        <f>IFERROR(_xlfn.XLOOKUP(_xlfn.XLOOKUP(D108,FORM2.3!C113:C282,FORM2.3!I113:I282),'TABELAS AUXILIARES'!$E$8:$E$13,'TABELAS AUXILIARES'!$F$8:$F$13),"Por favor, preencha o campo")</f>
        <v>Por favor, preencha o campo</v>
      </c>
      <c r="F108" s="147"/>
      <c r="G108" s="147"/>
      <c r="H108" s="147"/>
      <c r="I108" s="147"/>
      <c r="J108" s="147"/>
      <c r="K108" s="146">
        <f>_xlfn.XLOOKUP(D108, FORM3GERAL!$C$7:$C$317,FORM3GERAL!$P$7:$P$317)</f>
        <v>0</v>
      </c>
      <c r="L108" s="145" t="str">
        <f ca="1">_xlfn.XLOOKUP(D108, FORM3GERAL!$C$7:$C$317,FORM3GERAL!$L$7:$L$317)</f>
        <v>Atrasado</v>
      </c>
      <c r="M108" s="2">
        <f t="shared" si="3"/>
        <v>0</v>
      </c>
    </row>
    <row r="109" spans="1:65">
      <c r="B109" s="147">
        <v>13</v>
      </c>
      <c r="C109" s="147"/>
      <c r="D109" s="147" t="s">
        <v>380</v>
      </c>
      <c r="E109" s="148" t="str">
        <f>IFERROR(_xlfn.XLOOKUP(_xlfn.XLOOKUP(D109,FORM2.3!C114:C283,FORM2.3!I114:I283),'TABELAS AUXILIARES'!$E$8:$E$13,'TABELAS AUXILIARES'!$F$8:$F$13),"Por favor, preencha o campo")</f>
        <v>Por favor, preencha o campo</v>
      </c>
      <c r="F109" s="147"/>
      <c r="G109" s="147"/>
      <c r="H109" s="147"/>
      <c r="I109" s="147"/>
      <c r="J109" s="147"/>
      <c r="K109" s="146">
        <f>_xlfn.XLOOKUP(D109, FORM3GERAL!$C$7:$C$317,FORM3GERAL!$P$7:$P$317)</f>
        <v>0</v>
      </c>
      <c r="L109" s="145" t="str">
        <f ca="1">_xlfn.XLOOKUP(D109, FORM3GERAL!$C$7:$C$317,FORM3GERAL!$L$7:$L$317)</f>
        <v>Atrasado</v>
      </c>
      <c r="M109" s="2">
        <f t="shared" si="3"/>
        <v>0</v>
      </c>
    </row>
    <row r="110" spans="1:65">
      <c r="B110" s="147">
        <v>13</v>
      </c>
      <c r="C110" s="147"/>
      <c r="D110" s="147" t="s">
        <v>393</v>
      </c>
      <c r="E110" s="148" t="str">
        <f>IFERROR(_xlfn.XLOOKUP(_xlfn.XLOOKUP(D110,FORM2.3!C115:C284,FORM2.3!I115:I284),'TABELAS AUXILIARES'!$E$8:$E$13,'TABELAS AUXILIARES'!$F$8:$F$13),"Por favor, preencha o campo")</f>
        <v>Por favor, preencha o campo</v>
      </c>
      <c r="F110" s="147"/>
      <c r="G110" s="147"/>
      <c r="H110" s="147"/>
      <c r="I110" s="147"/>
      <c r="J110" s="147"/>
      <c r="K110" s="146">
        <f>_xlfn.XLOOKUP(D110, FORM3GERAL!$C$7:$C$317,FORM3GERAL!$P$7:$P$317)</f>
        <v>0</v>
      </c>
      <c r="L110" s="145" t="str">
        <f ca="1">_xlfn.XLOOKUP(D110, FORM3GERAL!$C$7:$C$317,FORM3GERAL!$L$7:$L$317)</f>
        <v>Atrasado</v>
      </c>
      <c r="M110" s="2">
        <f t="shared" si="3"/>
        <v>0</v>
      </c>
    </row>
    <row r="111" spans="1:65">
      <c r="B111" s="147">
        <v>13</v>
      </c>
      <c r="C111" s="147"/>
      <c r="D111" s="147" t="s">
        <v>384</v>
      </c>
      <c r="E111" s="148" t="str">
        <f>IFERROR(_xlfn.XLOOKUP(_xlfn.XLOOKUP(D111,FORM2.3!C116:C285,FORM2.3!I116:I285),'TABELAS AUXILIARES'!$E$8:$E$13,'TABELAS AUXILIARES'!$F$8:$F$13),"Por favor, preencha o campo")</f>
        <v>Por favor, preencha o campo</v>
      </c>
      <c r="F111" s="147"/>
      <c r="G111" s="147"/>
      <c r="H111" s="147"/>
      <c r="I111" s="147"/>
      <c r="J111" s="147"/>
      <c r="K111" s="146">
        <f>_xlfn.XLOOKUP(D111, FORM3GERAL!$C$7:$C$317,FORM3GERAL!$P$7:$P$317)</f>
        <v>0</v>
      </c>
      <c r="L111" s="145" t="str">
        <f ca="1">_xlfn.XLOOKUP(D111, FORM3GERAL!$C$7:$C$317,FORM3GERAL!$L$7:$L$317)</f>
        <v>Atrasado</v>
      </c>
      <c r="M111" s="2">
        <f t="shared" si="3"/>
        <v>0</v>
      </c>
    </row>
    <row r="112" spans="1:65">
      <c r="B112" s="147">
        <v>13</v>
      </c>
      <c r="C112" s="147"/>
      <c r="D112" s="147" t="s">
        <v>387</v>
      </c>
      <c r="E112" s="148" t="str">
        <f>IFERROR(_xlfn.XLOOKUP(_xlfn.XLOOKUP(D112,FORM2.3!C117:C286,FORM2.3!I117:I286),'TABELAS AUXILIARES'!$E$8:$E$13,'TABELAS AUXILIARES'!$F$8:$F$13),"Por favor, preencha o campo")</f>
        <v>Por favor, preencha o campo</v>
      </c>
      <c r="F112" s="147"/>
      <c r="G112" s="147"/>
      <c r="H112" s="147"/>
      <c r="I112" s="147"/>
      <c r="J112" s="147"/>
      <c r="K112" s="146">
        <f>_xlfn.XLOOKUP(D112, FORM3GERAL!$C$7:$C$317,FORM3GERAL!$P$7:$P$317)</f>
        <v>0</v>
      </c>
      <c r="L112" s="145" t="str">
        <f ca="1">_xlfn.XLOOKUP(D112, FORM3GERAL!$C$7:$C$317,FORM3GERAL!$L$7:$L$317)</f>
        <v>Atrasado</v>
      </c>
      <c r="M112" s="2">
        <f t="shared" si="3"/>
        <v>0</v>
      </c>
    </row>
    <row r="113" spans="1:65">
      <c r="B113" s="147">
        <v>13</v>
      </c>
      <c r="C113" s="147"/>
      <c r="D113" s="147" t="s">
        <v>390</v>
      </c>
      <c r="E113" s="148" t="str">
        <f>IFERROR(_xlfn.XLOOKUP(_xlfn.XLOOKUP(D113,FORM2.3!C118:C287,FORM2.3!I118:I287),'TABELAS AUXILIARES'!$E$8:$E$13,'TABELAS AUXILIARES'!$F$8:$F$13),"Por favor, preencha o campo")</f>
        <v>Por favor, preencha o campo</v>
      </c>
      <c r="F113" s="147"/>
      <c r="G113" s="147"/>
      <c r="H113" s="147"/>
      <c r="I113" s="147"/>
      <c r="J113" s="147"/>
      <c r="K113" s="146">
        <f>_xlfn.XLOOKUP(D113, FORM3GERAL!$C$7:$C$317,FORM3GERAL!$P$7:$P$317)</f>
        <v>0</v>
      </c>
      <c r="L113" s="145" t="str">
        <f ca="1">_xlfn.XLOOKUP(D113, FORM3GERAL!$C$7:$C$317,FORM3GERAL!$L$7:$L$317)</f>
        <v>Atrasado</v>
      </c>
      <c r="M113" s="2">
        <f t="shared" si="3"/>
        <v>0</v>
      </c>
    </row>
    <row r="114" spans="1:65">
      <c r="B114" s="147">
        <v>13</v>
      </c>
      <c r="C114" s="147"/>
      <c r="D114" s="147" t="s">
        <v>394</v>
      </c>
      <c r="E114" s="148" t="str">
        <f>IFERROR(_xlfn.XLOOKUP(_xlfn.XLOOKUP(D114,FORM2.3!C119:C288,FORM2.3!I119:I288),'TABELAS AUXILIARES'!$E$8:$E$13,'TABELAS AUXILIARES'!$F$8:$F$13),"Por favor, preencha o campo")</f>
        <v>Por favor, preencha o campo</v>
      </c>
      <c r="F114" s="147"/>
      <c r="G114" s="147"/>
      <c r="H114" s="147"/>
      <c r="I114" s="147"/>
      <c r="J114" s="147"/>
      <c r="K114" s="146">
        <f>_xlfn.XLOOKUP(D114, FORM3GERAL!$C$7:$C$317,FORM3GERAL!$P$7:$P$317)</f>
        <v>0</v>
      </c>
      <c r="L114" s="145" t="str">
        <f ca="1">_xlfn.XLOOKUP(D114, FORM3GERAL!$C$7:$C$317,FORM3GERAL!$L$7:$L$317)</f>
        <v>Atrasado</v>
      </c>
      <c r="M114" s="2">
        <f t="shared" si="3"/>
        <v>0</v>
      </c>
    </row>
    <row r="115" spans="1:65">
      <c r="B115" s="147">
        <v>13</v>
      </c>
      <c r="C115" s="147"/>
      <c r="D115" s="147" t="s">
        <v>405</v>
      </c>
      <c r="E115" s="148" t="str">
        <f>IFERROR(_xlfn.XLOOKUP(_xlfn.XLOOKUP(D115,FORM2.3!C120:C289,FORM2.3!I120:I289),'TABELAS AUXILIARES'!$E$8:$E$13,'TABELAS AUXILIARES'!$F$8:$F$13),"Por favor, preencha o campo")</f>
        <v>Por favor, preencha o campo</v>
      </c>
      <c r="F115" s="147"/>
      <c r="G115" s="147"/>
      <c r="H115" s="147"/>
      <c r="I115" s="147"/>
      <c r="J115" s="147"/>
      <c r="K115" s="146">
        <f>_xlfn.XLOOKUP(D115, FORM3GERAL!$C$7:$C$317,FORM3GERAL!$P$7:$P$317)</f>
        <v>0</v>
      </c>
      <c r="L115" s="145" t="str">
        <f ca="1">_xlfn.XLOOKUP(D115, FORM3GERAL!$C$7:$C$317,FORM3GERAL!$L$7:$L$317)</f>
        <v>Atrasado</v>
      </c>
      <c r="M115" s="2">
        <f t="shared" si="3"/>
        <v>0</v>
      </c>
    </row>
    <row r="116" spans="1:65" s="149" customFormat="1">
      <c r="A116" s="2"/>
      <c r="B116" s="152">
        <v>14</v>
      </c>
      <c r="C116" s="155" t="str">
        <f>FORM2.3!K133</f>
        <v>Selecione sua Resposta</v>
      </c>
      <c r="D116" s="152" t="s">
        <v>409</v>
      </c>
      <c r="E116" s="154" t="str">
        <f>IFERROR(_xlfn.XLOOKUP(_xlfn.XLOOKUP(D116,FORM2.3!C121:C290,FORM2.3!I121:I290),'TABELAS AUXILIARES'!$E$8:$E$13,'TABELAS AUXILIARES'!$F$8:$F$13),"Por favor, preencha o campo")</f>
        <v>Por favor, preencha o campo</v>
      </c>
      <c r="F116" s="153" t="str">
        <f>IF(COUNTIF(E116:E124,"Por favor, preencha o campo")&gt;0, "Por favor preencha todas as medidas e controles",(SUMIF(E116:E124,"&gt;=0")/(COUNTA(E116:E124)-COUNTIF(E116:E124,'TABELAS AUXILIARES'!$F$13))/2)*(1+C116*1/5))</f>
        <v>Por favor preencha todas as medidas e controles</v>
      </c>
      <c r="G116" s="152"/>
      <c r="H116" s="152"/>
      <c r="I116" s="152"/>
      <c r="J116" s="152"/>
      <c r="K116" s="151">
        <f>_xlfn.XLOOKUP(D116, FORM3GERAL!$C$7:$C$317,FORM3GERAL!$P$7:$P$317)</f>
        <v>1</v>
      </c>
      <c r="L116" s="150" t="str">
        <f ca="1">_xlfn.XLOOKUP(D116, FORM3GERAL!$C$7:$C$317,FORM3GERAL!$L$7:$L$317)</f>
        <v>Atrasado</v>
      </c>
      <c r="M116" s="149">
        <f t="shared" ca="1" si="3"/>
        <v>0</v>
      </c>
      <c r="N116" s="2"/>
      <c r="O116" s="2"/>
      <c r="P116" s="2"/>
      <c r="Q116" s="2"/>
      <c r="R116" s="2"/>
      <c r="S116" s="2"/>
      <c r="T116" s="2"/>
      <c r="U116" s="2"/>
      <c r="V116" s="2"/>
      <c r="W116" s="2"/>
      <c r="X116" s="2"/>
      <c r="Y116" s="2"/>
      <c r="Z116" s="2"/>
      <c r="AA116" s="2"/>
      <c r="AB116" s="2"/>
      <c r="AC116" s="2"/>
      <c r="AD116" s="2"/>
      <c r="AE116" s="2"/>
      <c r="AF116" s="2"/>
      <c r="AG116" s="2"/>
      <c r="AH116" s="2"/>
      <c r="AI116" s="2"/>
      <c r="AJ116" s="2"/>
      <c r="AK116" s="2"/>
      <c r="AL116" s="2"/>
      <c r="AM116" s="2"/>
      <c r="AN116" s="2"/>
      <c r="AO116" s="2"/>
      <c r="AP116" s="2"/>
      <c r="AQ116" s="2"/>
      <c r="AR116" s="2"/>
      <c r="AS116" s="2"/>
      <c r="AT116" s="2"/>
      <c r="AU116" s="2"/>
      <c r="AV116" s="2"/>
      <c r="AW116" s="2"/>
      <c r="AX116" s="2"/>
      <c r="AY116" s="2"/>
      <c r="AZ116" s="2"/>
      <c r="BA116" s="2"/>
      <c r="BB116" s="2"/>
      <c r="BC116" s="2"/>
      <c r="BD116" s="2"/>
      <c r="BE116" s="2"/>
      <c r="BF116" s="2"/>
      <c r="BG116" s="2"/>
      <c r="BH116" s="2"/>
      <c r="BI116" s="2"/>
      <c r="BJ116" s="2"/>
      <c r="BK116" s="2"/>
      <c r="BL116" s="2"/>
      <c r="BM116" s="2"/>
    </row>
    <row r="117" spans="1:65">
      <c r="B117" s="147">
        <v>14</v>
      </c>
      <c r="D117" s="147" t="s">
        <v>412</v>
      </c>
      <c r="E117" s="148" t="str">
        <f>IFERROR(_xlfn.XLOOKUP(_xlfn.XLOOKUP(D117,FORM2.3!C122:C291,FORM2.3!I122:I291),'TABELAS AUXILIARES'!$E$8:$E$13,'TABELAS AUXILIARES'!$F$8:$F$13),"Por favor, preencha o campo")</f>
        <v>Por favor, preencha o campo</v>
      </c>
      <c r="F117" s="147"/>
      <c r="G117" s="147"/>
      <c r="H117" s="147"/>
      <c r="I117" s="147"/>
      <c r="J117" s="147"/>
      <c r="K117" s="146">
        <f>_xlfn.XLOOKUP(D117, FORM3GERAL!$C$7:$C$317,FORM3GERAL!$P$7:$P$317)</f>
        <v>0</v>
      </c>
      <c r="L117" s="145" t="str">
        <f ca="1">_xlfn.XLOOKUP(D117, FORM3GERAL!$C$7:$C$317,FORM3GERAL!$L$7:$L$317)</f>
        <v>Atrasado</v>
      </c>
      <c r="M117" s="2">
        <f t="shared" si="3"/>
        <v>0</v>
      </c>
    </row>
    <row r="118" spans="1:65">
      <c r="B118" s="147">
        <v>14</v>
      </c>
      <c r="C118" s="147"/>
      <c r="D118" s="147" t="s">
        <v>415</v>
      </c>
      <c r="E118" s="148" t="str">
        <f>IFERROR(_xlfn.XLOOKUP(_xlfn.XLOOKUP(D118,FORM2.3!C123:C292,FORM2.3!I123:I292),'TABELAS AUXILIARES'!$E$8:$E$13,'TABELAS AUXILIARES'!$F$8:$F$13),"Por favor, preencha o campo")</f>
        <v>Por favor, preencha o campo</v>
      </c>
      <c r="F118" s="147"/>
      <c r="G118" s="147"/>
      <c r="H118" s="147"/>
      <c r="I118" s="147"/>
      <c r="J118" s="147"/>
      <c r="K118" s="146">
        <f>_xlfn.XLOOKUP(D118, FORM3GERAL!$C$7:$C$317,FORM3GERAL!$P$7:$P$317)</f>
        <v>0</v>
      </c>
      <c r="L118" s="145" t="str">
        <f ca="1">_xlfn.XLOOKUP(D118, FORM3GERAL!$C$7:$C$317,FORM3GERAL!$L$7:$L$317)</f>
        <v>Atrasado</v>
      </c>
      <c r="M118" s="2">
        <f t="shared" si="3"/>
        <v>0</v>
      </c>
    </row>
    <row r="119" spans="1:65">
      <c r="B119" s="147">
        <v>14</v>
      </c>
      <c r="C119" s="147"/>
      <c r="D119" s="147" t="s">
        <v>418</v>
      </c>
      <c r="E119" s="148" t="str">
        <f>IFERROR(_xlfn.XLOOKUP(_xlfn.XLOOKUP(D119,FORM2.3!C124:C293,FORM2.3!I124:I293),'TABELAS AUXILIARES'!$E$8:$E$13,'TABELAS AUXILIARES'!$F$8:$F$13),"Por favor, preencha o campo")</f>
        <v>Por favor, preencha o campo</v>
      </c>
      <c r="F119" s="147"/>
      <c r="G119" s="147"/>
      <c r="H119" s="147"/>
      <c r="I119" s="147"/>
      <c r="J119" s="147"/>
      <c r="K119" s="146">
        <f>_xlfn.XLOOKUP(D119, FORM3GERAL!$C$7:$C$317,FORM3GERAL!$P$7:$P$317)</f>
        <v>0</v>
      </c>
      <c r="L119" s="145" t="str">
        <f ca="1">_xlfn.XLOOKUP(D119, FORM3GERAL!$C$7:$C$317,FORM3GERAL!$L$7:$L$317)</f>
        <v>Atrasado</v>
      </c>
      <c r="M119" s="2">
        <f t="shared" si="3"/>
        <v>0</v>
      </c>
    </row>
    <row r="120" spans="1:65">
      <c r="B120" s="147">
        <v>14</v>
      </c>
      <c r="C120" s="147"/>
      <c r="D120" s="147" t="s">
        <v>421</v>
      </c>
      <c r="E120" s="148" t="str">
        <f>IFERROR(_xlfn.XLOOKUP(_xlfn.XLOOKUP(D120,FORM2.3!C125:C294,FORM2.3!I125:I294),'TABELAS AUXILIARES'!$E$8:$E$13,'TABELAS AUXILIARES'!$F$8:$F$13),"Por favor, preencha o campo")</f>
        <v>Por favor, preencha o campo</v>
      </c>
      <c r="F120" s="147"/>
      <c r="G120" s="147"/>
      <c r="H120" s="147"/>
      <c r="I120" s="147"/>
      <c r="J120" s="147"/>
      <c r="K120" s="146">
        <f>_xlfn.XLOOKUP(D120, FORM3GERAL!$C$7:$C$317,FORM3GERAL!$P$7:$P$317)</f>
        <v>0</v>
      </c>
      <c r="L120" s="145" t="str">
        <f ca="1">_xlfn.XLOOKUP(D120, FORM3GERAL!$C$7:$C$317,FORM3GERAL!$L$7:$L$317)</f>
        <v>Atrasado</v>
      </c>
      <c r="M120" s="2">
        <f t="shared" si="3"/>
        <v>0</v>
      </c>
    </row>
    <row r="121" spans="1:65">
      <c r="B121" s="147">
        <v>14</v>
      </c>
      <c r="C121" s="147"/>
      <c r="D121" s="147" t="s">
        <v>424</v>
      </c>
      <c r="E121" s="148" t="str">
        <f>IFERROR(_xlfn.XLOOKUP(_xlfn.XLOOKUP(D121,FORM2.3!C126:C295,FORM2.3!I126:I295),'TABELAS AUXILIARES'!$E$8:$E$13,'TABELAS AUXILIARES'!$F$8:$F$13),"Por favor, preencha o campo")</f>
        <v>Por favor, preencha o campo</v>
      </c>
      <c r="F121" s="147"/>
      <c r="G121" s="147"/>
      <c r="H121" s="147"/>
      <c r="I121" s="147"/>
      <c r="J121" s="147"/>
      <c r="K121" s="146">
        <f>_xlfn.XLOOKUP(D121, FORM3GERAL!$C$7:$C$317,FORM3GERAL!$P$7:$P$317)</f>
        <v>0</v>
      </c>
      <c r="L121" s="145" t="str">
        <f ca="1">_xlfn.XLOOKUP(D121, FORM3GERAL!$C$7:$C$317,FORM3GERAL!$L$7:$L$317)</f>
        <v>Atrasado</v>
      </c>
      <c r="M121" s="2">
        <f t="shared" si="3"/>
        <v>0</v>
      </c>
    </row>
    <row r="122" spans="1:65">
      <c r="B122" s="147">
        <v>14</v>
      </c>
      <c r="C122" s="147"/>
      <c r="D122" s="147" t="s">
        <v>427</v>
      </c>
      <c r="E122" s="148" t="str">
        <f>IFERROR(_xlfn.XLOOKUP(_xlfn.XLOOKUP(D122,FORM2.3!C127:C296,FORM2.3!I127:I296),'TABELAS AUXILIARES'!$E$8:$E$13,'TABELAS AUXILIARES'!$F$8:$F$13),"Por favor, preencha o campo")</f>
        <v>Por favor, preencha o campo</v>
      </c>
      <c r="F122" s="147"/>
      <c r="G122" s="147"/>
      <c r="H122" s="147"/>
      <c r="I122" s="147"/>
      <c r="J122" s="147"/>
      <c r="K122" s="146">
        <f>_xlfn.XLOOKUP(D122, FORM3GERAL!$C$7:$C$317,FORM3GERAL!$P$7:$P$317)</f>
        <v>0</v>
      </c>
      <c r="L122" s="145" t="str">
        <f ca="1">_xlfn.XLOOKUP(D122, FORM3GERAL!$C$7:$C$317,FORM3GERAL!$L$7:$L$317)</f>
        <v>Atrasado</v>
      </c>
      <c r="M122" s="2">
        <f t="shared" si="3"/>
        <v>0</v>
      </c>
    </row>
    <row r="123" spans="1:65">
      <c r="B123" s="147">
        <v>14</v>
      </c>
      <c r="C123" s="147"/>
      <c r="D123" s="147" t="s">
        <v>430</v>
      </c>
      <c r="E123" s="148" t="str">
        <f>IFERROR(_xlfn.XLOOKUP(_xlfn.XLOOKUP(D123,FORM2.3!C128:C297,FORM2.3!I128:I297),'TABELAS AUXILIARES'!$E$8:$E$13,'TABELAS AUXILIARES'!$F$8:$F$13),"Por favor, preencha o campo")</f>
        <v>Por favor, preencha o campo</v>
      </c>
      <c r="F123" s="147"/>
      <c r="G123" s="147"/>
      <c r="H123" s="147"/>
      <c r="I123" s="147"/>
      <c r="J123" s="147"/>
      <c r="K123" s="146">
        <f>_xlfn.XLOOKUP(D123, FORM3GERAL!$C$7:$C$317,FORM3GERAL!$P$7:$P$317)</f>
        <v>0</v>
      </c>
      <c r="L123" s="145" t="str">
        <f ca="1">_xlfn.XLOOKUP(D123, FORM3GERAL!$C$7:$C$317,FORM3GERAL!$L$7:$L$317)</f>
        <v>Atrasado</v>
      </c>
      <c r="M123" s="2">
        <f t="shared" si="3"/>
        <v>0</v>
      </c>
    </row>
    <row r="124" spans="1:65">
      <c r="B124" s="147">
        <v>14</v>
      </c>
      <c r="C124" s="147"/>
      <c r="D124" s="147" t="s">
        <v>433</v>
      </c>
      <c r="E124" s="148" t="str">
        <f>IFERROR(_xlfn.XLOOKUP(_xlfn.XLOOKUP(D124,FORM2.3!C129:C298,FORM2.3!I129:I298),'TABELAS AUXILIARES'!$E$8:$E$13,'TABELAS AUXILIARES'!$F$8:$F$13),"Por favor, preencha o campo")</f>
        <v>Por favor, preencha o campo</v>
      </c>
      <c r="F124" s="147"/>
      <c r="G124" s="147"/>
      <c r="H124" s="147"/>
      <c r="I124" s="147"/>
      <c r="J124" s="147"/>
      <c r="K124" s="146">
        <f>_xlfn.XLOOKUP(D124, FORM3GERAL!$C$7:$C$317,FORM3GERAL!$P$7:$P$317)</f>
        <v>0</v>
      </c>
      <c r="L124" s="145" t="str">
        <f ca="1">_xlfn.XLOOKUP(D124, FORM3GERAL!$C$7:$C$317,FORM3GERAL!$L$7:$L$317)</f>
        <v>Atrasado</v>
      </c>
      <c r="M124" s="2">
        <f t="shared" si="3"/>
        <v>0</v>
      </c>
    </row>
    <row r="125" spans="1:65" s="149" customFormat="1">
      <c r="A125" s="2"/>
      <c r="B125" s="152">
        <v>15</v>
      </c>
      <c r="C125" s="155" t="str">
        <f>FORM2.3!K143</f>
        <v>Selecione sua Resposta</v>
      </c>
      <c r="D125" s="152" t="s">
        <v>437</v>
      </c>
      <c r="E125" s="154" t="str">
        <f>IFERROR(_xlfn.XLOOKUP(_xlfn.XLOOKUP(D125,FORM2.3!C130:C299,FORM2.3!I130:I299),'TABELAS AUXILIARES'!$E$8:$E$13,'TABELAS AUXILIARES'!$F$8:$F$13),"Por favor, preencha o campo")</f>
        <v>Por favor, preencha o campo</v>
      </c>
      <c r="F125" s="153" t="str">
        <f>IF(COUNTIF(E125:E131,"Por favor, preencha o campo")&gt;0, "Por favor preencha todas as medidas e controles",(SUMIF(E125:E131,"&gt;=0")/(COUNTA(E125:E131)-COUNTIF(E125:E131,'TABELAS AUXILIARES'!$F$13))/2)*(1+C125*1/5))</f>
        <v>Por favor preencha todas as medidas e controles</v>
      </c>
      <c r="G125" s="152"/>
      <c r="H125" s="152"/>
      <c r="I125" s="152"/>
      <c r="J125" s="152"/>
      <c r="K125" s="151">
        <f>_xlfn.XLOOKUP(D125, FORM3GERAL!$C$7:$C$317,FORM3GERAL!$P$7:$P$317)</f>
        <v>1</v>
      </c>
      <c r="L125" s="150" t="str">
        <f ca="1">_xlfn.XLOOKUP(D125, FORM3GERAL!$C$7:$C$317,FORM3GERAL!$L$7:$L$317)</f>
        <v>Atrasado</v>
      </c>
      <c r="M125" s="149">
        <f t="shared" ca="1" si="3"/>
        <v>0</v>
      </c>
      <c r="N125" s="2"/>
      <c r="O125" s="2"/>
      <c r="P125" s="2"/>
      <c r="Q125" s="2"/>
      <c r="R125" s="2"/>
      <c r="S125" s="2"/>
      <c r="T125" s="2"/>
      <c r="U125" s="2"/>
      <c r="V125" s="2"/>
      <c r="W125" s="2"/>
      <c r="X125" s="2"/>
      <c r="Y125" s="2"/>
      <c r="Z125" s="2"/>
      <c r="AA125" s="2"/>
      <c r="AB125" s="2"/>
      <c r="AC125" s="2"/>
      <c r="AD125" s="2"/>
      <c r="AE125" s="2"/>
      <c r="AF125" s="2"/>
      <c r="AG125" s="2"/>
      <c r="AH125" s="2"/>
      <c r="AI125" s="2"/>
      <c r="AJ125" s="2"/>
      <c r="AK125" s="2"/>
      <c r="AL125" s="2"/>
      <c r="AM125" s="2"/>
      <c r="AN125" s="2"/>
      <c r="AO125" s="2"/>
      <c r="AP125" s="2"/>
      <c r="AQ125" s="2"/>
      <c r="AR125" s="2"/>
      <c r="AS125" s="2"/>
      <c r="AT125" s="2"/>
      <c r="AU125" s="2"/>
      <c r="AV125" s="2"/>
      <c r="AW125" s="2"/>
      <c r="AX125" s="2"/>
      <c r="AY125" s="2"/>
      <c r="AZ125" s="2"/>
      <c r="BA125" s="2"/>
      <c r="BB125" s="2"/>
      <c r="BC125" s="2"/>
      <c r="BD125" s="2"/>
      <c r="BE125" s="2"/>
      <c r="BF125" s="2"/>
      <c r="BG125" s="2"/>
      <c r="BH125" s="2"/>
      <c r="BI125" s="2"/>
      <c r="BJ125" s="2"/>
      <c r="BK125" s="2"/>
      <c r="BL125" s="2"/>
      <c r="BM125" s="2"/>
    </row>
    <row r="126" spans="1:65">
      <c r="B126" s="147">
        <v>15</v>
      </c>
      <c r="D126" s="147" t="s">
        <v>440</v>
      </c>
      <c r="E126" s="148" t="str">
        <f>IFERROR(_xlfn.XLOOKUP(_xlfn.XLOOKUP(D126,FORM2.3!C131:C300,FORM2.3!I131:I300),'TABELAS AUXILIARES'!$E$8:$E$13,'TABELAS AUXILIARES'!$F$8:$F$13),"Por favor, preencha o campo")</f>
        <v>Por favor, preencha o campo</v>
      </c>
      <c r="F126" s="147"/>
      <c r="G126" s="147"/>
      <c r="H126" s="147"/>
      <c r="I126" s="147"/>
      <c r="J126" s="147"/>
      <c r="K126" s="146">
        <f>_xlfn.XLOOKUP(D126, FORM3GERAL!$C$7:$C$317,FORM3GERAL!$P$7:$P$317)</f>
        <v>0</v>
      </c>
      <c r="L126" s="145" t="str">
        <f ca="1">_xlfn.XLOOKUP(D126, FORM3GERAL!$C$7:$C$317,FORM3GERAL!$L$7:$L$317)</f>
        <v>Atrasado</v>
      </c>
      <c r="M126" s="2">
        <f t="shared" si="3"/>
        <v>0</v>
      </c>
    </row>
    <row r="127" spans="1:65">
      <c r="B127" s="147">
        <v>15</v>
      </c>
      <c r="C127" s="147"/>
      <c r="D127" s="147" t="s">
        <v>443</v>
      </c>
      <c r="E127" s="148" t="str">
        <f>IFERROR(_xlfn.XLOOKUP(_xlfn.XLOOKUP(D127,FORM2.3!C132:C301,FORM2.3!I132:I301),'TABELAS AUXILIARES'!$E$8:$E$13,'TABELAS AUXILIARES'!$F$8:$F$13),"Por favor, preencha o campo")</f>
        <v>Por favor, preencha o campo</v>
      </c>
      <c r="F127" s="147"/>
      <c r="G127" s="147"/>
      <c r="H127" s="147"/>
      <c r="I127" s="147"/>
      <c r="J127" s="147"/>
      <c r="K127" s="146">
        <f>_xlfn.XLOOKUP(D127, FORM3GERAL!$C$7:$C$317,FORM3GERAL!$P$7:$P$317)</f>
        <v>0</v>
      </c>
      <c r="L127" s="145" t="str">
        <f ca="1">_xlfn.XLOOKUP(D127, FORM3GERAL!$C$7:$C$317,FORM3GERAL!$L$7:$L$317)</f>
        <v>Atrasado</v>
      </c>
      <c r="M127" s="2">
        <f t="shared" si="3"/>
        <v>0</v>
      </c>
    </row>
    <row r="128" spans="1:65">
      <c r="B128" s="147">
        <v>15</v>
      </c>
      <c r="C128" s="147"/>
      <c r="D128" s="147" t="s">
        <v>446</v>
      </c>
      <c r="E128" s="148" t="str">
        <f>IFERROR(_xlfn.XLOOKUP(_xlfn.XLOOKUP(D128,FORM2.3!C133:C302,FORM2.3!I133:I302),'TABELAS AUXILIARES'!$E$8:$E$13,'TABELAS AUXILIARES'!$F$8:$F$13),"Por favor, preencha o campo")</f>
        <v>Por favor, preencha o campo</v>
      </c>
      <c r="F128" s="147"/>
      <c r="G128" s="147"/>
      <c r="H128" s="147"/>
      <c r="I128" s="147"/>
      <c r="J128" s="147"/>
      <c r="K128" s="146">
        <f>_xlfn.XLOOKUP(D128, FORM3GERAL!$C$7:$C$317,FORM3GERAL!$P$7:$P$317)</f>
        <v>0</v>
      </c>
      <c r="L128" s="145" t="str">
        <f ca="1">_xlfn.XLOOKUP(D128, FORM3GERAL!$C$7:$C$317,FORM3GERAL!$L$7:$L$317)</f>
        <v>Atrasado</v>
      </c>
      <c r="M128" s="2">
        <f t="shared" si="3"/>
        <v>0</v>
      </c>
    </row>
    <row r="129" spans="1:65">
      <c r="B129" s="147">
        <v>15</v>
      </c>
      <c r="C129" s="147"/>
      <c r="D129" s="147" t="s">
        <v>447</v>
      </c>
      <c r="E129" s="148" t="str">
        <f>IFERROR(_xlfn.XLOOKUP(_xlfn.XLOOKUP(D129,FORM2.3!C134:C303,FORM2.3!I134:I303),'TABELAS AUXILIARES'!$E$8:$E$13,'TABELAS AUXILIARES'!$F$8:$F$13),"Por favor, preencha o campo")</f>
        <v>Por favor, preencha o campo</v>
      </c>
      <c r="F129" s="147"/>
      <c r="G129" s="147"/>
      <c r="H129" s="147"/>
      <c r="I129" s="147"/>
      <c r="J129" s="147"/>
      <c r="K129" s="146">
        <f>_xlfn.XLOOKUP(D129, FORM3GERAL!$C$7:$C$317,FORM3GERAL!$P$7:$P$317)</f>
        <v>0</v>
      </c>
      <c r="L129" s="145" t="str">
        <f ca="1">_xlfn.XLOOKUP(D129, FORM3GERAL!$C$7:$C$317,FORM3GERAL!$L$7:$L$317)</f>
        <v>Atrasado</v>
      </c>
      <c r="M129" s="2">
        <f t="shared" si="3"/>
        <v>0</v>
      </c>
    </row>
    <row r="130" spans="1:65">
      <c r="B130" s="147">
        <v>15</v>
      </c>
      <c r="C130" s="147"/>
      <c r="D130" s="147" t="s">
        <v>452</v>
      </c>
      <c r="E130" s="148" t="str">
        <f>IFERROR(_xlfn.XLOOKUP(_xlfn.XLOOKUP(D130,FORM2.3!C135:C304,FORM2.3!I135:I304),'TABELAS AUXILIARES'!$E$8:$E$13,'TABELAS AUXILIARES'!$F$8:$F$13),"Por favor, preencha o campo")</f>
        <v>Por favor, preencha o campo</v>
      </c>
      <c r="F130" s="147"/>
      <c r="G130" s="147"/>
      <c r="H130" s="147"/>
      <c r="I130" s="147"/>
      <c r="J130" s="147"/>
      <c r="K130" s="146">
        <f>_xlfn.XLOOKUP(D130, FORM3GERAL!$C$7:$C$317,FORM3GERAL!$P$7:$P$317)</f>
        <v>0</v>
      </c>
      <c r="L130" s="145" t="str">
        <f ca="1">_xlfn.XLOOKUP(D130, FORM3GERAL!$C$7:$C$317,FORM3GERAL!$L$7:$L$317)</f>
        <v>Atrasado</v>
      </c>
      <c r="M130" s="2">
        <f t="shared" si="3"/>
        <v>0</v>
      </c>
    </row>
    <row r="131" spans="1:65">
      <c r="B131" s="147">
        <v>15</v>
      </c>
      <c r="C131" s="147"/>
      <c r="D131" s="147" t="s">
        <v>453</v>
      </c>
      <c r="E131" s="148" t="str">
        <f>IFERROR(_xlfn.XLOOKUP(_xlfn.XLOOKUP(D131,FORM2.3!C136:C305,FORM2.3!I136:I305),'TABELAS AUXILIARES'!$E$8:$E$13,'TABELAS AUXILIARES'!$F$8:$F$13),"Por favor, preencha o campo")</f>
        <v>Por favor, preencha o campo</v>
      </c>
      <c r="F131" s="147"/>
      <c r="G131" s="147"/>
      <c r="H131" s="147"/>
      <c r="I131" s="147"/>
      <c r="J131" s="147"/>
      <c r="K131" s="146">
        <f>_xlfn.XLOOKUP(D131, FORM3GERAL!$C$7:$C$317,FORM3GERAL!$P$7:$P$317)</f>
        <v>0</v>
      </c>
      <c r="L131" s="145" t="str">
        <f ca="1">_xlfn.XLOOKUP(D131, FORM3GERAL!$C$7:$C$317,FORM3GERAL!$L$7:$L$317)</f>
        <v>Atrasado</v>
      </c>
      <c r="M131" s="2">
        <f t="shared" si="3"/>
        <v>0</v>
      </c>
    </row>
    <row r="132" spans="1:65" s="149" customFormat="1">
      <c r="A132" s="2"/>
      <c r="B132" s="152">
        <v>16</v>
      </c>
      <c r="C132" s="155" t="str">
        <f>FORM2.3!K151</f>
        <v>Selecione sua Resposta</v>
      </c>
      <c r="D132" s="152" t="s">
        <v>459</v>
      </c>
      <c r="E132" s="154" t="str">
        <f>IFERROR(_xlfn.XLOOKUP(_xlfn.XLOOKUP(D132,FORM2.3!C137:C306,FORM2.3!I137:I306),'TABELAS AUXILIARES'!$E$8:$E$13,'TABELAS AUXILIARES'!$F$8:$F$13),"Por favor, preencha o campo")</f>
        <v>Por favor, preencha o campo</v>
      </c>
      <c r="F132" s="153" t="str">
        <f>IF(COUNTIF(E132:E145,"Por favor, preencha o campo")&gt;0, "Por favor preencha todas as medidas e controles",(SUMIF(E132:E145,"&gt;=0")/(COUNTA(E132:E145)-COUNTIF(E132:E145,'TABELAS AUXILIARES'!$F$13))/2)*(1+C132*1/5))</f>
        <v>Por favor preencha todas as medidas e controles</v>
      </c>
      <c r="G132" s="152"/>
      <c r="H132" s="152"/>
      <c r="I132" s="152"/>
      <c r="J132" s="152"/>
      <c r="K132" s="151">
        <f>_xlfn.XLOOKUP(D132, FORM3GERAL!$C$7:$C$317,FORM3GERAL!$P$7:$P$317)</f>
        <v>0</v>
      </c>
      <c r="L132" s="150" t="str">
        <f ca="1">_xlfn.XLOOKUP(D132, FORM3GERAL!$C$7:$C$317,FORM3GERAL!$L$7:$L$317)</f>
        <v>Atrasado</v>
      </c>
      <c r="M132" s="149">
        <f t="shared" si="3"/>
        <v>0</v>
      </c>
      <c r="N132" s="2"/>
      <c r="O132" s="2"/>
      <c r="P132" s="2"/>
      <c r="Q132" s="2"/>
      <c r="R132" s="2"/>
      <c r="S132" s="2"/>
      <c r="T132" s="2"/>
      <c r="U132" s="2"/>
      <c r="V132" s="2"/>
      <c r="W132" s="2"/>
      <c r="X132" s="2"/>
      <c r="Y132" s="2"/>
      <c r="Z132" s="2"/>
      <c r="AA132" s="2"/>
      <c r="AB132" s="2"/>
      <c r="AC132" s="2"/>
      <c r="AD132" s="2"/>
      <c r="AE132" s="2"/>
      <c r="AF132" s="2"/>
      <c r="AG132" s="2"/>
      <c r="AH132" s="2"/>
      <c r="AI132" s="2"/>
      <c r="AJ132" s="2"/>
      <c r="AK132" s="2"/>
      <c r="AL132" s="2"/>
      <c r="AM132" s="2"/>
      <c r="AN132" s="2"/>
      <c r="AO132" s="2"/>
      <c r="AP132" s="2"/>
      <c r="AQ132" s="2"/>
      <c r="AR132" s="2"/>
      <c r="AS132" s="2"/>
      <c r="AT132" s="2"/>
      <c r="AU132" s="2"/>
      <c r="AV132" s="2"/>
      <c r="AW132" s="2"/>
      <c r="AX132" s="2"/>
      <c r="AY132" s="2"/>
      <c r="AZ132" s="2"/>
      <c r="BA132" s="2"/>
      <c r="BB132" s="2"/>
      <c r="BC132" s="2"/>
      <c r="BD132" s="2"/>
      <c r="BE132" s="2"/>
      <c r="BF132" s="2"/>
      <c r="BG132" s="2"/>
      <c r="BH132" s="2"/>
      <c r="BI132" s="2"/>
      <c r="BJ132" s="2"/>
      <c r="BK132" s="2"/>
      <c r="BL132" s="2"/>
      <c r="BM132" s="2"/>
    </row>
    <row r="133" spans="1:65">
      <c r="B133" s="147">
        <v>16</v>
      </c>
      <c r="D133" s="147" t="s">
        <v>462</v>
      </c>
      <c r="E133" s="148" t="str">
        <f>IFERROR(_xlfn.XLOOKUP(_xlfn.XLOOKUP(D133,FORM2.3!C138:C307,FORM2.3!I138:I307),'TABELAS AUXILIARES'!$E$8:$E$13,'TABELAS AUXILIARES'!$F$8:$F$13),"Por favor, preencha o campo")</f>
        <v>Por favor, preencha o campo</v>
      </c>
      <c r="F133" s="147"/>
      <c r="G133" s="147"/>
      <c r="H133" s="147"/>
      <c r="I133" s="147"/>
      <c r="J133" s="147"/>
      <c r="K133" s="146">
        <f>_xlfn.XLOOKUP(D133, FORM3GERAL!$C$7:$C$317,FORM3GERAL!$P$7:$P$317)</f>
        <v>0</v>
      </c>
      <c r="L133" s="145" t="str">
        <f ca="1">_xlfn.XLOOKUP(D133, FORM3GERAL!$C$7:$C$317,FORM3GERAL!$L$7:$L$317)</f>
        <v>Atrasado</v>
      </c>
      <c r="M133" s="2">
        <f t="shared" si="3"/>
        <v>0</v>
      </c>
    </row>
    <row r="134" spans="1:65">
      <c r="B134" s="147">
        <v>16</v>
      </c>
      <c r="C134" s="147"/>
      <c r="D134" s="147" t="s">
        <v>465</v>
      </c>
      <c r="E134" s="148" t="str">
        <f>IFERROR(_xlfn.XLOOKUP(_xlfn.XLOOKUP(D134,FORM2.3!C139:C308,FORM2.3!I139:I308),'TABELAS AUXILIARES'!$E$8:$E$13,'TABELAS AUXILIARES'!$F$8:$F$13),"Por favor, preencha o campo")</f>
        <v>Por favor, preencha o campo</v>
      </c>
      <c r="F134" s="147"/>
      <c r="G134" s="147"/>
      <c r="H134" s="147"/>
      <c r="I134" s="147"/>
      <c r="J134" s="147"/>
      <c r="K134" s="146">
        <f>_xlfn.XLOOKUP(D134, FORM3GERAL!$C$7:$C$317,FORM3GERAL!$P$7:$P$317)</f>
        <v>0</v>
      </c>
      <c r="L134" s="145" t="str">
        <f ca="1">_xlfn.XLOOKUP(D134, FORM3GERAL!$C$7:$C$317,FORM3GERAL!$L$7:$L$317)</f>
        <v>Atrasado</v>
      </c>
      <c r="M134" s="2">
        <f t="shared" si="3"/>
        <v>0</v>
      </c>
    </row>
    <row r="135" spans="1:65">
      <c r="B135" s="147">
        <v>16</v>
      </c>
      <c r="C135" s="147"/>
      <c r="D135" s="147" t="s">
        <v>468</v>
      </c>
      <c r="E135" s="148" t="str">
        <f>IFERROR(_xlfn.XLOOKUP(_xlfn.XLOOKUP(D135,FORM2.3!C140:C309,FORM2.3!I140:I309),'TABELAS AUXILIARES'!$E$8:$E$13,'TABELAS AUXILIARES'!$F$8:$F$13),"Por favor, preencha o campo")</f>
        <v>Por favor, preencha o campo</v>
      </c>
      <c r="F135" s="147"/>
      <c r="G135" s="147"/>
      <c r="H135" s="147"/>
      <c r="I135" s="147"/>
      <c r="J135" s="147"/>
      <c r="K135" s="146">
        <f>_xlfn.XLOOKUP(D135, FORM3GERAL!$C$7:$C$317,FORM3GERAL!$P$7:$P$317)</f>
        <v>0</v>
      </c>
      <c r="L135" s="145" t="str">
        <f ca="1">_xlfn.XLOOKUP(D135, FORM3GERAL!$C$7:$C$317,FORM3GERAL!$L$7:$L$317)</f>
        <v>Atrasado</v>
      </c>
      <c r="M135" s="2">
        <f t="shared" ref="M135:M159" si="4">IF(K135=1,IF(L135="Concluído",1,0),0)</f>
        <v>0</v>
      </c>
    </row>
    <row r="136" spans="1:65">
      <c r="B136" s="147">
        <v>16</v>
      </c>
      <c r="C136" s="147"/>
      <c r="D136" s="147" t="s">
        <v>471</v>
      </c>
      <c r="E136" s="148" t="str">
        <f>IFERROR(_xlfn.XLOOKUP(_xlfn.XLOOKUP(D136,FORM2.3!C141:C310,FORM2.3!I141:I310),'TABELAS AUXILIARES'!$E$8:$E$13,'TABELAS AUXILIARES'!$F$8:$F$13),"Por favor, preencha o campo")</f>
        <v>Por favor, preencha o campo</v>
      </c>
      <c r="F136" s="147"/>
      <c r="G136" s="147"/>
      <c r="H136" s="147"/>
      <c r="I136" s="147"/>
      <c r="J136" s="147"/>
      <c r="K136" s="146">
        <f>_xlfn.XLOOKUP(D136, FORM3GERAL!$C$7:$C$317,FORM3GERAL!$P$7:$P$317)</f>
        <v>0</v>
      </c>
      <c r="L136" s="145" t="str">
        <f ca="1">_xlfn.XLOOKUP(D136, FORM3GERAL!$C$7:$C$317,FORM3GERAL!$L$7:$L$317)</f>
        <v>Atrasado</v>
      </c>
      <c r="M136" s="2">
        <f t="shared" si="4"/>
        <v>0</v>
      </c>
    </row>
    <row r="137" spans="1:65">
      <c r="B137" s="147">
        <v>16</v>
      </c>
      <c r="C137" s="147"/>
      <c r="D137" s="147" t="s">
        <v>474</v>
      </c>
      <c r="E137" s="148" t="str">
        <f>IFERROR(_xlfn.XLOOKUP(_xlfn.XLOOKUP(D137,FORM2.3!C142:C311,FORM2.3!I142:I311),'TABELAS AUXILIARES'!$E$8:$E$13,'TABELAS AUXILIARES'!$F$8:$F$13),"Por favor, preencha o campo")</f>
        <v>Por favor, preencha o campo</v>
      </c>
      <c r="F137" s="147"/>
      <c r="G137" s="147"/>
      <c r="H137" s="147"/>
      <c r="I137" s="147"/>
      <c r="J137" s="147"/>
      <c r="K137" s="146">
        <f>_xlfn.XLOOKUP(D137, FORM3GERAL!$C$7:$C$317,FORM3GERAL!$P$7:$P$317)</f>
        <v>0</v>
      </c>
      <c r="L137" s="145" t="str">
        <f ca="1">_xlfn.XLOOKUP(D137, FORM3GERAL!$C$7:$C$317,FORM3GERAL!$L$7:$L$317)</f>
        <v>Atrasado</v>
      </c>
      <c r="M137" s="2">
        <f t="shared" si="4"/>
        <v>0</v>
      </c>
    </row>
    <row r="138" spans="1:65">
      <c r="B138" s="147">
        <v>16</v>
      </c>
      <c r="C138" s="147"/>
      <c r="D138" s="147" t="s">
        <v>477</v>
      </c>
      <c r="E138" s="148" t="str">
        <f>IFERROR(_xlfn.XLOOKUP(_xlfn.XLOOKUP(D138,FORM2.3!C143:C312,FORM2.3!I143:I312),'TABELAS AUXILIARES'!$E$8:$E$13,'TABELAS AUXILIARES'!$F$8:$F$13),"Por favor, preencha o campo")</f>
        <v>Por favor, preencha o campo</v>
      </c>
      <c r="F138" s="147"/>
      <c r="G138" s="147"/>
      <c r="H138" s="147"/>
      <c r="I138" s="147"/>
      <c r="J138" s="147"/>
      <c r="K138" s="146">
        <f>_xlfn.XLOOKUP(D138, FORM3GERAL!$C$7:$C$317,FORM3GERAL!$P$7:$P$317)</f>
        <v>0</v>
      </c>
      <c r="L138" s="145" t="str">
        <f ca="1">_xlfn.XLOOKUP(D138, FORM3GERAL!$C$7:$C$317,FORM3GERAL!$L$7:$L$317)</f>
        <v>Atrasado</v>
      </c>
      <c r="M138" s="2">
        <f t="shared" si="4"/>
        <v>0</v>
      </c>
    </row>
    <row r="139" spans="1:65">
      <c r="B139" s="147">
        <v>16</v>
      </c>
      <c r="C139" s="147"/>
      <c r="D139" s="147" t="s">
        <v>480</v>
      </c>
      <c r="E139" s="148" t="str">
        <f>IFERROR(_xlfn.XLOOKUP(_xlfn.XLOOKUP(D139,FORM2.3!C144:C313,FORM2.3!I144:I313),'TABELAS AUXILIARES'!$E$8:$E$13,'TABELAS AUXILIARES'!$F$8:$F$13),"Por favor, preencha o campo")</f>
        <v>Por favor, preencha o campo</v>
      </c>
      <c r="F139" s="147"/>
      <c r="G139" s="147"/>
      <c r="H139" s="147"/>
      <c r="I139" s="147"/>
      <c r="J139" s="147"/>
      <c r="K139" s="146">
        <f>_xlfn.XLOOKUP(D139, FORM3GERAL!$C$7:$C$317,FORM3GERAL!$P$7:$P$317)</f>
        <v>0</v>
      </c>
      <c r="L139" s="145" t="str">
        <f ca="1">_xlfn.XLOOKUP(D139, FORM3GERAL!$C$7:$C$317,FORM3GERAL!$L$7:$L$317)</f>
        <v>Atrasado</v>
      </c>
      <c r="M139" s="2">
        <f t="shared" si="4"/>
        <v>0</v>
      </c>
    </row>
    <row r="140" spans="1:65">
      <c r="B140" s="147">
        <v>16</v>
      </c>
      <c r="C140" s="147"/>
      <c r="D140" s="147" t="s">
        <v>483</v>
      </c>
      <c r="E140" s="148" t="str">
        <f>IFERROR(_xlfn.XLOOKUP(_xlfn.XLOOKUP(D140,FORM2.3!C145:C314,FORM2.3!I145:I314),'TABELAS AUXILIARES'!$E$8:$E$13,'TABELAS AUXILIARES'!$F$8:$F$13),"Por favor, preencha o campo")</f>
        <v>Por favor, preencha o campo</v>
      </c>
      <c r="F140" s="147"/>
      <c r="G140" s="147"/>
      <c r="H140" s="147"/>
      <c r="I140" s="147"/>
      <c r="J140" s="147"/>
      <c r="K140" s="146">
        <f>_xlfn.XLOOKUP(D140, FORM3GERAL!$C$7:$C$317,FORM3GERAL!$P$7:$P$317)</f>
        <v>0</v>
      </c>
      <c r="L140" s="145" t="str">
        <f ca="1">_xlfn.XLOOKUP(D140, FORM3GERAL!$C$7:$C$317,FORM3GERAL!$L$7:$L$317)</f>
        <v>Atrasado</v>
      </c>
      <c r="M140" s="2">
        <f t="shared" si="4"/>
        <v>0</v>
      </c>
    </row>
    <row r="141" spans="1:65">
      <c r="B141" s="147">
        <v>16</v>
      </c>
      <c r="C141" s="147"/>
      <c r="D141" s="147" t="s">
        <v>486</v>
      </c>
      <c r="E141" s="148" t="str">
        <f>IFERROR(_xlfn.XLOOKUP(_xlfn.XLOOKUP(D141,FORM2.3!C146:C315,FORM2.3!I146:I315),'TABELAS AUXILIARES'!$E$8:$E$13,'TABELAS AUXILIARES'!$F$8:$F$13),"Por favor, preencha o campo")</f>
        <v>Por favor, preencha o campo</v>
      </c>
      <c r="F141" s="147"/>
      <c r="G141" s="147"/>
      <c r="H141" s="147"/>
      <c r="I141" s="147"/>
      <c r="J141" s="147"/>
      <c r="K141" s="146">
        <f>_xlfn.XLOOKUP(D141, FORM3GERAL!$C$7:$C$317,FORM3GERAL!$P$7:$P$317)</f>
        <v>0</v>
      </c>
      <c r="L141" s="145" t="str">
        <f ca="1">_xlfn.XLOOKUP(D141, FORM3GERAL!$C$7:$C$317,FORM3GERAL!$L$7:$L$317)</f>
        <v>Atrasado</v>
      </c>
      <c r="M141" s="2">
        <f t="shared" si="4"/>
        <v>0</v>
      </c>
    </row>
    <row r="142" spans="1:65">
      <c r="B142" s="147">
        <v>16</v>
      </c>
      <c r="C142" s="147"/>
      <c r="D142" s="147" t="s">
        <v>489</v>
      </c>
      <c r="E142" s="148" t="str">
        <f>IFERROR(_xlfn.XLOOKUP(_xlfn.XLOOKUP(D142,FORM2.3!C147:C316,FORM2.3!I147:I316),'TABELAS AUXILIARES'!$E$8:$E$13,'TABELAS AUXILIARES'!$F$8:$F$13),"Por favor, preencha o campo")</f>
        <v>Por favor, preencha o campo</v>
      </c>
      <c r="F142" s="147"/>
      <c r="G142" s="147"/>
      <c r="H142" s="147"/>
      <c r="I142" s="147"/>
      <c r="J142" s="147"/>
      <c r="K142" s="146">
        <f>_xlfn.XLOOKUP(D142, FORM3GERAL!$C$7:$C$317,FORM3GERAL!$P$7:$P$317)</f>
        <v>0</v>
      </c>
      <c r="L142" s="145" t="str">
        <f ca="1">_xlfn.XLOOKUP(D142, FORM3GERAL!$C$7:$C$317,FORM3GERAL!$L$7:$L$317)</f>
        <v>Atrasado</v>
      </c>
      <c r="M142" s="2">
        <f t="shared" si="4"/>
        <v>0</v>
      </c>
    </row>
    <row r="143" spans="1:65">
      <c r="B143" s="147">
        <v>16</v>
      </c>
      <c r="C143" s="147"/>
      <c r="D143" s="147" t="s">
        <v>492</v>
      </c>
      <c r="E143" s="148" t="str">
        <f>IFERROR(_xlfn.XLOOKUP(_xlfn.XLOOKUP(D143,FORM2.3!C148:C317,FORM2.3!I148:I317),'TABELAS AUXILIARES'!$E$8:$E$13,'TABELAS AUXILIARES'!$F$8:$F$13),"Por favor, preencha o campo")</f>
        <v>Por favor, preencha o campo</v>
      </c>
      <c r="F143" s="147"/>
      <c r="G143" s="147"/>
      <c r="H143" s="147"/>
      <c r="I143" s="147"/>
      <c r="J143" s="147"/>
      <c r="K143" s="146">
        <f>_xlfn.XLOOKUP(D143, FORM3GERAL!$C$7:$C$317,FORM3GERAL!$P$7:$P$317)</f>
        <v>0</v>
      </c>
      <c r="L143" s="145" t="str">
        <f ca="1">_xlfn.XLOOKUP(D143, FORM3GERAL!$C$7:$C$317,FORM3GERAL!$L$7:$L$317)</f>
        <v>Atrasado</v>
      </c>
      <c r="M143" s="2">
        <f t="shared" si="4"/>
        <v>0</v>
      </c>
    </row>
    <row r="144" spans="1:65">
      <c r="B144" s="147">
        <v>16</v>
      </c>
      <c r="C144" s="147"/>
      <c r="D144" s="147" t="s">
        <v>495</v>
      </c>
      <c r="E144" s="148" t="str">
        <f>IFERROR(_xlfn.XLOOKUP(_xlfn.XLOOKUP(D144,FORM2.3!C149:C318,FORM2.3!I149:I318),'TABELAS AUXILIARES'!$E$8:$E$13,'TABELAS AUXILIARES'!$F$8:$F$13),"Por favor, preencha o campo")</f>
        <v>Por favor, preencha o campo</v>
      </c>
      <c r="F144" s="147"/>
      <c r="G144" s="147"/>
      <c r="H144" s="147"/>
      <c r="I144" s="147"/>
      <c r="J144" s="147"/>
      <c r="K144" s="146">
        <f>_xlfn.XLOOKUP(D144, FORM3GERAL!$C$7:$C$317,FORM3GERAL!$P$7:$P$317)</f>
        <v>0</v>
      </c>
      <c r="L144" s="145" t="str">
        <f ca="1">_xlfn.XLOOKUP(D144, FORM3GERAL!$C$7:$C$317,FORM3GERAL!$L$7:$L$317)</f>
        <v>Atrasado</v>
      </c>
      <c r="M144" s="2">
        <f t="shared" si="4"/>
        <v>0</v>
      </c>
    </row>
    <row r="145" spans="1:65">
      <c r="B145" s="147">
        <v>16</v>
      </c>
      <c r="C145" s="147"/>
      <c r="D145" s="147" t="s">
        <v>498</v>
      </c>
      <c r="E145" s="148" t="str">
        <f>IFERROR(_xlfn.XLOOKUP(_xlfn.XLOOKUP(D145,FORM2.3!C150:C319,FORM2.3!I150:I319),'TABELAS AUXILIARES'!$E$8:$E$13,'TABELAS AUXILIARES'!$F$8:$F$13),"Por favor, preencha o campo")</f>
        <v>Por favor, preencha o campo</v>
      </c>
      <c r="F145" s="147"/>
      <c r="G145" s="147"/>
      <c r="H145" s="147"/>
      <c r="I145" s="147"/>
      <c r="J145" s="147"/>
      <c r="K145" s="146">
        <f>_xlfn.XLOOKUP(D145, FORM3GERAL!$C$7:$C$317,FORM3GERAL!$P$7:$P$317)</f>
        <v>0</v>
      </c>
      <c r="L145" s="145" t="str">
        <f ca="1">_xlfn.XLOOKUP(D145, FORM3GERAL!$C$7:$C$317,FORM3GERAL!$L$7:$L$317)</f>
        <v>Atrasado</v>
      </c>
      <c r="M145" s="2">
        <f t="shared" si="4"/>
        <v>0</v>
      </c>
    </row>
    <row r="146" spans="1:65" s="149" customFormat="1">
      <c r="A146" s="2"/>
      <c r="B146" s="152">
        <v>17</v>
      </c>
      <c r="C146" s="155" t="str">
        <f>FORM2.3!K166</f>
        <v>Selecione sua Resposta</v>
      </c>
      <c r="D146" s="152" t="s">
        <v>502</v>
      </c>
      <c r="E146" s="154" t="str">
        <f>IFERROR(_xlfn.XLOOKUP(_xlfn.XLOOKUP(D146,FORM2.3!C151:C320,FORM2.3!I151:I320),'TABELAS AUXILIARES'!$E$8:$E$13,'TABELAS AUXILIARES'!$F$8:$F$13),"Por favor, preencha o campo")</f>
        <v>Por favor, preencha o campo</v>
      </c>
      <c r="F146" s="153" t="str">
        <f>IF(COUNTIF(E146:E154,"Por favor, preencha o campo")&gt;0, "Por favor preencha todas as medidas e controles",(SUMIF(E146:E154,"&gt;=0")/(COUNTA(E146:E154)-COUNTIF(E146:E154,'TABELAS AUXILIARES'!$F$13))/2)*(1+C146*1/5))</f>
        <v>Por favor preencha todas as medidas e controles</v>
      </c>
      <c r="G146" s="152"/>
      <c r="H146" s="152"/>
      <c r="I146" s="152"/>
      <c r="J146" s="152"/>
      <c r="K146" s="151">
        <f>_xlfn.XLOOKUP(D146, FORM3GERAL!$C$7:$C$317,FORM3GERAL!$P$7:$P$317)</f>
        <v>1</v>
      </c>
      <c r="L146" s="150" t="str">
        <f ca="1">_xlfn.XLOOKUP(D146, FORM3GERAL!$C$7:$C$317,FORM3GERAL!$L$7:$L$317)</f>
        <v>Atrasado</v>
      </c>
      <c r="M146" s="149">
        <f t="shared" ca="1" si="4"/>
        <v>0</v>
      </c>
      <c r="N146" s="2"/>
      <c r="O146" s="2"/>
      <c r="P146" s="2"/>
      <c r="Q146" s="2"/>
      <c r="R146" s="2"/>
      <c r="S146" s="2"/>
      <c r="T146" s="2"/>
      <c r="U146" s="2"/>
      <c r="V146" s="2"/>
      <c r="W146" s="2"/>
      <c r="X146" s="2"/>
      <c r="Y146" s="2"/>
      <c r="Z146" s="2"/>
      <c r="AA146" s="2"/>
      <c r="AB146" s="2"/>
      <c r="AC146" s="2"/>
      <c r="AD146" s="2"/>
      <c r="AE146" s="2"/>
      <c r="AF146" s="2"/>
      <c r="AG146" s="2"/>
      <c r="AH146" s="2"/>
      <c r="AI146" s="2"/>
      <c r="AJ146" s="2"/>
      <c r="AK146" s="2"/>
      <c r="AL146" s="2"/>
      <c r="AM146" s="2"/>
      <c r="AN146" s="2"/>
      <c r="AO146" s="2"/>
      <c r="AP146" s="2"/>
      <c r="AQ146" s="2"/>
      <c r="AR146" s="2"/>
      <c r="AS146" s="2"/>
      <c r="AT146" s="2"/>
      <c r="AU146" s="2"/>
      <c r="AV146" s="2"/>
      <c r="AW146" s="2"/>
      <c r="AX146" s="2"/>
      <c r="AY146" s="2"/>
      <c r="AZ146" s="2"/>
      <c r="BA146" s="2"/>
      <c r="BB146" s="2"/>
      <c r="BC146" s="2"/>
      <c r="BD146" s="2"/>
      <c r="BE146" s="2"/>
      <c r="BF146" s="2"/>
      <c r="BG146" s="2"/>
      <c r="BH146" s="2"/>
      <c r="BI146" s="2"/>
      <c r="BJ146" s="2"/>
      <c r="BK146" s="2"/>
      <c r="BL146" s="2"/>
      <c r="BM146" s="2"/>
    </row>
    <row r="147" spans="1:65">
      <c r="B147" s="147">
        <v>17</v>
      </c>
      <c r="D147" s="147" t="s">
        <v>505</v>
      </c>
      <c r="E147" s="148" t="str">
        <f>IFERROR(_xlfn.XLOOKUP(_xlfn.XLOOKUP(D147,FORM2.3!C152:C321,FORM2.3!I152:I321),'TABELAS AUXILIARES'!$E$8:$E$13,'TABELAS AUXILIARES'!$F$8:$F$13),"Por favor, preencha o campo")</f>
        <v>Por favor, preencha o campo</v>
      </c>
      <c r="F147" s="147"/>
      <c r="G147" s="147"/>
      <c r="H147" s="147"/>
      <c r="I147" s="147"/>
      <c r="J147" s="147"/>
      <c r="K147" s="146">
        <f>_xlfn.XLOOKUP(D147, FORM3GERAL!$C$7:$C$317,FORM3GERAL!$P$7:$P$317)</f>
        <v>1</v>
      </c>
      <c r="L147" s="145" t="str">
        <f ca="1">_xlfn.XLOOKUP(D147, FORM3GERAL!$C$7:$C$317,FORM3GERAL!$L$7:$L$317)</f>
        <v>Atrasado</v>
      </c>
      <c r="M147" s="2">
        <f t="shared" ca="1" si="4"/>
        <v>0</v>
      </c>
    </row>
    <row r="148" spans="1:65">
      <c r="B148" s="147">
        <v>17</v>
      </c>
      <c r="C148" s="147"/>
      <c r="D148" s="147" t="s">
        <v>508</v>
      </c>
      <c r="E148" s="148" t="str">
        <f>IFERROR(_xlfn.XLOOKUP(_xlfn.XLOOKUP(D148,FORM2.3!C153:C322,FORM2.3!I153:I322),'TABELAS AUXILIARES'!$E$8:$E$13,'TABELAS AUXILIARES'!$F$8:$F$13),"Por favor, preencha o campo")</f>
        <v>Por favor, preencha o campo</v>
      </c>
      <c r="F148" s="147"/>
      <c r="G148" s="147"/>
      <c r="H148" s="147"/>
      <c r="I148" s="147"/>
      <c r="J148" s="147"/>
      <c r="K148" s="146">
        <f>_xlfn.XLOOKUP(D148, FORM3GERAL!$C$7:$C$317,FORM3GERAL!$P$7:$P$317)</f>
        <v>1</v>
      </c>
      <c r="L148" s="145" t="str">
        <f ca="1">_xlfn.XLOOKUP(D148, FORM3GERAL!$C$7:$C$317,FORM3GERAL!$L$7:$L$317)</f>
        <v>Atrasado</v>
      </c>
      <c r="M148" s="2">
        <f t="shared" ca="1" si="4"/>
        <v>0</v>
      </c>
    </row>
    <row r="149" spans="1:65">
      <c r="B149" s="147">
        <v>17</v>
      </c>
      <c r="C149" s="147"/>
      <c r="D149" s="147" t="s">
        <v>511</v>
      </c>
      <c r="E149" s="148" t="str">
        <f>IFERROR(_xlfn.XLOOKUP(_xlfn.XLOOKUP(D149,FORM2.3!C154:C323,FORM2.3!I154:I323),'TABELAS AUXILIARES'!$E$8:$E$13,'TABELAS AUXILIARES'!$F$8:$F$13),"Por favor, preencha o campo")</f>
        <v>Por favor, preencha o campo</v>
      </c>
      <c r="F149" s="147"/>
      <c r="G149" s="147"/>
      <c r="H149" s="147"/>
      <c r="I149" s="147"/>
      <c r="J149" s="147"/>
      <c r="K149" s="146">
        <f>_xlfn.XLOOKUP(D149, FORM3GERAL!$C$7:$C$317,FORM3GERAL!$P$7:$P$317)</f>
        <v>0</v>
      </c>
      <c r="L149" s="145" t="str">
        <f ca="1">_xlfn.XLOOKUP(D149, FORM3GERAL!$C$7:$C$317,FORM3GERAL!$L$7:$L$317)</f>
        <v>Atrasado</v>
      </c>
      <c r="M149" s="2">
        <f t="shared" si="4"/>
        <v>0</v>
      </c>
    </row>
    <row r="150" spans="1:65">
      <c r="B150" s="147">
        <v>17</v>
      </c>
      <c r="C150" s="147"/>
      <c r="D150" s="147" t="s">
        <v>514</v>
      </c>
      <c r="E150" s="148" t="str">
        <f>IFERROR(_xlfn.XLOOKUP(_xlfn.XLOOKUP(D150,FORM2.3!C155:C324,FORM2.3!I155:I324),'TABELAS AUXILIARES'!$E$8:$E$13,'TABELAS AUXILIARES'!$F$8:$F$13),"Por favor, preencha o campo")</f>
        <v>Por favor, preencha o campo</v>
      </c>
      <c r="F150" s="147"/>
      <c r="G150" s="147"/>
      <c r="H150" s="147"/>
      <c r="I150" s="147"/>
      <c r="J150" s="147"/>
      <c r="K150" s="146">
        <f>_xlfn.XLOOKUP(D150, FORM3GERAL!$C$7:$C$317,FORM3GERAL!$P$7:$P$317)</f>
        <v>0</v>
      </c>
      <c r="L150" s="145" t="str">
        <f ca="1">_xlfn.XLOOKUP(D150, FORM3GERAL!$C$7:$C$317,FORM3GERAL!$L$7:$L$317)</f>
        <v>Atrasado</v>
      </c>
      <c r="M150" s="2">
        <f t="shared" si="4"/>
        <v>0</v>
      </c>
    </row>
    <row r="151" spans="1:65">
      <c r="B151" s="147">
        <v>17</v>
      </c>
      <c r="C151" s="147"/>
      <c r="D151" s="147" t="s">
        <v>517</v>
      </c>
      <c r="E151" s="148" t="str">
        <f>IFERROR(_xlfn.XLOOKUP(_xlfn.XLOOKUP(D151,FORM2.3!C156:C325,FORM2.3!I156:I325),'TABELAS AUXILIARES'!$E$8:$E$13,'TABELAS AUXILIARES'!$F$8:$F$13),"Por favor, preencha o campo")</f>
        <v>Por favor, preencha o campo</v>
      </c>
      <c r="F151" s="147"/>
      <c r="G151" s="147"/>
      <c r="H151" s="147"/>
      <c r="I151" s="147"/>
      <c r="J151" s="147"/>
      <c r="K151" s="146">
        <f>_xlfn.XLOOKUP(D151, FORM3GERAL!$C$7:$C$317,FORM3GERAL!$P$7:$P$317)</f>
        <v>0</v>
      </c>
      <c r="L151" s="145" t="str">
        <f ca="1">_xlfn.XLOOKUP(D151, FORM3GERAL!$C$7:$C$317,FORM3GERAL!$L$7:$L$317)</f>
        <v>Atrasado</v>
      </c>
      <c r="M151" s="2">
        <f t="shared" si="4"/>
        <v>0</v>
      </c>
    </row>
    <row r="152" spans="1:65">
      <c r="B152" s="147">
        <v>17</v>
      </c>
      <c r="C152" s="147"/>
      <c r="D152" s="147" t="s">
        <v>520</v>
      </c>
      <c r="E152" s="148" t="str">
        <f>IFERROR(_xlfn.XLOOKUP(_xlfn.XLOOKUP(D152,FORM2.3!C157:C326,FORM2.3!I157:I326),'TABELAS AUXILIARES'!$E$8:$E$13,'TABELAS AUXILIARES'!$F$8:$F$13),"Por favor, preencha o campo")</f>
        <v>Por favor, preencha o campo</v>
      </c>
      <c r="F152" s="147"/>
      <c r="G152" s="147"/>
      <c r="H152" s="147"/>
      <c r="I152" s="147"/>
      <c r="J152" s="147"/>
      <c r="K152" s="146">
        <f>_xlfn.XLOOKUP(D152, FORM3GERAL!$C$7:$C$317,FORM3GERAL!$P$7:$P$317)</f>
        <v>0</v>
      </c>
      <c r="L152" s="145" t="str">
        <f ca="1">_xlfn.XLOOKUP(D152, FORM3GERAL!$C$7:$C$317,FORM3GERAL!$L$7:$L$317)</f>
        <v>Atrasado</v>
      </c>
      <c r="M152" s="2">
        <f t="shared" si="4"/>
        <v>0</v>
      </c>
    </row>
    <row r="153" spans="1:65">
      <c r="B153" s="147">
        <v>17</v>
      </c>
      <c r="C153" s="147"/>
      <c r="D153" s="147" t="s">
        <v>523</v>
      </c>
      <c r="E153" s="148" t="str">
        <f>IFERROR(_xlfn.XLOOKUP(_xlfn.XLOOKUP(D153,FORM2.3!C158:C327,FORM2.3!I158:I327),'TABELAS AUXILIARES'!$E$8:$E$13,'TABELAS AUXILIARES'!$F$8:$F$13),"Por favor, preencha o campo")</f>
        <v>Por favor, preencha o campo</v>
      </c>
      <c r="F153" s="147"/>
      <c r="G153" s="147"/>
      <c r="H153" s="147"/>
      <c r="I153" s="147"/>
      <c r="J153" s="147"/>
      <c r="K153" s="146">
        <f>_xlfn.XLOOKUP(D153, FORM3GERAL!$C$7:$C$317,FORM3GERAL!$P$7:$P$317)</f>
        <v>0</v>
      </c>
      <c r="L153" s="145" t="str">
        <f ca="1">_xlfn.XLOOKUP(D153, FORM3GERAL!$C$7:$C$317,FORM3GERAL!$L$7:$L$317)</f>
        <v>Atrasado</v>
      </c>
      <c r="M153" s="2">
        <f t="shared" si="4"/>
        <v>0</v>
      </c>
    </row>
    <row r="154" spans="1:65">
      <c r="B154" s="147">
        <v>17</v>
      </c>
      <c r="C154" s="147"/>
      <c r="D154" s="147" t="s">
        <v>526</v>
      </c>
      <c r="E154" s="148" t="str">
        <f>IFERROR(_xlfn.XLOOKUP(_xlfn.XLOOKUP(D154,FORM2.3!C159:C328,FORM2.3!I159:I328),'TABELAS AUXILIARES'!$E$8:$E$13,'TABELAS AUXILIARES'!$F$8:$F$13),"Por favor, preencha o campo")</f>
        <v>Por favor, preencha o campo</v>
      </c>
      <c r="F154" s="147"/>
      <c r="G154" s="147"/>
      <c r="H154" s="147"/>
      <c r="I154" s="147"/>
      <c r="J154" s="147"/>
      <c r="K154" s="146">
        <f>_xlfn.XLOOKUP(D154, FORM3GERAL!$C$7:$C$317,FORM3GERAL!$P$7:$P$317)</f>
        <v>0</v>
      </c>
      <c r="L154" s="145" t="str">
        <f ca="1">_xlfn.XLOOKUP(D154, FORM3GERAL!$C$7:$C$317,FORM3GERAL!$L$7:$L$317)</f>
        <v>Atrasado</v>
      </c>
      <c r="M154" s="2">
        <f t="shared" si="4"/>
        <v>0</v>
      </c>
    </row>
    <row r="155" spans="1:65" s="149" customFormat="1">
      <c r="A155" s="2"/>
      <c r="B155" s="152">
        <v>18</v>
      </c>
      <c r="C155" s="155" t="str">
        <f>FORM2.3!K176</f>
        <v>Selecione sua Resposta</v>
      </c>
      <c r="D155" s="152" t="s">
        <v>530</v>
      </c>
      <c r="E155" s="154" t="str">
        <f>IFERROR(_xlfn.XLOOKUP(_xlfn.XLOOKUP(D155,FORM2.3!C160:C329,FORM2.3!I160:I329),'TABELAS AUXILIARES'!$E$8:$E$13,'TABELAS AUXILIARES'!$F$8:$F$13),"Por favor, preencha o campo")</f>
        <v>Por favor, preencha o campo</v>
      </c>
      <c r="F155" s="153" t="str">
        <f>IF(COUNTIF(E155:E159,"Por favor, preencha o campo")&gt;0, "Por favor preencha todas as medidas e controles",(SUMIF(E155:E159,"&gt;=0")/(COUNTA(E155:E159)-COUNTIF(E155:E159,'TABELAS AUXILIARES'!$F$13))/2)*(1+C155*1/5))</f>
        <v>Por favor preencha todas as medidas e controles</v>
      </c>
      <c r="G155" s="152"/>
      <c r="H155" s="152"/>
      <c r="I155" s="152"/>
      <c r="J155" s="152"/>
      <c r="K155" s="151">
        <f>_xlfn.XLOOKUP(D155, FORM3GERAL!$C$7:$C$317,FORM3GERAL!$P$7:$P$317)</f>
        <v>0</v>
      </c>
      <c r="L155" s="150" t="str">
        <f ca="1">_xlfn.XLOOKUP(D155, FORM3GERAL!$C$7:$C$317,FORM3GERAL!$L$7:$L$317)</f>
        <v>Atrasado</v>
      </c>
      <c r="M155" s="149">
        <f t="shared" si="4"/>
        <v>0</v>
      </c>
      <c r="N155" s="2"/>
      <c r="O155" s="2"/>
      <c r="P155" s="2"/>
      <c r="Q155" s="2"/>
      <c r="R155" s="2"/>
      <c r="S155" s="2"/>
      <c r="T155" s="2"/>
      <c r="U155" s="2"/>
      <c r="V155" s="2"/>
      <c r="W155" s="2"/>
      <c r="X155" s="2"/>
      <c r="Y155" s="2"/>
      <c r="Z155" s="2"/>
      <c r="AA155" s="2"/>
      <c r="AB155" s="2"/>
      <c r="AC155" s="2"/>
      <c r="AD155" s="2"/>
      <c r="AE155" s="2"/>
      <c r="AF155" s="2"/>
      <c r="AG155" s="2"/>
      <c r="AH155" s="2"/>
      <c r="AI155" s="2"/>
      <c r="AJ155" s="2"/>
      <c r="AK155" s="2"/>
      <c r="AL155" s="2"/>
      <c r="AM155" s="2"/>
      <c r="AN155" s="2"/>
      <c r="AO155" s="2"/>
      <c r="AP155" s="2"/>
      <c r="AQ155" s="2"/>
      <c r="AR155" s="2"/>
      <c r="AS155" s="2"/>
      <c r="AT155" s="2"/>
      <c r="AU155" s="2"/>
      <c r="AV155" s="2"/>
      <c r="AW155" s="2"/>
      <c r="AX155" s="2"/>
      <c r="AY155" s="2"/>
      <c r="AZ155" s="2"/>
      <c r="BA155" s="2"/>
      <c r="BB155" s="2"/>
      <c r="BC155" s="2"/>
      <c r="BD155" s="2"/>
      <c r="BE155" s="2"/>
      <c r="BF155" s="2"/>
      <c r="BG155" s="2"/>
      <c r="BH155" s="2"/>
      <c r="BI155" s="2"/>
      <c r="BJ155" s="2"/>
      <c r="BK155" s="2"/>
      <c r="BL155" s="2"/>
      <c r="BM155" s="2"/>
    </row>
    <row r="156" spans="1:65">
      <c r="B156" s="147">
        <v>18</v>
      </c>
      <c r="D156" s="147" t="s">
        <v>533</v>
      </c>
      <c r="E156" s="148" t="str">
        <f>IFERROR(_xlfn.XLOOKUP(_xlfn.XLOOKUP(D156,FORM2.3!C161:C330,FORM2.3!I161:I330),'TABELAS AUXILIARES'!$E$8:$E$13,'TABELAS AUXILIARES'!$F$8:$F$13),"Por favor, preencha o campo")</f>
        <v>Por favor, preencha o campo</v>
      </c>
      <c r="F156" s="147"/>
      <c r="G156" s="147"/>
      <c r="H156" s="147"/>
      <c r="I156" s="147"/>
      <c r="J156" s="147"/>
      <c r="K156" s="146">
        <f>_xlfn.XLOOKUP(D156, FORM3GERAL!$C$7:$C$317,FORM3GERAL!$P$7:$P$317)</f>
        <v>0</v>
      </c>
      <c r="L156" s="145" t="str">
        <f ca="1">_xlfn.XLOOKUP(D156, FORM3GERAL!$C$7:$C$317,FORM3GERAL!$L$7:$L$317)</f>
        <v>Atrasado</v>
      </c>
      <c r="M156" s="2">
        <f t="shared" si="4"/>
        <v>0</v>
      </c>
    </row>
    <row r="157" spans="1:65">
      <c r="B157" s="147">
        <v>18</v>
      </c>
      <c r="C157" s="147"/>
      <c r="D157" s="147" t="s">
        <v>536</v>
      </c>
      <c r="E157" s="148" t="str">
        <f>IFERROR(_xlfn.XLOOKUP(_xlfn.XLOOKUP(D157,FORM2.3!C162:C331,FORM2.3!I162:I331),'TABELAS AUXILIARES'!$E$8:$E$13,'TABELAS AUXILIARES'!$F$8:$F$13),"Por favor, preencha o campo")</f>
        <v>Por favor, preencha o campo</v>
      </c>
      <c r="F157" s="147"/>
      <c r="G157" s="147"/>
      <c r="H157" s="147"/>
      <c r="I157" s="147"/>
      <c r="J157" s="147"/>
      <c r="K157" s="146">
        <f>_xlfn.XLOOKUP(D157, FORM3GERAL!$C$7:$C$317,FORM3GERAL!$P$7:$P$317)</f>
        <v>0</v>
      </c>
      <c r="L157" s="145" t="str">
        <f ca="1">_xlfn.XLOOKUP(D157, FORM3GERAL!$C$7:$C$317,FORM3GERAL!$L$7:$L$317)</f>
        <v>Atrasado</v>
      </c>
      <c r="M157" s="2">
        <f t="shared" si="4"/>
        <v>0</v>
      </c>
    </row>
    <row r="158" spans="1:65">
      <c r="B158" s="147">
        <v>18</v>
      </c>
      <c r="C158" s="147"/>
      <c r="D158" s="147" t="s">
        <v>540</v>
      </c>
      <c r="E158" s="148" t="str">
        <f>IFERROR(_xlfn.XLOOKUP(_xlfn.XLOOKUP(D158,FORM2.3!C163:C332,FORM2.3!I163:I332),'TABELAS AUXILIARES'!$E$8:$E$13,'TABELAS AUXILIARES'!$F$8:$F$13),"Por favor, preencha o campo")</f>
        <v>Por favor, preencha o campo</v>
      </c>
      <c r="F158" s="147"/>
      <c r="G158" s="147"/>
      <c r="H158" s="147"/>
      <c r="I158" s="147"/>
      <c r="J158" s="147"/>
      <c r="K158" s="146">
        <f>_xlfn.XLOOKUP(D158, FORM3GERAL!$C$7:$C$317,FORM3GERAL!$P$7:$P$317)</f>
        <v>0</v>
      </c>
      <c r="L158" s="145" t="str">
        <f ca="1">_xlfn.XLOOKUP(D158, FORM3GERAL!$C$7:$C$317,FORM3GERAL!$L$7:$L$317)</f>
        <v>Atrasado</v>
      </c>
      <c r="M158" s="2">
        <f t="shared" si="4"/>
        <v>0</v>
      </c>
    </row>
    <row r="159" spans="1:65">
      <c r="B159" s="147">
        <v>18</v>
      </c>
      <c r="C159" s="147"/>
      <c r="D159" s="147" t="s">
        <v>537</v>
      </c>
      <c r="E159" s="148" t="str">
        <f>IFERROR(_xlfn.XLOOKUP(_xlfn.XLOOKUP(D159,FORM2.3!C164:C333,FORM2.3!I164:I333),'TABELAS AUXILIARES'!$E$8:$E$13,'TABELAS AUXILIARES'!$F$8:$F$13),"Por favor, preencha o campo")</f>
        <v>Por favor, preencha o campo</v>
      </c>
      <c r="F159" s="147"/>
      <c r="G159" s="147"/>
      <c r="H159" s="147"/>
      <c r="I159" s="147"/>
      <c r="J159" s="147"/>
      <c r="K159" s="146">
        <f>_xlfn.XLOOKUP(D159, FORM3GERAL!$C$7:$C$317,FORM3GERAL!$P$7:$P$317)</f>
        <v>0</v>
      </c>
      <c r="L159" s="145" t="str">
        <f ca="1">_xlfn.XLOOKUP(D159, FORM3GERAL!$C$7:$C$317,FORM3GERAL!$L$7:$L$317)</f>
        <v>Atrasado</v>
      </c>
      <c r="M159" s="2">
        <f t="shared" si="4"/>
        <v>0</v>
      </c>
    </row>
    <row r="160" spans="1:65">
      <c r="B160" s="32"/>
      <c r="C160" s="144"/>
      <c r="D160" s="137"/>
      <c r="E160" s="140"/>
      <c r="F160" s="143"/>
      <c r="G160" s="142"/>
      <c r="H160" s="139"/>
      <c r="I160" s="139"/>
      <c r="J160" s="139"/>
      <c r="K160" s="138"/>
    </row>
    <row r="161" spans="1:11">
      <c r="A161" s="32"/>
      <c r="B161" s="32"/>
      <c r="D161" s="32"/>
      <c r="E161" s="141"/>
      <c r="F161" s="32"/>
      <c r="G161" s="32"/>
      <c r="H161" s="139"/>
      <c r="I161" s="139"/>
      <c r="J161" s="139"/>
      <c r="K161" s="138"/>
    </row>
    <row r="162" spans="1:11">
      <c r="A162" s="32"/>
      <c r="B162" s="32"/>
      <c r="C162" s="32"/>
      <c r="D162" s="32"/>
      <c r="E162" s="141"/>
      <c r="F162" s="32"/>
      <c r="G162" s="32"/>
      <c r="H162" s="139"/>
      <c r="I162" s="139"/>
      <c r="J162" s="139"/>
      <c r="K162" s="138"/>
    </row>
    <row r="163" spans="1:11">
      <c r="A163" s="32"/>
      <c r="B163" s="32"/>
      <c r="C163" s="32"/>
      <c r="D163" s="32"/>
      <c r="E163" s="141"/>
      <c r="F163" s="32"/>
      <c r="G163" s="32"/>
      <c r="H163" s="139"/>
      <c r="I163" s="139"/>
      <c r="J163" s="139"/>
      <c r="K163" s="138"/>
    </row>
    <row r="164" spans="1:11">
      <c r="A164" s="32"/>
      <c r="B164" s="32"/>
      <c r="C164" s="32"/>
      <c r="D164" s="32"/>
      <c r="E164" s="141"/>
      <c r="F164" s="32"/>
      <c r="G164" s="32"/>
      <c r="H164" s="139"/>
      <c r="I164" s="139"/>
      <c r="J164" s="139"/>
      <c r="K164" s="138"/>
    </row>
    <row r="165" spans="1:11">
      <c r="A165" s="32"/>
      <c r="B165" s="32"/>
      <c r="C165" s="32"/>
      <c r="D165" s="32"/>
      <c r="E165" s="141"/>
      <c r="F165" s="32"/>
      <c r="G165" s="32"/>
      <c r="H165" s="139"/>
      <c r="I165" s="139"/>
      <c r="J165" s="139"/>
      <c r="K165" s="138"/>
    </row>
    <row r="166" spans="1:11">
      <c r="A166" s="32"/>
      <c r="B166" s="32"/>
      <c r="C166" s="32"/>
      <c r="D166" s="32"/>
      <c r="E166" s="141"/>
      <c r="F166" s="32"/>
      <c r="G166" s="32"/>
      <c r="H166" s="139"/>
      <c r="I166" s="139"/>
      <c r="J166" s="139"/>
      <c r="K166" s="138"/>
    </row>
    <row r="167" spans="1:11">
      <c r="A167" s="32"/>
      <c r="B167" s="32"/>
      <c r="C167" s="32"/>
      <c r="D167" s="32"/>
      <c r="E167" s="141"/>
      <c r="F167" s="32"/>
      <c r="G167" s="32"/>
      <c r="H167" s="139"/>
      <c r="I167" s="139"/>
      <c r="J167" s="139"/>
      <c r="K167" s="138"/>
    </row>
    <row r="168" spans="1:11">
      <c r="A168" s="32"/>
      <c r="B168" s="32"/>
      <c r="C168" s="32"/>
      <c r="D168" s="32"/>
      <c r="E168" s="141"/>
      <c r="F168" s="32"/>
      <c r="G168" s="32"/>
      <c r="H168" s="139"/>
      <c r="I168" s="139"/>
      <c r="J168" s="139"/>
      <c r="K168" s="138"/>
    </row>
    <row r="169" spans="1:11">
      <c r="A169" s="32"/>
      <c r="B169" s="32"/>
      <c r="C169" s="32"/>
      <c r="D169" s="32"/>
      <c r="E169" s="141"/>
      <c r="F169" s="32"/>
      <c r="G169" s="32"/>
      <c r="H169" s="139"/>
      <c r="I169" s="139"/>
      <c r="J169" s="139"/>
      <c r="K169" s="138"/>
    </row>
    <row r="170" spans="1:11">
      <c r="A170" s="32"/>
      <c r="B170" s="32"/>
      <c r="C170" s="32"/>
      <c r="D170" s="32"/>
      <c r="E170" s="141"/>
      <c r="F170" s="32"/>
      <c r="G170" s="32"/>
      <c r="H170" s="139"/>
      <c r="I170" s="139"/>
      <c r="J170" s="139"/>
      <c r="K170" s="138"/>
    </row>
    <row r="171" spans="1:11">
      <c r="A171" s="32"/>
      <c r="B171" s="32"/>
      <c r="C171" s="32"/>
      <c r="D171" s="32"/>
      <c r="E171" s="141"/>
      <c r="F171" s="32"/>
      <c r="G171" s="32"/>
      <c r="H171" s="139"/>
      <c r="I171" s="139"/>
      <c r="J171" s="139"/>
      <c r="K171" s="138"/>
    </row>
    <row r="172" spans="1:11">
      <c r="A172" s="32"/>
      <c r="B172" s="32"/>
      <c r="C172" s="32"/>
      <c r="D172" s="32"/>
      <c r="E172" s="141"/>
      <c r="F172" s="32"/>
      <c r="G172" s="32"/>
      <c r="H172" s="139"/>
      <c r="I172" s="139"/>
      <c r="J172" s="139"/>
      <c r="K172" s="138"/>
    </row>
    <row r="173" spans="1:11">
      <c r="A173" s="32"/>
      <c r="B173" s="32"/>
      <c r="C173" s="32"/>
      <c r="D173" s="32"/>
      <c r="E173" s="141"/>
      <c r="F173" s="32"/>
      <c r="G173" s="32"/>
      <c r="H173" s="139"/>
      <c r="I173" s="139"/>
      <c r="J173" s="139"/>
      <c r="K173" s="138"/>
    </row>
    <row r="174" spans="1:11">
      <c r="A174" s="32"/>
      <c r="B174" s="32"/>
      <c r="C174" s="32"/>
      <c r="D174" s="32"/>
      <c r="E174" s="141"/>
      <c r="F174" s="32"/>
      <c r="G174" s="32"/>
      <c r="H174" s="139"/>
      <c r="I174" s="139"/>
      <c r="J174" s="139"/>
      <c r="K174" s="138"/>
    </row>
    <row r="175" spans="1:11">
      <c r="A175" s="32"/>
      <c r="B175" s="32"/>
      <c r="C175" s="32"/>
      <c r="D175" s="32"/>
      <c r="E175" s="141"/>
      <c r="F175" s="32"/>
      <c r="G175" s="32"/>
      <c r="H175" s="139"/>
      <c r="I175" s="139"/>
      <c r="J175" s="139"/>
      <c r="K175" s="138"/>
    </row>
    <row r="176" spans="1:11">
      <c r="A176" s="32"/>
      <c r="B176" s="32"/>
      <c r="C176" s="32"/>
      <c r="D176" s="32"/>
      <c r="E176" s="141"/>
      <c r="F176" s="32"/>
      <c r="G176" s="32"/>
      <c r="H176" s="139"/>
      <c r="I176" s="139"/>
      <c r="J176" s="139"/>
      <c r="K176" s="138"/>
    </row>
    <row r="177" spans="1:11">
      <c r="A177" s="32"/>
      <c r="B177" s="32"/>
      <c r="C177" s="32"/>
      <c r="D177" s="32"/>
      <c r="E177" s="141"/>
      <c r="F177" s="32"/>
      <c r="G177" s="32"/>
      <c r="H177" s="139"/>
      <c r="I177" s="139"/>
      <c r="J177" s="139"/>
      <c r="K177" s="138"/>
    </row>
    <row r="178" spans="1:11">
      <c r="A178" s="32"/>
      <c r="B178" s="32"/>
      <c r="C178" s="32"/>
      <c r="D178" s="32"/>
      <c r="E178" s="141"/>
      <c r="F178" s="32"/>
      <c r="G178" s="32"/>
      <c r="H178" s="139"/>
      <c r="I178" s="139"/>
      <c r="J178" s="139"/>
      <c r="K178" s="138"/>
    </row>
    <row r="179" spans="1:11">
      <c r="A179" s="32"/>
      <c r="B179" s="32"/>
      <c r="E179" s="140"/>
      <c r="H179" s="139"/>
      <c r="I179" s="139"/>
      <c r="J179" s="139"/>
      <c r="K179" s="138"/>
    </row>
    <row r="180" spans="1:11">
      <c r="A180" s="32"/>
      <c r="B180" s="32"/>
      <c r="E180" s="140"/>
      <c r="H180" s="139"/>
      <c r="I180" s="139"/>
      <c r="J180" s="139"/>
      <c r="K180" s="138"/>
    </row>
    <row r="181" spans="1:11">
      <c r="A181" s="32"/>
      <c r="B181" s="32"/>
      <c r="E181" s="140"/>
      <c r="H181" s="139"/>
      <c r="I181" s="139"/>
      <c r="J181" s="139"/>
      <c r="K181" s="138"/>
    </row>
    <row r="182" spans="1:11">
      <c r="A182" s="32"/>
      <c r="B182" s="32"/>
      <c r="E182" s="140"/>
      <c r="H182" s="139"/>
      <c r="I182" s="139"/>
      <c r="J182" s="139"/>
      <c r="K182" s="138"/>
    </row>
    <row r="183" spans="1:11">
      <c r="A183" s="32"/>
      <c r="B183" s="32"/>
      <c r="E183" s="140"/>
      <c r="H183" s="139"/>
      <c r="I183" s="139"/>
      <c r="J183" s="139"/>
      <c r="K183" s="138"/>
    </row>
    <row r="184" spans="1:11">
      <c r="A184" s="32"/>
      <c r="B184" s="32"/>
      <c r="E184" s="140"/>
      <c r="H184" s="139"/>
      <c r="I184" s="139"/>
      <c r="J184" s="139"/>
      <c r="K184" s="138"/>
    </row>
    <row r="185" spans="1:11">
      <c r="A185" s="32"/>
      <c r="B185" s="32"/>
      <c r="E185" s="140"/>
      <c r="H185" s="139"/>
      <c r="I185" s="139"/>
      <c r="J185" s="139"/>
      <c r="K185" s="138"/>
    </row>
    <row r="186" spans="1:11">
      <c r="A186" s="32"/>
      <c r="B186" s="32"/>
      <c r="E186" s="140"/>
      <c r="H186" s="139"/>
      <c r="I186" s="139"/>
      <c r="J186" s="139"/>
      <c r="K186" s="138"/>
    </row>
    <row r="187" spans="1:11">
      <c r="A187" s="32"/>
      <c r="B187" s="32"/>
      <c r="E187" s="140"/>
      <c r="H187" s="139"/>
      <c r="I187" s="139"/>
      <c r="J187" s="139"/>
      <c r="K187" s="138"/>
    </row>
    <row r="188" spans="1:11">
      <c r="A188" s="32"/>
      <c r="B188" s="32"/>
      <c r="E188" s="140"/>
      <c r="H188" s="139"/>
      <c r="I188" s="139"/>
      <c r="J188" s="139"/>
      <c r="K188" s="138"/>
    </row>
    <row r="189" spans="1:11">
      <c r="A189" s="32"/>
      <c r="B189" s="32"/>
      <c r="E189" s="140"/>
      <c r="H189" s="139"/>
      <c r="I189" s="139"/>
      <c r="J189" s="139"/>
      <c r="K189" s="138"/>
    </row>
    <row r="190" spans="1:11">
      <c r="A190" s="32"/>
      <c r="B190" s="32"/>
      <c r="E190" s="140"/>
      <c r="H190" s="139"/>
      <c r="I190" s="139"/>
      <c r="J190" s="139"/>
      <c r="K190" s="138"/>
    </row>
    <row r="191" spans="1:11">
      <c r="A191" s="32"/>
      <c r="B191" s="32"/>
      <c r="E191" s="140"/>
      <c r="H191" s="139"/>
      <c r="I191" s="139"/>
      <c r="J191" s="139"/>
      <c r="K191" s="138"/>
    </row>
    <row r="192" spans="1:11">
      <c r="A192" s="32"/>
      <c r="B192" s="32"/>
      <c r="E192" s="140"/>
      <c r="H192" s="139"/>
      <c r="I192" s="139"/>
      <c r="J192" s="139"/>
      <c r="K192" s="138"/>
    </row>
    <row r="193" spans="1:11">
      <c r="A193" s="32"/>
      <c r="B193" s="32"/>
      <c r="E193" s="140"/>
      <c r="H193" s="139"/>
      <c r="I193" s="139"/>
      <c r="J193" s="139"/>
      <c r="K193" s="138"/>
    </row>
    <row r="194" spans="1:11">
      <c r="A194" s="32"/>
      <c r="B194" s="32"/>
      <c r="E194" s="140"/>
      <c r="H194" s="139"/>
      <c r="I194" s="139"/>
      <c r="J194" s="139"/>
      <c r="K194" s="138"/>
    </row>
  </sheetData>
  <sheetProtection algorithmName="SHA-512" hashValue="Z0OCjUUx8Q8lSQyihA/EQk+qRD7gXkMAg7KZCgShAsyfmKlNPMIJPKjoo7LOfYZddZDlyrIXr5IqqzbG2HPU4Q==" saltValue="XV9186MSissVmAVst3R1qg==" spinCount="100000" sheet="1" objects="1" scenarios="1"/>
  <mergeCells count="2">
    <mergeCell ref="B4:C4"/>
    <mergeCell ref="I6:J6"/>
  </mergeCells>
  <conditionalFormatting sqref="B7:B8">
    <cfRule type="expression" dxfId="28" priority="7">
      <formula>#REF!="TAXA"</formula>
    </cfRule>
  </conditionalFormatting>
  <conditionalFormatting sqref="B9:C9">
    <cfRule type="expression" dxfId="27" priority="6">
      <formula>#REF!="TAXA"</formula>
    </cfRule>
  </conditionalFormatting>
  <conditionalFormatting sqref="D7:D13 G8:G22 B13 B14:D18 D19:D20 B20 B21:D22 B27:D28 F27:G28">
    <cfRule type="expression" dxfId="26" priority="8">
      <formula>#REF!="TAXA"</formula>
    </cfRule>
  </conditionalFormatting>
  <conditionalFormatting sqref="D160 G160">
    <cfRule type="expression" dxfId="25" priority="9">
      <formula>#REF!="TAXA"</formula>
    </cfRule>
  </conditionalFormatting>
  <conditionalFormatting sqref="G4">
    <cfRule type="cellIs" dxfId="24" priority="10" operator="greaterThan">
      <formula>0</formula>
    </cfRule>
  </conditionalFormatting>
  <conditionalFormatting sqref="G7">
    <cfRule type="expression" dxfId="23" priority="3">
      <formula>#REF!="TAXA"</formula>
    </cfRule>
  </conditionalFormatting>
  <conditionalFormatting sqref="H8:I22">
    <cfRule type="expression" dxfId="22" priority="5">
      <formula>#REF!="TAXA"</formula>
    </cfRule>
  </conditionalFormatting>
  <conditionalFormatting sqref="H27:J28">
    <cfRule type="expression" dxfId="21" priority="2">
      <formula>#REF!="TAXA"</formula>
    </cfRule>
  </conditionalFormatting>
  <conditionalFormatting sqref="I7">
    <cfRule type="expression" dxfId="20" priority="4">
      <formula>#REF!="TAXA"</formula>
    </cfRule>
  </conditionalFormatting>
  <conditionalFormatting sqref="J7:J22">
    <cfRule type="expression" dxfId="19" priority="1">
      <formula>#REF!="TAXA"</formula>
    </cfRule>
  </conditionalFormatting>
  <pageMargins left="0.7" right="0.7" top="0.75" bottom="0.75" header="0.3" footer="0.3"/>
  <pageSetup paperSize="9" orientation="portrait" r:id="rId1"/>
  <drawing r:id="rId2"/>
  <legacyDrawing r:id="rId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5DC724-7654-46EE-B4CF-413DFE9725D7}">
  <sheetPr codeName="Sheet20"/>
  <dimension ref="B3:J191"/>
  <sheetViews>
    <sheetView showGridLines="0" zoomScale="70" zoomScaleNormal="70" workbookViewId="0">
      <selection activeCell="E13" sqref="E13"/>
    </sheetView>
  </sheetViews>
  <sheetFormatPr defaultColWidth="8.88671875" defaultRowHeight="14.4"/>
  <cols>
    <col min="1" max="1" width="8.88671875" style="2"/>
    <col min="2" max="2" width="25.44140625" style="2" customWidth="1"/>
    <col min="3" max="3" width="46.44140625" style="2" customWidth="1"/>
    <col min="4" max="4" width="13.44140625" style="2" customWidth="1"/>
    <col min="5" max="5" width="47.44140625" style="2" customWidth="1"/>
    <col min="6" max="6" width="45.77734375" style="2" customWidth="1"/>
    <col min="7" max="7" width="41.6640625" style="2" customWidth="1"/>
    <col min="8" max="8" width="39.109375" style="2" bestFit="1" customWidth="1"/>
    <col min="9" max="9" width="40" style="2" bestFit="1" customWidth="1"/>
    <col min="10" max="10" width="33.33203125" style="2" customWidth="1"/>
    <col min="11" max="16384" width="8.88671875" style="2"/>
  </cols>
  <sheetData>
    <row r="3" spans="2:10" ht="21">
      <c r="F3" s="172" t="s">
        <v>894</v>
      </c>
      <c r="G3" s="173">
        <f>COUNTA(D7:D169)</f>
        <v>146</v>
      </c>
    </row>
    <row r="4" spans="2:10" ht="28.8">
      <c r="B4" s="385" t="s">
        <v>895</v>
      </c>
      <c r="C4" s="385"/>
      <c r="D4" s="169"/>
      <c r="E4" s="169"/>
      <c r="F4" s="174" t="s">
        <v>896</v>
      </c>
      <c r="G4" s="167">
        <f>COUNTIF(FORM2.4!$F$10:EG$183,"Selecione a Resposta")</f>
        <v>150</v>
      </c>
    </row>
    <row r="5" spans="2:10">
      <c r="G5" s="139"/>
    </row>
    <row r="6" spans="2:10" ht="33.9" customHeight="1" thickBot="1">
      <c r="B6" s="165" t="s">
        <v>891</v>
      </c>
      <c r="C6" s="165" t="s">
        <v>890</v>
      </c>
      <c r="D6" s="165" t="s">
        <v>889</v>
      </c>
      <c r="E6" s="165" t="s">
        <v>888</v>
      </c>
      <c r="F6" s="165" t="s">
        <v>887</v>
      </c>
      <c r="G6" s="165" t="s">
        <v>897</v>
      </c>
      <c r="H6" s="165" t="s">
        <v>898</v>
      </c>
      <c r="I6" s="165" t="s">
        <v>899</v>
      </c>
      <c r="J6" s="164" t="s">
        <v>883</v>
      </c>
    </row>
    <row r="7" spans="2:10" ht="15" thickTop="1">
      <c r="B7" s="152">
        <v>19</v>
      </c>
      <c r="C7" s="155" t="str">
        <f>FORM2.4!H9</f>
        <v>Selecione sua Resposta</v>
      </c>
      <c r="D7" s="159" t="s">
        <v>549</v>
      </c>
      <c r="E7" s="154" t="str">
        <f>IFERROR(_xlfn.XLOOKUP(_xlfn.XLOOKUP(D7,FORM2.4!$B$10:$B$179,FORM2.4!$F$10:$F$179),'TABELAS AUXILIARES'!$E$8:$E$13,'TABELAS AUXILIARES'!$F$8:$F$13), "Preencha o campo")</f>
        <v>Preencha o campo</v>
      </c>
      <c r="F7" s="175" t="str">
        <f>IFERROR(IF(COUNTIF(E7:E20,"Preencha o campo")&gt;0, "Por favor preencha todas as medidas e controles",(SUMIF(E7:E20,"&gt;=0")/(COUNTA(E7:E20)-COUNTIF(E7:E20,'TABELAS AUXILIARES'!$F$13))/2)*(1+C7*1/5)), "Preencha todos os campos")</f>
        <v>Por favor preencha todas as medidas e controles</v>
      </c>
      <c r="G7" s="175" t="str">
        <f>IFERROR(((LOGICA_CONTROLE_0!E4*4) + SUM(F7:F152))/17, "Por favor preencha todos os campos")</f>
        <v>Por favor preencha todos os campos</v>
      </c>
      <c r="H7" s="149">
        <f>_xlfn.XLOOKUP(D7, FORM3GERAL!$C$7:$C$317,FORM3GERAL!$P$7:$P$317)</f>
        <v>1</v>
      </c>
      <c r="I7" s="149" t="str">
        <f ca="1">_xlfn.XLOOKUP(D7, FORM3GERAL!$C$7:$C$317,FORM3GERAL!$L$7:$L$317)</f>
        <v>Atrasado</v>
      </c>
      <c r="J7" s="149">
        <f ca="1">IF(H7=1,IF(I7="Concluído",1,0),0)</f>
        <v>0</v>
      </c>
    </row>
    <row r="8" spans="2:10">
      <c r="B8" s="147">
        <v>19</v>
      </c>
      <c r="C8" s="147"/>
      <c r="D8" s="176" t="s">
        <v>552</v>
      </c>
      <c r="E8" s="177" t="str">
        <f>IFERROR(_xlfn.XLOOKUP(_xlfn.XLOOKUP(D8,FORM2.4!$B$10:$B$179,FORM2.4!$F$10:$F$179),'TABELAS AUXILIARES'!$E$8:$E$13,'TABELAS AUXILIARES'!$F$8:$F$13), "Preencha o campo")</f>
        <v>Preencha o campo</v>
      </c>
      <c r="F8" s="156"/>
      <c r="G8" s="156"/>
      <c r="H8" s="2">
        <f>_xlfn.XLOOKUP(D8, FORM3GERAL!$C$7:$C$317,FORM3GERAL!$P$7:$P$317)</f>
        <v>1</v>
      </c>
      <c r="I8" s="2" t="str">
        <f ca="1">_xlfn.XLOOKUP(D8, FORM3GERAL!$C$7:$C$317,FORM3GERAL!$L$7:$L$317)</f>
        <v>Atrasado</v>
      </c>
      <c r="J8" s="1">
        <f t="shared" ref="J8:J71" ca="1" si="0">IF(H8=1,IF(I8="Concluído",1,0),0)</f>
        <v>0</v>
      </c>
    </row>
    <row r="9" spans="2:10">
      <c r="B9" s="147">
        <v>19</v>
      </c>
      <c r="C9" s="147"/>
      <c r="D9" s="176" t="s">
        <v>554</v>
      </c>
      <c r="E9" s="177" t="str">
        <f>IFERROR(_xlfn.XLOOKUP(_xlfn.XLOOKUP(D9,FORM2.4!$B$10:$B$179,FORM2.4!$F$10:$F$179),'TABELAS AUXILIARES'!$E$8:$E$13,'TABELAS AUXILIARES'!$F$8:$F$13), "Preencha o campo")</f>
        <v>Preencha o campo</v>
      </c>
      <c r="F9" s="156"/>
      <c r="G9" s="156"/>
      <c r="H9" s="2">
        <f>_xlfn.XLOOKUP(D9, FORM3GERAL!$C$7:$C$317,FORM3GERAL!$P$7:$P$317)</f>
        <v>0</v>
      </c>
      <c r="I9" s="2" t="str">
        <f ca="1">_xlfn.XLOOKUP(D9, FORM3GERAL!$C$7:$C$317,FORM3GERAL!$L$7:$L$317)</f>
        <v>Atrasado</v>
      </c>
      <c r="J9" s="1">
        <f t="shared" si="0"/>
        <v>0</v>
      </c>
    </row>
    <row r="10" spans="2:10">
      <c r="B10" s="147">
        <v>19</v>
      </c>
      <c r="C10" s="147"/>
      <c r="D10" s="176" t="s">
        <v>556</v>
      </c>
      <c r="E10" s="177" t="str">
        <f>IFERROR(_xlfn.XLOOKUP(_xlfn.XLOOKUP(D10,FORM2.4!$B$10:$B$179,FORM2.4!$F$10:$F$179),'TABELAS AUXILIARES'!$E$8:$E$13,'TABELAS AUXILIARES'!$F$8:$F$13), "Preencha o campo")</f>
        <v>Preencha o campo</v>
      </c>
      <c r="F10" s="156"/>
      <c r="G10" s="156"/>
      <c r="H10" s="2">
        <f>_xlfn.XLOOKUP(D10, FORM3GERAL!$C$7:$C$317,FORM3GERAL!$P$7:$P$317)</f>
        <v>0</v>
      </c>
      <c r="I10" s="2" t="str">
        <f ca="1">_xlfn.XLOOKUP(D10, FORM3GERAL!$C$7:$C$317,FORM3GERAL!$L$7:$L$317)</f>
        <v>Atrasado</v>
      </c>
      <c r="J10" s="1">
        <f t="shared" si="0"/>
        <v>0</v>
      </c>
    </row>
    <row r="11" spans="2:10">
      <c r="B11" s="147">
        <v>19</v>
      </c>
      <c r="C11" s="147"/>
      <c r="D11" s="176" t="s">
        <v>558</v>
      </c>
      <c r="E11" s="177" t="str">
        <f>IFERROR(_xlfn.XLOOKUP(_xlfn.XLOOKUP(D11,FORM2.4!$B$10:$B$179,FORM2.4!$F$10:$F$179),'TABELAS AUXILIARES'!$E$8:$E$13,'TABELAS AUXILIARES'!$F$8:$F$13), "Preencha o campo")</f>
        <v>Preencha o campo</v>
      </c>
      <c r="F11" s="156"/>
      <c r="G11" s="156"/>
      <c r="H11" s="2">
        <f>_xlfn.XLOOKUP(D11, FORM3GERAL!$C$7:$C$317,FORM3GERAL!$P$7:$P$317)</f>
        <v>1</v>
      </c>
      <c r="I11" s="2" t="str">
        <f ca="1">_xlfn.XLOOKUP(D11, FORM3GERAL!$C$7:$C$317,FORM3GERAL!$L$7:$L$317)</f>
        <v>Atrasado</v>
      </c>
      <c r="J11" s="1">
        <f t="shared" ca="1" si="0"/>
        <v>0</v>
      </c>
    </row>
    <row r="12" spans="2:10">
      <c r="B12" s="147">
        <v>19</v>
      </c>
      <c r="C12" s="147"/>
      <c r="D12" s="176" t="s">
        <v>560</v>
      </c>
      <c r="E12" s="177" t="str">
        <f>IFERROR(_xlfn.XLOOKUP(_xlfn.XLOOKUP(D12,FORM2.4!$B$10:$B$179,FORM2.4!$F$10:$F$179),'TABELAS AUXILIARES'!$E$8:$E$13,'TABELAS AUXILIARES'!$F$8:$F$13), "Preencha o campo")</f>
        <v>Preencha o campo</v>
      </c>
      <c r="F12" s="156"/>
      <c r="G12" s="156"/>
      <c r="H12" s="2">
        <f>_xlfn.XLOOKUP(D12, FORM3GERAL!$C$7:$C$317,FORM3GERAL!$P$7:$P$317)</f>
        <v>0</v>
      </c>
      <c r="I12" s="2" t="str">
        <f ca="1">_xlfn.XLOOKUP(D12, FORM3GERAL!$C$7:$C$317,FORM3GERAL!$L$7:$L$317)</f>
        <v>Atrasado</v>
      </c>
      <c r="J12" s="1">
        <f t="shared" si="0"/>
        <v>0</v>
      </c>
    </row>
    <row r="13" spans="2:10">
      <c r="B13" s="147">
        <v>19</v>
      </c>
      <c r="C13" s="147"/>
      <c r="D13" s="176" t="s">
        <v>562</v>
      </c>
      <c r="E13" s="177" t="str">
        <f>IFERROR(_xlfn.XLOOKUP(_xlfn.XLOOKUP(D13,FORM2.4!$B$10:$B$179,FORM2.4!$F$10:$F$179),'TABELAS AUXILIARES'!$E$8:$E$13,'TABELAS AUXILIARES'!$F$8:$F$13), "Preencha o campo")</f>
        <v>Preencha o campo</v>
      </c>
      <c r="F13" s="156"/>
      <c r="G13" s="156"/>
      <c r="H13" s="2">
        <f>_xlfn.XLOOKUP(D13, FORM3GERAL!$C$7:$C$317,FORM3GERAL!$P$7:$P$317)</f>
        <v>1</v>
      </c>
      <c r="I13" s="2" t="str">
        <f ca="1">_xlfn.XLOOKUP(D13, FORM3GERAL!$C$7:$C$317,FORM3GERAL!$L$7:$L$317)</f>
        <v>Atrasado</v>
      </c>
      <c r="J13" s="1">
        <f t="shared" ca="1" si="0"/>
        <v>0</v>
      </c>
    </row>
    <row r="14" spans="2:10">
      <c r="B14" s="147">
        <v>19</v>
      </c>
      <c r="C14" s="147"/>
      <c r="D14" s="176" t="s">
        <v>564</v>
      </c>
      <c r="E14" s="177" t="str">
        <f>IFERROR(_xlfn.XLOOKUP(_xlfn.XLOOKUP(D14,FORM2.4!$B$10:$B$179,FORM2.4!$F$10:$F$179),'TABELAS AUXILIARES'!$E$8:$E$13,'TABELAS AUXILIARES'!$F$8:$F$13), "Preencha o campo")</f>
        <v>Preencha o campo</v>
      </c>
      <c r="F14" s="156"/>
      <c r="G14" s="156"/>
      <c r="H14" s="2">
        <f>_xlfn.XLOOKUP(D14, FORM3GERAL!$C$7:$C$317,FORM3GERAL!$P$7:$P$317)</f>
        <v>0</v>
      </c>
      <c r="I14" s="2" t="str">
        <f ca="1">_xlfn.XLOOKUP(D14, FORM3GERAL!$C$7:$C$317,FORM3GERAL!$L$7:$L$317)</f>
        <v>Atrasado</v>
      </c>
      <c r="J14" s="1">
        <f t="shared" si="0"/>
        <v>0</v>
      </c>
    </row>
    <row r="15" spans="2:10">
      <c r="B15" s="147">
        <v>19</v>
      </c>
      <c r="C15" s="147"/>
      <c r="D15" s="176" t="s">
        <v>566</v>
      </c>
      <c r="E15" s="177" t="str">
        <f>IFERROR(_xlfn.XLOOKUP(_xlfn.XLOOKUP(D15,FORM2.4!$B$10:$B$179,FORM2.4!$F$10:$F$179),'TABELAS AUXILIARES'!$E$8:$E$13,'TABELAS AUXILIARES'!$F$8:$F$13), "Preencha o campo")</f>
        <v>Preencha o campo</v>
      </c>
      <c r="F15" s="156"/>
      <c r="G15" s="156"/>
      <c r="H15" s="2">
        <f>_xlfn.XLOOKUP(D15, FORM3GERAL!$C$7:$C$317,FORM3GERAL!$P$7:$P$317)</f>
        <v>0</v>
      </c>
      <c r="I15" s="2" t="str">
        <f ca="1">_xlfn.XLOOKUP(D15, FORM3GERAL!$C$7:$C$317,FORM3GERAL!$L$7:$L$317)</f>
        <v>Atrasado</v>
      </c>
      <c r="J15" s="1">
        <f t="shared" si="0"/>
        <v>0</v>
      </c>
    </row>
    <row r="16" spans="2:10">
      <c r="B16" s="147">
        <v>19</v>
      </c>
      <c r="C16" s="147"/>
      <c r="D16" s="176" t="s">
        <v>568</v>
      </c>
      <c r="E16" s="177" t="str">
        <f>IFERROR(_xlfn.XLOOKUP(_xlfn.XLOOKUP(D16,FORM2.4!$B$10:$B$179,FORM2.4!$F$10:$F$179),'TABELAS AUXILIARES'!$E$8:$E$13,'TABELAS AUXILIARES'!$F$8:$F$13), "Preencha o campo")</f>
        <v>Preencha o campo</v>
      </c>
      <c r="F16" s="156"/>
      <c r="G16" s="156"/>
      <c r="H16" s="2">
        <f>_xlfn.XLOOKUP(D16, FORM3GERAL!$C$7:$C$317,FORM3GERAL!$P$7:$P$317)</f>
        <v>0</v>
      </c>
      <c r="I16" s="2" t="str">
        <f ca="1">_xlfn.XLOOKUP(D16, FORM3GERAL!$C$7:$C$317,FORM3GERAL!$L$7:$L$317)</f>
        <v>Atrasado</v>
      </c>
      <c r="J16" s="1">
        <f t="shared" si="0"/>
        <v>0</v>
      </c>
    </row>
    <row r="17" spans="2:10">
      <c r="B17" s="147">
        <v>19</v>
      </c>
      <c r="C17" s="147"/>
      <c r="D17" s="176" t="s">
        <v>570</v>
      </c>
      <c r="E17" s="177" t="str">
        <f>IFERROR(_xlfn.XLOOKUP(_xlfn.XLOOKUP(D17,FORM2.4!$B$10:$B$179,FORM2.4!$F$10:$F$179),'TABELAS AUXILIARES'!$E$8:$E$13,'TABELAS AUXILIARES'!$F$8:$F$13), "Preencha o campo")</f>
        <v>Preencha o campo</v>
      </c>
      <c r="F17" s="156"/>
      <c r="G17" s="156"/>
      <c r="H17" s="2">
        <f>_xlfn.XLOOKUP(D17, FORM3GERAL!$C$7:$C$317,FORM3GERAL!$P$7:$P$317)</f>
        <v>1</v>
      </c>
      <c r="I17" s="2" t="str">
        <f ca="1">_xlfn.XLOOKUP(D17, FORM3GERAL!$C$7:$C$317,FORM3GERAL!$L$7:$L$317)</f>
        <v>Atrasado</v>
      </c>
      <c r="J17" s="1">
        <f t="shared" ca="1" si="0"/>
        <v>0</v>
      </c>
    </row>
    <row r="18" spans="2:10">
      <c r="B18" s="147">
        <v>19</v>
      </c>
      <c r="C18" s="147"/>
      <c r="D18" s="176" t="s">
        <v>572</v>
      </c>
      <c r="E18" s="177" t="str">
        <f>IFERROR(_xlfn.XLOOKUP(_xlfn.XLOOKUP(D18,FORM2.4!$B$10:$B$179,FORM2.4!$F$10:$F$179),'TABELAS AUXILIARES'!$E$8:$E$13,'TABELAS AUXILIARES'!$F$8:$F$13), "Preencha o campo")</f>
        <v>Preencha o campo</v>
      </c>
      <c r="F18" s="156"/>
      <c r="G18" s="156"/>
      <c r="H18" s="2">
        <f>_xlfn.XLOOKUP(D18, FORM3GERAL!$C$7:$C$317,FORM3GERAL!$P$7:$P$317)</f>
        <v>1</v>
      </c>
      <c r="I18" s="2" t="str">
        <f ca="1">_xlfn.XLOOKUP(D18, FORM3GERAL!$C$7:$C$317,FORM3GERAL!$L$7:$L$317)</f>
        <v>Atrasado</v>
      </c>
      <c r="J18" s="1">
        <f t="shared" ca="1" si="0"/>
        <v>0</v>
      </c>
    </row>
    <row r="19" spans="2:10">
      <c r="B19" s="147">
        <v>19</v>
      </c>
      <c r="C19" s="147"/>
      <c r="D19" s="176" t="s">
        <v>574</v>
      </c>
      <c r="E19" s="177" t="str">
        <f>IFERROR(_xlfn.XLOOKUP(_xlfn.XLOOKUP(D19,FORM2.4!$B$10:$B$179,FORM2.4!$F$10:$F$179),'TABELAS AUXILIARES'!$E$8:$E$13,'TABELAS AUXILIARES'!$F$8:$F$13), "Preencha o campo")</f>
        <v>Preencha o campo</v>
      </c>
      <c r="F19" s="156"/>
      <c r="G19" s="156"/>
      <c r="H19" s="2">
        <f>_xlfn.XLOOKUP(D19, FORM3GERAL!$C$7:$C$317,FORM3GERAL!$P$7:$P$317)</f>
        <v>1</v>
      </c>
      <c r="I19" s="2" t="str">
        <f ca="1">_xlfn.XLOOKUP(D19, FORM3GERAL!$C$7:$C$317,FORM3GERAL!$L$7:$L$317)</f>
        <v>Atrasado</v>
      </c>
      <c r="J19" s="1">
        <f t="shared" ca="1" si="0"/>
        <v>0</v>
      </c>
    </row>
    <row r="20" spans="2:10">
      <c r="B20" s="147">
        <v>19</v>
      </c>
      <c r="C20" s="147"/>
      <c r="D20" s="176" t="s">
        <v>576</v>
      </c>
      <c r="E20" s="177" t="str">
        <f>IFERROR(_xlfn.XLOOKUP(_xlfn.XLOOKUP(D20,FORM2.4!$B$10:$B$179,FORM2.4!$F$10:$F$179),'TABELAS AUXILIARES'!$E$8:$E$13,'TABELAS AUXILIARES'!$F$8:$F$13), "Preencha o campo")</f>
        <v>Preencha o campo</v>
      </c>
      <c r="F20" s="156"/>
      <c r="G20" s="156"/>
      <c r="H20" s="2">
        <f>_xlfn.XLOOKUP(D20, FORM3GERAL!$C$7:$C$317,FORM3GERAL!$P$7:$P$317)</f>
        <v>1</v>
      </c>
      <c r="I20" s="2" t="str">
        <f ca="1">_xlfn.XLOOKUP(D20, FORM3GERAL!$C$7:$C$317,FORM3GERAL!$L$7:$L$317)</f>
        <v>Atrasado</v>
      </c>
      <c r="J20" s="1">
        <f t="shared" ca="1" si="0"/>
        <v>0</v>
      </c>
    </row>
    <row r="21" spans="2:10">
      <c r="B21" s="152">
        <v>20</v>
      </c>
      <c r="C21" s="155" t="str">
        <f>FORM2.4!H24</f>
        <v>Selecione sua Resposta</v>
      </c>
      <c r="D21" s="159" t="s">
        <v>579</v>
      </c>
      <c r="E21" s="154" t="str">
        <f>IFERROR(_xlfn.XLOOKUP(_xlfn.XLOOKUP(D21,FORM2.4!$B$10:$B$179,FORM2.4!$F$10:$F$179),'TABELAS AUXILIARES'!$E$8:$E$13,'TABELAS AUXILIARES'!$F$8:$F$13), "Preencha o campo")</f>
        <v>Preencha o campo</v>
      </c>
      <c r="F21" s="175" t="str">
        <f>IFERROR(IF(COUNTIF(E21:E34,"Preencha o campo")&gt;0, "Por favor preencha todas as medidas e controles",(SUMIF(E21:E34,"&gt;=0")/(COUNTA(E21:E34)-COUNTIF(E21:E34,'TABELAS AUXILIARES'!$F$13))/2)*(1+C21*1/5)), "Preencha todos os campos")</f>
        <v>Por favor preencha todas as medidas e controles</v>
      </c>
      <c r="G21" s="175"/>
      <c r="H21" s="149">
        <f>_xlfn.XLOOKUP(D21, FORM3GERAL!$C$7:$C$317,FORM3GERAL!$P$7:$P$317)</f>
        <v>1</v>
      </c>
      <c r="I21" s="149" t="str">
        <f ca="1">_xlfn.XLOOKUP(D21, FORM3GERAL!$C$7:$C$317,FORM3GERAL!$L$7:$L$317)</f>
        <v>Atrasado</v>
      </c>
      <c r="J21" s="149">
        <f t="shared" ca="1" si="0"/>
        <v>0</v>
      </c>
    </row>
    <row r="22" spans="2:10">
      <c r="B22" s="147">
        <v>20</v>
      </c>
      <c r="D22" s="157" t="s">
        <v>581</v>
      </c>
      <c r="E22" s="177" t="str">
        <f>IFERROR(_xlfn.XLOOKUP(_xlfn.XLOOKUP(D22,FORM2.4!$B$10:$B$179,FORM2.4!$F$10:$F$179),'TABELAS AUXILIARES'!$E$8:$E$13,'TABELAS AUXILIARES'!$F$8:$F$13), "Preencha o campo")</f>
        <v>Preencha o campo</v>
      </c>
      <c r="F22" s="156"/>
      <c r="G22" s="156"/>
      <c r="H22" s="2">
        <f>_xlfn.XLOOKUP(D22, FORM3GERAL!$C$7:$C$317,FORM3GERAL!$P$7:$P$317)</f>
        <v>1</v>
      </c>
      <c r="I22" s="2" t="str">
        <f ca="1">_xlfn.XLOOKUP(D22, FORM3GERAL!$C$7:$C$317,FORM3GERAL!$L$7:$L$317)</f>
        <v>Atrasado</v>
      </c>
      <c r="J22" s="1">
        <f t="shared" ca="1" si="0"/>
        <v>0</v>
      </c>
    </row>
    <row r="23" spans="2:10">
      <c r="B23" s="147">
        <v>20</v>
      </c>
      <c r="C23" s="147"/>
      <c r="D23" s="157" t="s">
        <v>583</v>
      </c>
      <c r="E23" s="177" t="str">
        <f>IFERROR(_xlfn.XLOOKUP(_xlfn.XLOOKUP(D23,FORM2.4!$B$10:$B$179,FORM2.4!$F$10:$F$179),'TABELAS AUXILIARES'!$E$8:$E$13,'TABELAS AUXILIARES'!$F$8:$F$13), "Preencha o campo")</f>
        <v>Preencha o campo</v>
      </c>
      <c r="F23" s="156"/>
      <c r="G23" s="156"/>
      <c r="H23" s="2">
        <f>_xlfn.XLOOKUP(D23, FORM3GERAL!$C$7:$C$317,FORM3GERAL!$P$7:$P$317)</f>
        <v>1</v>
      </c>
      <c r="I23" s="2" t="str">
        <f ca="1">_xlfn.XLOOKUP(D23, FORM3GERAL!$C$7:$C$317,FORM3GERAL!$L$7:$L$317)</f>
        <v>Atrasado</v>
      </c>
      <c r="J23" s="1">
        <f t="shared" ca="1" si="0"/>
        <v>0</v>
      </c>
    </row>
    <row r="24" spans="2:10">
      <c r="B24" s="147">
        <v>20</v>
      </c>
      <c r="C24" s="147"/>
      <c r="D24" s="157" t="s">
        <v>585</v>
      </c>
      <c r="E24" s="177" t="str">
        <f>IFERROR(_xlfn.XLOOKUP(_xlfn.XLOOKUP(D24,FORM2.4!$B$10:$B$179,FORM2.4!$F$10:$F$179),'TABELAS AUXILIARES'!$E$8:$E$13,'TABELAS AUXILIARES'!$F$8:$F$13), "Preencha o campo")</f>
        <v>Preencha o campo</v>
      </c>
      <c r="F24" s="156"/>
      <c r="G24" s="156"/>
      <c r="H24" s="2">
        <f>_xlfn.XLOOKUP(D24, FORM3GERAL!$C$7:$C$317,FORM3GERAL!$P$7:$P$317)</f>
        <v>1</v>
      </c>
      <c r="I24" s="2" t="str">
        <f ca="1">_xlfn.XLOOKUP(D24, FORM3GERAL!$C$7:$C$317,FORM3GERAL!$L$7:$L$317)</f>
        <v>Atrasado</v>
      </c>
      <c r="J24" s="1">
        <f t="shared" ca="1" si="0"/>
        <v>0</v>
      </c>
    </row>
    <row r="25" spans="2:10">
      <c r="B25" s="147">
        <v>20</v>
      </c>
      <c r="C25" s="147"/>
      <c r="D25" s="157" t="s">
        <v>588</v>
      </c>
      <c r="E25" s="177" t="str">
        <f>IFERROR(_xlfn.XLOOKUP(_xlfn.XLOOKUP(D25,FORM2.4!$B$10:$B$179,FORM2.4!$F$10:$F$179),'TABELAS AUXILIARES'!$E$8:$E$13,'TABELAS AUXILIARES'!$F$8:$F$13), "Preencha o campo")</f>
        <v>Preencha o campo</v>
      </c>
      <c r="F25" s="156"/>
      <c r="G25" s="156"/>
      <c r="H25" s="2">
        <f>_xlfn.XLOOKUP(D25, FORM3GERAL!$C$7:$C$317,FORM3GERAL!$P$7:$P$317)</f>
        <v>0</v>
      </c>
      <c r="I25" s="2" t="str">
        <f ca="1">_xlfn.XLOOKUP(D25, FORM3GERAL!$C$7:$C$317,FORM3GERAL!$L$7:$L$317)</f>
        <v>Atrasado</v>
      </c>
      <c r="J25" s="1">
        <f t="shared" si="0"/>
        <v>0</v>
      </c>
    </row>
    <row r="26" spans="2:10">
      <c r="B26" s="147">
        <v>20</v>
      </c>
      <c r="C26" s="147"/>
      <c r="D26" s="157" t="s">
        <v>590</v>
      </c>
      <c r="E26" s="177" t="str">
        <f>IFERROR(_xlfn.XLOOKUP(_xlfn.XLOOKUP(D26,FORM2.4!$B$10:$B$179,FORM2.4!$F$10:$F$179),'TABELAS AUXILIARES'!$E$8:$E$13,'TABELAS AUXILIARES'!$F$8:$F$13), "Preencha o campo")</f>
        <v>Preencha o campo</v>
      </c>
      <c r="F26" s="156"/>
      <c r="G26" s="156"/>
      <c r="H26" s="2">
        <f>_xlfn.XLOOKUP(D26, FORM3GERAL!$C$7:$C$317,FORM3GERAL!$P$7:$P$317)</f>
        <v>0</v>
      </c>
      <c r="I26" s="2" t="str">
        <f ca="1">_xlfn.XLOOKUP(D26, FORM3GERAL!$C$7:$C$317,FORM3GERAL!$L$7:$L$317)</f>
        <v>Atrasado</v>
      </c>
      <c r="J26" s="1">
        <f t="shared" si="0"/>
        <v>0</v>
      </c>
    </row>
    <row r="27" spans="2:10">
      <c r="B27" s="147">
        <v>20</v>
      </c>
      <c r="C27" s="147"/>
      <c r="D27" s="157" t="s">
        <v>592</v>
      </c>
      <c r="E27" s="177" t="str">
        <f>IFERROR(_xlfn.XLOOKUP(_xlfn.XLOOKUP(D27,FORM2.4!$B$10:$B$179,FORM2.4!$F$10:$F$179),'TABELAS AUXILIARES'!$E$8:$E$13,'TABELAS AUXILIARES'!$F$8:$F$13), "Preencha o campo")</f>
        <v>Preencha o campo</v>
      </c>
      <c r="F27" s="156"/>
      <c r="G27" s="156"/>
      <c r="H27" s="2">
        <f>_xlfn.XLOOKUP(D27, FORM3GERAL!$C$7:$C$317,FORM3GERAL!$P$7:$P$317)</f>
        <v>0</v>
      </c>
      <c r="I27" s="2" t="str">
        <f ca="1">_xlfn.XLOOKUP(D27, FORM3GERAL!$C$7:$C$317,FORM3GERAL!$L$7:$L$317)</f>
        <v>Atrasado</v>
      </c>
      <c r="J27" s="1">
        <f t="shared" si="0"/>
        <v>0</v>
      </c>
    </row>
    <row r="28" spans="2:10">
      <c r="B28" s="147">
        <v>20</v>
      </c>
      <c r="C28" s="147"/>
      <c r="D28" s="157" t="s">
        <v>594</v>
      </c>
      <c r="E28" s="177" t="str">
        <f>IFERROR(_xlfn.XLOOKUP(_xlfn.XLOOKUP(D28,FORM2.4!$B$10:$B$179,FORM2.4!$F$10:$F$179),'TABELAS AUXILIARES'!$E$8:$E$13,'TABELAS AUXILIARES'!$F$8:$F$13), "Preencha o campo")</f>
        <v>Preencha o campo</v>
      </c>
      <c r="F28" s="156"/>
      <c r="G28" s="156"/>
      <c r="H28" s="2">
        <f>_xlfn.XLOOKUP(D28, FORM3GERAL!$C$7:$C$317,FORM3GERAL!$P$7:$P$317)</f>
        <v>0</v>
      </c>
      <c r="I28" s="2" t="str">
        <f ca="1">_xlfn.XLOOKUP(D28, FORM3GERAL!$C$7:$C$317,FORM3GERAL!$L$7:$L$317)</f>
        <v>Atrasado</v>
      </c>
      <c r="J28" s="1">
        <f t="shared" si="0"/>
        <v>0</v>
      </c>
    </row>
    <row r="29" spans="2:10">
      <c r="B29" s="147">
        <v>20</v>
      </c>
      <c r="C29" s="147"/>
      <c r="D29" s="157" t="s">
        <v>596</v>
      </c>
      <c r="E29" s="177" t="str">
        <f>IFERROR(_xlfn.XLOOKUP(_xlfn.XLOOKUP(D29,FORM2.4!$B$10:$B$179,FORM2.4!$F$10:$F$179),'TABELAS AUXILIARES'!$E$8:$E$13,'TABELAS AUXILIARES'!$F$8:$F$13), "Preencha o campo")</f>
        <v>Preencha o campo</v>
      </c>
      <c r="F29" s="156"/>
      <c r="G29" s="156"/>
      <c r="H29" s="2">
        <f>_xlfn.XLOOKUP(D29, FORM3GERAL!$C$7:$C$317,FORM3GERAL!$P$7:$P$317)</f>
        <v>0</v>
      </c>
      <c r="I29" s="2" t="str">
        <f ca="1">_xlfn.XLOOKUP(D29, FORM3GERAL!$C$7:$C$317,FORM3GERAL!$L$7:$L$317)</f>
        <v>Atrasado</v>
      </c>
      <c r="J29" s="1">
        <f t="shared" si="0"/>
        <v>0</v>
      </c>
    </row>
    <row r="30" spans="2:10">
      <c r="B30" s="147">
        <v>20</v>
      </c>
      <c r="C30" s="147"/>
      <c r="D30" s="157" t="s">
        <v>598</v>
      </c>
      <c r="E30" s="177" t="str">
        <f>IFERROR(_xlfn.XLOOKUP(_xlfn.XLOOKUP(D30,FORM2.4!$B$10:$B$179,FORM2.4!$F$10:$F$179),'TABELAS AUXILIARES'!$E$8:$E$13,'TABELAS AUXILIARES'!$F$8:$F$13), "Preencha o campo")</f>
        <v>Preencha o campo</v>
      </c>
      <c r="F30" s="156"/>
      <c r="G30" s="156"/>
      <c r="H30" s="2">
        <f>_xlfn.XLOOKUP(D30, FORM3GERAL!$C$7:$C$317,FORM3GERAL!$P$7:$P$317)</f>
        <v>1</v>
      </c>
      <c r="I30" s="2" t="str">
        <f ca="1">_xlfn.XLOOKUP(D30, FORM3GERAL!$C$7:$C$317,FORM3GERAL!$L$7:$L$317)</f>
        <v>Atrasado</v>
      </c>
      <c r="J30" s="1">
        <f t="shared" ca="1" si="0"/>
        <v>0</v>
      </c>
    </row>
    <row r="31" spans="2:10">
      <c r="B31" s="147">
        <v>20</v>
      </c>
      <c r="C31" s="147"/>
      <c r="D31" s="157" t="s">
        <v>600</v>
      </c>
      <c r="E31" s="177" t="str">
        <f>IFERROR(_xlfn.XLOOKUP(_xlfn.XLOOKUP(D31,FORM2.4!$B$10:$B$179,FORM2.4!$F$10:$F$179),'TABELAS AUXILIARES'!$E$8:$E$13,'TABELAS AUXILIARES'!$F$8:$F$13), "Preencha o campo")</f>
        <v>Preencha o campo</v>
      </c>
      <c r="F31" s="156"/>
      <c r="G31" s="156"/>
      <c r="H31" s="2">
        <f>_xlfn.XLOOKUP(D31, FORM3GERAL!$C$7:$C$317,FORM3GERAL!$P$7:$P$317)</f>
        <v>0</v>
      </c>
      <c r="I31" s="2" t="str">
        <f ca="1">_xlfn.XLOOKUP(D31, FORM3GERAL!$C$7:$C$317,FORM3GERAL!$L$7:$L$317)</f>
        <v>Atrasado</v>
      </c>
      <c r="J31" s="1">
        <f t="shared" si="0"/>
        <v>0</v>
      </c>
    </row>
    <row r="32" spans="2:10">
      <c r="B32" s="147">
        <v>20</v>
      </c>
      <c r="C32" s="147"/>
      <c r="D32" s="157" t="s">
        <v>602</v>
      </c>
      <c r="E32" s="177" t="str">
        <f>IFERROR(_xlfn.XLOOKUP(_xlfn.XLOOKUP(D32,FORM2.4!$B$10:$B$179,FORM2.4!$F$10:$F$179),'TABELAS AUXILIARES'!$E$8:$E$13,'TABELAS AUXILIARES'!$F$8:$F$13), "Preencha o campo")</f>
        <v>Preencha o campo</v>
      </c>
      <c r="F32" s="156"/>
      <c r="G32" s="156"/>
      <c r="H32" s="2">
        <f>_xlfn.XLOOKUP(D32, FORM3GERAL!$C$7:$C$317,FORM3GERAL!$P$7:$P$317)</f>
        <v>0</v>
      </c>
      <c r="I32" s="2" t="str">
        <f ca="1">_xlfn.XLOOKUP(D32, FORM3GERAL!$C$7:$C$317,FORM3GERAL!$L$7:$L$317)</f>
        <v>Atrasado</v>
      </c>
      <c r="J32" s="1">
        <f t="shared" si="0"/>
        <v>0</v>
      </c>
    </row>
    <row r="33" spans="2:10">
      <c r="B33" s="147">
        <v>20</v>
      </c>
      <c r="C33" s="147"/>
      <c r="D33" s="157" t="s">
        <v>604</v>
      </c>
      <c r="E33" s="177" t="str">
        <f>IFERROR(_xlfn.XLOOKUP(_xlfn.XLOOKUP(D33,FORM2.4!$B$10:$B$179,FORM2.4!$F$10:$F$179),'TABELAS AUXILIARES'!$E$8:$E$13,'TABELAS AUXILIARES'!$F$8:$F$13), "Preencha o campo")</f>
        <v>Preencha o campo</v>
      </c>
      <c r="F33" s="156"/>
      <c r="G33" s="156"/>
      <c r="H33" s="2">
        <f>_xlfn.XLOOKUP(D33, FORM3GERAL!$C$7:$C$317,FORM3GERAL!$P$7:$P$317)</f>
        <v>0</v>
      </c>
      <c r="I33" s="2" t="str">
        <f ca="1">_xlfn.XLOOKUP(D33, FORM3GERAL!$C$7:$C$317,FORM3GERAL!$L$7:$L$317)</f>
        <v>Atrasado</v>
      </c>
      <c r="J33" s="1">
        <f t="shared" si="0"/>
        <v>0</v>
      </c>
    </row>
    <row r="34" spans="2:10">
      <c r="B34" s="147">
        <v>20</v>
      </c>
      <c r="C34" s="147"/>
      <c r="D34" s="157" t="s">
        <v>606</v>
      </c>
      <c r="E34" s="177" t="str">
        <f>IFERROR(_xlfn.XLOOKUP(_xlfn.XLOOKUP(D34,FORM2.4!$B$10:$B$179,FORM2.4!$F$10:$F$179),'TABELAS AUXILIARES'!$E$8:$E$13,'TABELAS AUXILIARES'!$F$8:$F$13), "Preencha o campo")</f>
        <v>Preencha o campo</v>
      </c>
      <c r="F34" s="156"/>
      <c r="G34" s="156"/>
      <c r="H34" s="2">
        <f>_xlfn.XLOOKUP(D34, FORM3GERAL!$C$7:$C$317,FORM3GERAL!$P$7:$P$317)</f>
        <v>1</v>
      </c>
      <c r="I34" s="2" t="str">
        <f ca="1">_xlfn.XLOOKUP(D34, FORM3GERAL!$C$7:$C$317,FORM3GERAL!$L$7:$L$317)</f>
        <v>Atrasado</v>
      </c>
      <c r="J34" s="1">
        <f t="shared" ca="1" si="0"/>
        <v>0</v>
      </c>
    </row>
    <row r="35" spans="2:10">
      <c r="B35" s="152">
        <v>21</v>
      </c>
      <c r="C35" s="155" t="str">
        <f>FORM2.4!H39</f>
        <v>Selecione sua Resposta</v>
      </c>
      <c r="D35" s="159" t="s">
        <v>609</v>
      </c>
      <c r="E35" s="154" t="str">
        <f>IFERROR(_xlfn.XLOOKUP(_xlfn.XLOOKUP(D35,FORM2.4!$B$10:$B$179,FORM2.4!$F$10:$F$179),'TABELAS AUXILIARES'!$E$8:$E$13,'TABELAS AUXILIARES'!$F$8:$F$13), "Preencha o campo")</f>
        <v>Preencha o campo</v>
      </c>
      <c r="F35" s="175" t="str">
        <f>IFERROR(IF(COUNTIF(E35:E44,"Preencha o campo")&gt;0, "Por favor preencha todas as medidas e controles",(SUMIF(E35:E44,"&gt;=0")/(COUNTA(E35:E44)-COUNTIF(E35:E44,'TABELAS AUXILIARES'!$F$13))/2)*(1+C35*1/5)), "Preencha todos os campos")</f>
        <v>Por favor preencha todas as medidas e controles</v>
      </c>
      <c r="G35" s="175"/>
      <c r="H35" s="149">
        <f>_xlfn.XLOOKUP(D35, FORM3GERAL!$C$7:$C$317,FORM3GERAL!$P$7:$P$317)</f>
        <v>0</v>
      </c>
      <c r="I35" s="149" t="str">
        <f ca="1">_xlfn.XLOOKUP(D35, FORM3GERAL!$C$7:$C$317,FORM3GERAL!$L$7:$L$317)</f>
        <v>Atrasado</v>
      </c>
      <c r="J35" s="149">
        <f t="shared" si="0"/>
        <v>0</v>
      </c>
    </row>
    <row r="36" spans="2:10">
      <c r="B36" s="147">
        <v>21</v>
      </c>
      <c r="D36" s="157" t="s">
        <v>612</v>
      </c>
      <c r="E36" s="177" t="str">
        <f>IFERROR(_xlfn.XLOOKUP(_xlfn.XLOOKUP(D36,FORM2.4!$B$10:$B$179,FORM2.4!$F$10:$F$179),'TABELAS AUXILIARES'!$E$8:$E$13,'TABELAS AUXILIARES'!$F$8:$F$13), "Preencha o campo")</f>
        <v>Preencha o campo</v>
      </c>
      <c r="F36" s="156"/>
      <c r="G36" s="156"/>
      <c r="H36" s="2">
        <f>_xlfn.XLOOKUP(D36, FORM3GERAL!$C$7:$C$317,FORM3GERAL!$P$7:$P$317)</f>
        <v>1</v>
      </c>
      <c r="I36" s="2" t="str">
        <f ca="1">_xlfn.XLOOKUP(D36, FORM3GERAL!$C$7:$C$317,FORM3GERAL!$L$7:$L$317)</f>
        <v>Atrasado</v>
      </c>
      <c r="J36" s="1">
        <f t="shared" ca="1" si="0"/>
        <v>0</v>
      </c>
    </row>
    <row r="37" spans="2:10">
      <c r="B37" s="147">
        <v>21</v>
      </c>
      <c r="C37" s="147"/>
      <c r="D37" s="157" t="s">
        <v>614</v>
      </c>
      <c r="E37" s="177" t="str">
        <f>IFERROR(_xlfn.XLOOKUP(_xlfn.XLOOKUP(D37,FORM2.4!$B$10:$B$179,FORM2.4!$F$10:$F$179),'TABELAS AUXILIARES'!$E$8:$E$13,'TABELAS AUXILIARES'!$F$8:$F$13), "Preencha o campo")</f>
        <v>Preencha o campo</v>
      </c>
      <c r="F37" s="156"/>
      <c r="G37" s="156"/>
      <c r="H37" s="2">
        <f>_xlfn.XLOOKUP(D37, FORM3GERAL!$C$7:$C$317,FORM3GERAL!$P$7:$P$317)</f>
        <v>0</v>
      </c>
      <c r="I37" s="2" t="str">
        <f ca="1">_xlfn.XLOOKUP(D37, FORM3GERAL!$C$7:$C$317,FORM3GERAL!$L$7:$L$317)</f>
        <v>Atrasado</v>
      </c>
      <c r="J37" s="1">
        <f t="shared" si="0"/>
        <v>0</v>
      </c>
    </row>
    <row r="38" spans="2:10">
      <c r="B38" s="147">
        <v>21</v>
      </c>
      <c r="C38" s="147"/>
      <c r="D38" s="157" t="s">
        <v>616</v>
      </c>
      <c r="E38" s="177" t="str">
        <f>IFERROR(_xlfn.XLOOKUP(_xlfn.XLOOKUP(D38,FORM2.4!$B$10:$B$179,FORM2.4!$F$10:$F$179),'TABELAS AUXILIARES'!$E$8:$E$13,'TABELAS AUXILIARES'!$F$8:$F$13), "Preencha o campo")</f>
        <v>Preencha o campo</v>
      </c>
      <c r="F38" s="156"/>
      <c r="G38" s="156"/>
      <c r="H38" s="2">
        <f>_xlfn.XLOOKUP(D38, FORM3GERAL!$C$7:$C$317,FORM3GERAL!$P$7:$P$317)</f>
        <v>1</v>
      </c>
      <c r="I38" s="2" t="str">
        <f ca="1">_xlfn.XLOOKUP(D38, FORM3GERAL!$C$7:$C$317,FORM3GERAL!$L$7:$L$317)</f>
        <v>Atrasado</v>
      </c>
      <c r="J38" s="1">
        <f t="shared" ca="1" si="0"/>
        <v>0</v>
      </c>
    </row>
    <row r="39" spans="2:10">
      <c r="B39" s="147">
        <v>21</v>
      </c>
      <c r="C39" s="147"/>
      <c r="D39" s="157" t="s">
        <v>618</v>
      </c>
      <c r="E39" s="177" t="str">
        <f>IFERROR(_xlfn.XLOOKUP(_xlfn.XLOOKUP(D39,FORM2.4!$B$10:$B$179,FORM2.4!$F$10:$F$179),'TABELAS AUXILIARES'!$E$8:$E$13,'TABELAS AUXILIARES'!$F$8:$F$13), "Preencha o campo")</f>
        <v>Preencha o campo</v>
      </c>
      <c r="F39" s="156"/>
      <c r="G39" s="156"/>
      <c r="H39" s="2">
        <f>_xlfn.XLOOKUP(D39, FORM3GERAL!$C$7:$C$317,FORM3GERAL!$P$7:$P$317)</f>
        <v>0</v>
      </c>
      <c r="I39" s="2" t="str">
        <f ca="1">_xlfn.XLOOKUP(D39, FORM3GERAL!$C$7:$C$317,FORM3GERAL!$L$7:$L$317)</f>
        <v>Atrasado</v>
      </c>
      <c r="J39" s="1">
        <f t="shared" si="0"/>
        <v>0</v>
      </c>
    </row>
    <row r="40" spans="2:10">
      <c r="B40" s="147">
        <v>21</v>
      </c>
      <c r="C40" s="147"/>
      <c r="D40" s="157" t="s">
        <v>620</v>
      </c>
      <c r="E40" s="177" t="str">
        <f>IFERROR(_xlfn.XLOOKUP(_xlfn.XLOOKUP(D40,FORM2.4!$B$10:$B$179,FORM2.4!$F$10:$F$179),'TABELAS AUXILIARES'!$E$8:$E$13,'TABELAS AUXILIARES'!$F$8:$F$13), "Preencha o campo")</f>
        <v>Preencha o campo</v>
      </c>
      <c r="F40" s="156"/>
      <c r="G40" s="156"/>
      <c r="H40" s="2">
        <f>_xlfn.XLOOKUP(D40, FORM3GERAL!$C$7:$C$317,FORM3GERAL!$P$7:$P$317)</f>
        <v>1</v>
      </c>
      <c r="I40" s="2" t="str">
        <f ca="1">_xlfn.XLOOKUP(D40, FORM3GERAL!$C$7:$C$317,FORM3GERAL!$L$7:$L$317)</f>
        <v>Atrasado</v>
      </c>
      <c r="J40" s="1">
        <f t="shared" ca="1" si="0"/>
        <v>0</v>
      </c>
    </row>
    <row r="41" spans="2:10">
      <c r="B41" s="147">
        <v>21</v>
      </c>
      <c r="C41" s="147"/>
      <c r="D41" s="157" t="s">
        <v>622</v>
      </c>
      <c r="E41" s="177" t="str">
        <f>IFERROR(_xlfn.XLOOKUP(_xlfn.XLOOKUP(D41,FORM2.4!$B$10:$B$179,FORM2.4!$F$10:$F$179),'TABELAS AUXILIARES'!$E$8:$E$13,'TABELAS AUXILIARES'!$F$8:$F$13), "Preencha o campo")</f>
        <v>Preencha o campo</v>
      </c>
      <c r="F41" s="156"/>
      <c r="G41" s="156"/>
      <c r="H41" s="2">
        <f>_xlfn.XLOOKUP(D41, FORM3GERAL!$C$7:$C$317,FORM3GERAL!$P$7:$P$317)</f>
        <v>0</v>
      </c>
      <c r="I41" s="2" t="str">
        <f ca="1">_xlfn.XLOOKUP(D41, FORM3GERAL!$C$7:$C$317,FORM3GERAL!$L$7:$L$317)</f>
        <v>Atrasado</v>
      </c>
      <c r="J41" s="1">
        <f t="shared" si="0"/>
        <v>0</v>
      </c>
    </row>
    <row r="42" spans="2:10">
      <c r="B42" s="147">
        <v>21</v>
      </c>
      <c r="C42" s="147"/>
      <c r="D42" s="157" t="s">
        <v>624</v>
      </c>
      <c r="E42" s="177" t="str">
        <f>IFERROR(_xlfn.XLOOKUP(_xlfn.XLOOKUP(D42,FORM2.4!$B$10:$B$179,FORM2.4!$F$10:$F$179),'TABELAS AUXILIARES'!$E$8:$E$13,'TABELAS AUXILIARES'!$F$8:$F$13), "Preencha o campo")</f>
        <v>Preencha o campo</v>
      </c>
      <c r="F42" s="156"/>
      <c r="G42" s="156"/>
      <c r="H42" s="2">
        <f>_xlfn.XLOOKUP(D42, FORM3GERAL!$C$7:$C$317,FORM3GERAL!$P$7:$P$317)</f>
        <v>0</v>
      </c>
      <c r="I42" s="2" t="str">
        <f ca="1">_xlfn.XLOOKUP(D42, FORM3GERAL!$C$7:$C$317,FORM3GERAL!$L$7:$L$317)</f>
        <v>Atrasado</v>
      </c>
      <c r="J42" s="1">
        <f t="shared" si="0"/>
        <v>0</v>
      </c>
    </row>
    <row r="43" spans="2:10">
      <c r="B43" s="147">
        <v>21</v>
      </c>
      <c r="C43" s="147"/>
      <c r="D43" s="157" t="s">
        <v>626</v>
      </c>
      <c r="E43" s="177" t="str">
        <f>IFERROR(_xlfn.XLOOKUP(_xlfn.XLOOKUP(D43,FORM2.4!$B$10:$B$179,FORM2.4!$F$10:$F$179),'TABELAS AUXILIARES'!$E$8:$E$13,'TABELAS AUXILIARES'!$F$8:$F$13), "Preencha o campo")</f>
        <v>Preencha o campo</v>
      </c>
      <c r="F43" s="156"/>
      <c r="G43" s="156"/>
      <c r="H43" s="2">
        <f>_xlfn.XLOOKUP(D43, FORM3GERAL!$C$7:$C$317,FORM3GERAL!$P$7:$P$317)</f>
        <v>0</v>
      </c>
      <c r="I43" s="2" t="str">
        <f ca="1">_xlfn.XLOOKUP(D43, FORM3GERAL!$C$7:$C$317,FORM3GERAL!$L$7:$L$317)</f>
        <v>Atrasado</v>
      </c>
      <c r="J43" s="1">
        <f t="shared" si="0"/>
        <v>0</v>
      </c>
    </row>
    <row r="44" spans="2:10">
      <c r="B44" s="147">
        <v>21</v>
      </c>
      <c r="C44" s="147"/>
      <c r="D44" s="157" t="s">
        <v>628</v>
      </c>
      <c r="E44" s="177" t="str">
        <f>IFERROR(_xlfn.XLOOKUP(_xlfn.XLOOKUP(D44,FORM2.4!$B$10:$B$179,FORM2.4!$F$10:$F$179),'TABELAS AUXILIARES'!$E$8:$E$13,'TABELAS AUXILIARES'!$F$8:$F$13), "Preencha o campo")</f>
        <v>Preencha o campo</v>
      </c>
      <c r="F44" s="156"/>
      <c r="G44" s="156"/>
      <c r="H44" s="2">
        <f>_xlfn.XLOOKUP(D44, FORM3GERAL!$C$7:$C$317,FORM3GERAL!$P$7:$P$317)</f>
        <v>0</v>
      </c>
      <c r="I44" s="2" t="str">
        <f ca="1">_xlfn.XLOOKUP(D44, FORM3GERAL!$C$7:$C$317,FORM3GERAL!$L$7:$L$317)</f>
        <v>Atrasado</v>
      </c>
      <c r="J44" s="1">
        <f t="shared" si="0"/>
        <v>0</v>
      </c>
    </row>
    <row r="45" spans="2:10">
      <c r="B45" s="152">
        <v>22</v>
      </c>
      <c r="C45" s="155" t="str">
        <f>FORM2.4!H50</f>
        <v>Selecione sua Resposta</v>
      </c>
      <c r="D45" s="159" t="s">
        <v>631</v>
      </c>
      <c r="E45" s="154" t="str">
        <f>IFERROR(_xlfn.XLOOKUP(_xlfn.XLOOKUP(D45,FORM2.4!$B$10:$B$179,FORM2.4!$F$10:$F$179),'TABELAS AUXILIARES'!$E$8:$E$13,'TABELAS AUXILIARES'!$F$8:$F$13), "Preencha o campo")</f>
        <v>Preencha o campo</v>
      </c>
      <c r="F45" s="175" t="str">
        <f>IFERROR(IF(COUNTIF(E45:E56,"Preencha o campo")&gt;0, "Por favor preencha todas as medidas e controles",(SUMIF(E45:E56,"&gt;=0")/(COUNTA(E45:E56)-COUNTIF(E45:E56,'TABELAS AUXILIARES'!$F$13))/2)*(1+C45*1/5)), "Preencha todos os campos")</f>
        <v>Por favor preencha todas as medidas e controles</v>
      </c>
      <c r="G45" s="175"/>
      <c r="H45" s="149">
        <f>_xlfn.XLOOKUP(D45, FORM3GERAL!$C$7:$C$317,FORM3GERAL!$P$7:$P$317)</f>
        <v>1</v>
      </c>
      <c r="I45" s="149" t="str">
        <f ca="1">_xlfn.XLOOKUP(D45, FORM3GERAL!$C$7:$C$317,FORM3GERAL!$L$7:$L$317)</f>
        <v>Atrasado</v>
      </c>
      <c r="J45" s="149">
        <f t="shared" ca="1" si="0"/>
        <v>0</v>
      </c>
    </row>
    <row r="46" spans="2:10">
      <c r="B46" s="147">
        <v>22</v>
      </c>
      <c r="D46" s="157" t="s">
        <v>633</v>
      </c>
      <c r="E46" s="177" t="str">
        <f>IFERROR(_xlfn.XLOOKUP(_xlfn.XLOOKUP(D46,FORM2.4!$B$10:$B$179,FORM2.4!$F$10:$F$179),'TABELAS AUXILIARES'!$E$8:$E$13,'TABELAS AUXILIARES'!$F$8:$F$13), "Preencha o campo")</f>
        <v>Preencha o campo</v>
      </c>
      <c r="F46" s="156"/>
      <c r="G46" s="156"/>
      <c r="H46" s="2">
        <f>_xlfn.XLOOKUP(D46, FORM3GERAL!$C$7:$C$317,FORM3GERAL!$P$7:$P$317)</f>
        <v>0</v>
      </c>
      <c r="I46" s="2" t="str">
        <f ca="1">_xlfn.XLOOKUP(D46, FORM3GERAL!$C$7:$C$317,FORM3GERAL!$L$7:$L$317)</f>
        <v>Atrasado</v>
      </c>
      <c r="J46" s="1">
        <f t="shared" si="0"/>
        <v>0</v>
      </c>
    </row>
    <row r="47" spans="2:10">
      <c r="B47" s="147">
        <v>22</v>
      </c>
      <c r="C47" s="147"/>
      <c r="D47" s="157" t="s">
        <v>635</v>
      </c>
      <c r="E47" s="177" t="str">
        <f>IFERROR(_xlfn.XLOOKUP(_xlfn.XLOOKUP(D47,FORM2.4!$B$10:$B$179,FORM2.4!$F$10:$F$179),'TABELAS AUXILIARES'!$E$8:$E$13,'TABELAS AUXILIARES'!$F$8:$F$13), "Preencha o campo")</f>
        <v>Preencha o campo</v>
      </c>
      <c r="F47" s="156"/>
      <c r="G47" s="156"/>
      <c r="H47" s="2">
        <f>_xlfn.XLOOKUP(D47, FORM3GERAL!$C$7:$C$317,FORM3GERAL!$P$7:$P$317)</f>
        <v>0</v>
      </c>
      <c r="I47" s="2" t="str">
        <f ca="1">_xlfn.XLOOKUP(D47, FORM3GERAL!$C$7:$C$317,FORM3GERAL!$L$7:$L$317)</f>
        <v>Atrasado</v>
      </c>
      <c r="J47" s="1">
        <f t="shared" si="0"/>
        <v>0</v>
      </c>
    </row>
    <row r="48" spans="2:10">
      <c r="B48" s="147">
        <v>22</v>
      </c>
      <c r="C48" s="147"/>
      <c r="D48" s="157" t="s">
        <v>637</v>
      </c>
      <c r="E48" s="177" t="str">
        <f>IFERROR(_xlfn.XLOOKUP(_xlfn.XLOOKUP(D48,FORM2.4!$B$10:$B$179,FORM2.4!$F$10:$F$179),'TABELAS AUXILIARES'!$E$8:$E$13,'TABELAS AUXILIARES'!$F$8:$F$13), "Preencha o campo")</f>
        <v>Preencha o campo</v>
      </c>
      <c r="F48" s="156"/>
      <c r="G48" s="156"/>
      <c r="H48" s="2">
        <f>_xlfn.XLOOKUP(D48, FORM3GERAL!$C$7:$C$317,FORM3GERAL!$P$7:$P$317)</f>
        <v>1</v>
      </c>
      <c r="I48" s="2" t="str">
        <f ca="1">_xlfn.XLOOKUP(D48, FORM3GERAL!$C$7:$C$317,FORM3GERAL!$L$7:$L$317)</f>
        <v>Atrasado</v>
      </c>
      <c r="J48" s="1">
        <f t="shared" ca="1" si="0"/>
        <v>0</v>
      </c>
    </row>
    <row r="49" spans="2:10">
      <c r="B49" s="147">
        <v>22</v>
      </c>
      <c r="C49" s="147"/>
      <c r="D49" s="157" t="s">
        <v>639</v>
      </c>
      <c r="E49" s="177" t="str">
        <f>IFERROR(_xlfn.XLOOKUP(_xlfn.XLOOKUP(D49,FORM2.4!$B$10:$B$179,FORM2.4!$F$10:$F$179),'TABELAS AUXILIARES'!$E$8:$E$13,'TABELAS AUXILIARES'!$F$8:$F$13), "Preencha o campo")</f>
        <v>Preencha o campo</v>
      </c>
      <c r="F49" s="156"/>
      <c r="G49" s="156"/>
      <c r="H49" s="2">
        <f>_xlfn.XLOOKUP(D49, FORM3GERAL!$C$7:$C$317,FORM3GERAL!$P$7:$P$317)</f>
        <v>0</v>
      </c>
      <c r="I49" s="2" t="str">
        <f ca="1">_xlfn.XLOOKUP(D49, FORM3GERAL!$C$7:$C$317,FORM3GERAL!$L$7:$L$317)</f>
        <v>Atrasado</v>
      </c>
      <c r="J49" s="1">
        <f t="shared" si="0"/>
        <v>0</v>
      </c>
    </row>
    <row r="50" spans="2:10">
      <c r="B50" s="147">
        <v>22</v>
      </c>
      <c r="C50" s="147"/>
      <c r="D50" s="157" t="s">
        <v>641</v>
      </c>
      <c r="E50" s="177" t="str">
        <f>IFERROR(_xlfn.XLOOKUP(_xlfn.XLOOKUP(D50,FORM2.4!$B$10:$B$179,FORM2.4!$F$10:$F$179),'TABELAS AUXILIARES'!$E$8:$E$13,'TABELAS AUXILIARES'!$F$8:$F$13), "Preencha o campo")</f>
        <v>Preencha o campo</v>
      </c>
      <c r="F50" s="156"/>
      <c r="G50" s="156"/>
      <c r="H50" s="2">
        <f>_xlfn.XLOOKUP(D50, FORM3GERAL!$C$7:$C$317,FORM3GERAL!$P$7:$P$317)</f>
        <v>0</v>
      </c>
      <c r="I50" s="2" t="str">
        <f ca="1">_xlfn.XLOOKUP(D50, FORM3GERAL!$C$7:$C$317,FORM3GERAL!$L$7:$L$317)</f>
        <v>Atrasado</v>
      </c>
      <c r="J50" s="1">
        <f t="shared" si="0"/>
        <v>0</v>
      </c>
    </row>
    <row r="51" spans="2:10">
      <c r="B51" s="147">
        <v>22</v>
      </c>
      <c r="C51" s="147"/>
      <c r="D51" s="157" t="s">
        <v>643</v>
      </c>
      <c r="E51" s="177" t="str">
        <f>IFERROR(_xlfn.XLOOKUP(_xlfn.XLOOKUP(D51,FORM2.4!$B$10:$B$179,FORM2.4!$F$10:$F$179),'TABELAS AUXILIARES'!$E$8:$E$13,'TABELAS AUXILIARES'!$F$8:$F$13), "Preencha o campo")</f>
        <v>Preencha o campo</v>
      </c>
      <c r="F51" s="156"/>
      <c r="G51" s="156"/>
      <c r="H51" s="2">
        <f>_xlfn.XLOOKUP(D51, FORM3GERAL!$C$7:$C$317,FORM3GERAL!$P$7:$P$317)</f>
        <v>0</v>
      </c>
      <c r="I51" s="2" t="str">
        <f ca="1">_xlfn.XLOOKUP(D51, FORM3GERAL!$C$7:$C$317,FORM3GERAL!$L$7:$L$317)</f>
        <v>Atrasado</v>
      </c>
      <c r="J51" s="1">
        <f t="shared" si="0"/>
        <v>0</v>
      </c>
    </row>
    <row r="52" spans="2:10">
      <c r="B52" s="147">
        <v>22</v>
      </c>
      <c r="C52" s="147"/>
      <c r="D52" s="157" t="s">
        <v>645</v>
      </c>
      <c r="E52" s="177" t="str">
        <f>IFERROR(_xlfn.XLOOKUP(_xlfn.XLOOKUP(D52,FORM2.4!$B$10:$B$179,FORM2.4!$F$10:$F$179),'TABELAS AUXILIARES'!$E$8:$E$13,'TABELAS AUXILIARES'!$F$8:$F$13), "Preencha o campo")</f>
        <v>Preencha o campo</v>
      </c>
      <c r="F52" s="156"/>
      <c r="G52" s="156"/>
      <c r="H52" s="2">
        <f>_xlfn.XLOOKUP(D52, FORM3GERAL!$C$7:$C$317,FORM3GERAL!$P$7:$P$317)</f>
        <v>0</v>
      </c>
      <c r="I52" s="2" t="str">
        <f ca="1">_xlfn.XLOOKUP(D52, FORM3GERAL!$C$7:$C$317,FORM3GERAL!$L$7:$L$317)</f>
        <v>Atrasado</v>
      </c>
      <c r="J52" s="1">
        <f t="shared" si="0"/>
        <v>0</v>
      </c>
    </row>
    <row r="53" spans="2:10">
      <c r="B53" s="147">
        <v>22</v>
      </c>
      <c r="C53" s="147"/>
      <c r="D53" s="157" t="s">
        <v>647</v>
      </c>
      <c r="E53" s="177" t="str">
        <f>IFERROR(_xlfn.XLOOKUP(_xlfn.XLOOKUP(D53,FORM2.4!$B$10:$B$179,FORM2.4!$F$10:$F$179),'TABELAS AUXILIARES'!$E$8:$E$13,'TABELAS AUXILIARES'!$F$8:$F$13), "Preencha o campo")</f>
        <v>Preencha o campo</v>
      </c>
      <c r="F53" s="156"/>
      <c r="G53" s="156"/>
      <c r="H53" s="2">
        <f>_xlfn.XLOOKUP(D53, FORM3GERAL!$C$7:$C$317,FORM3GERAL!$P$7:$P$317)</f>
        <v>0</v>
      </c>
      <c r="I53" s="2" t="str">
        <f ca="1">_xlfn.XLOOKUP(D53, FORM3GERAL!$C$7:$C$317,FORM3GERAL!$L$7:$L$317)</f>
        <v>Atrasado</v>
      </c>
      <c r="J53" s="1">
        <f t="shared" si="0"/>
        <v>0</v>
      </c>
    </row>
    <row r="54" spans="2:10">
      <c r="B54" s="147">
        <v>22</v>
      </c>
      <c r="C54" s="147"/>
      <c r="D54" s="157" t="s">
        <v>649</v>
      </c>
      <c r="E54" s="177" t="str">
        <f>IFERROR(_xlfn.XLOOKUP(_xlfn.XLOOKUP(D54,FORM2.4!$B$10:$B$179,FORM2.4!$F$10:$F$179),'TABELAS AUXILIARES'!$E$8:$E$13,'TABELAS AUXILIARES'!$F$8:$F$13), "Preencha o campo")</f>
        <v>Preencha o campo</v>
      </c>
      <c r="F54" s="156"/>
      <c r="G54" s="156"/>
      <c r="H54" s="2">
        <f>_xlfn.XLOOKUP(D54, FORM3GERAL!$C$7:$C$317,FORM3GERAL!$P$7:$P$317)</f>
        <v>1</v>
      </c>
      <c r="I54" s="2" t="str">
        <f ca="1">_xlfn.XLOOKUP(D54, FORM3GERAL!$C$7:$C$317,FORM3GERAL!$L$7:$L$317)</f>
        <v>Atrasado</v>
      </c>
      <c r="J54" s="1">
        <f t="shared" ca="1" si="0"/>
        <v>0</v>
      </c>
    </row>
    <row r="55" spans="2:10">
      <c r="B55" s="147">
        <v>22</v>
      </c>
      <c r="C55" s="147"/>
      <c r="D55" s="157" t="s">
        <v>651</v>
      </c>
      <c r="E55" s="177" t="str">
        <f>IFERROR(_xlfn.XLOOKUP(_xlfn.XLOOKUP(D55,FORM2.4!$B$10:$B$179,FORM2.4!$F$10:$F$179),'TABELAS AUXILIARES'!$E$8:$E$13,'TABELAS AUXILIARES'!$F$8:$F$13), "Preencha o campo")</f>
        <v>Preencha o campo</v>
      </c>
      <c r="F55" s="156"/>
      <c r="G55" s="156"/>
      <c r="H55" s="2">
        <f>_xlfn.XLOOKUP(D55, FORM3GERAL!$C$7:$C$317,FORM3GERAL!$P$7:$P$317)</f>
        <v>1</v>
      </c>
      <c r="I55" s="2" t="str">
        <f ca="1">_xlfn.XLOOKUP(D55, FORM3GERAL!$C$7:$C$317,FORM3GERAL!$L$7:$L$317)</f>
        <v>Atrasado</v>
      </c>
      <c r="J55" s="1">
        <f t="shared" ca="1" si="0"/>
        <v>0</v>
      </c>
    </row>
    <row r="56" spans="2:10">
      <c r="B56" s="147">
        <v>22</v>
      </c>
      <c r="C56" s="147"/>
      <c r="D56" s="157" t="s">
        <v>653</v>
      </c>
      <c r="E56" s="177" t="str">
        <f>IFERROR(_xlfn.XLOOKUP(_xlfn.XLOOKUP(D56,FORM2.4!$B$10:$B$179,FORM2.4!$F$10:$F$179),'TABELAS AUXILIARES'!$E$8:$E$13,'TABELAS AUXILIARES'!$F$8:$F$13), "Preencha o campo")</f>
        <v>Preencha o campo</v>
      </c>
      <c r="F56" s="156"/>
      <c r="G56" s="156"/>
      <c r="H56" s="2">
        <f>_xlfn.XLOOKUP(D56, FORM3GERAL!$C$7:$C$317,FORM3GERAL!$P$7:$P$317)</f>
        <v>0</v>
      </c>
      <c r="I56" s="2" t="str">
        <f ca="1">_xlfn.XLOOKUP(D56, FORM3GERAL!$C$7:$C$317,FORM3GERAL!$L$7:$L$317)</f>
        <v>Atrasado</v>
      </c>
      <c r="J56" s="1">
        <f t="shared" si="0"/>
        <v>0</v>
      </c>
    </row>
    <row r="57" spans="2:10">
      <c r="B57" s="152">
        <v>23</v>
      </c>
      <c r="C57" s="155" t="str">
        <f>FORM2.4!H63</f>
        <v>Selecione sua Resposta</v>
      </c>
      <c r="D57" s="159" t="s">
        <v>656</v>
      </c>
      <c r="E57" s="154" t="str">
        <f>IFERROR(_xlfn.XLOOKUP(_xlfn.XLOOKUP(D57,FORM2.4!$B$10:$B$179,FORM2.4!$F$10:$F$179),'TABELAS AUXILIARES'!$E$8:$E$13,'TABELAS AUXILIARES'!$F$8:$F$13), "Preencha o campo")</f>
        <v>Preencha o campo</v>
      </c>
      <c r="F57" s="175" t="str">
        <f>IFERROR(IF(COUNTIF(E57:E60,"Preencha o campo")&gt;0, "Por favor preencha todas as medidas e controles",(SUMIF(E57:E60,"&gt;=0")/(COUNTA(E57:E60)-COUNTIF(E57:E60,'TABELAS AUXILIARES'!$F$13))/2)*(1+C57*1/5)), "Preencha todos os campos")</f>
        <v>Por favor preencha todas as medidas e controles</v>
      </c>
      <c r="G57" s="175"/>
      <c r="H57" s="149">
        <f>_xlfn.XLOOKUP(D57, FORM3GERAL!$C$7:$C$317,FORM3GERAL!$P$7:$P$317)</f>
        <v>0</v>
      </c>
      <c r="I57" s="149" t="str">
        <f ca="1">_xlfn.XLOOKUP(D57, FORM3GERAL!$C$7:$C$317,FORM3GERAL!$L$7:$L$317)</f>
        <v>Atrasado</v>
      </c>
      <c r="J57" s="149">
        <f t="shared" si="0"/>
        <v>0</v>
      </c>
    </row>
    <row r="58" spans="2:10">
      <c r="B58" s="147">
        <v>23</v>
      </c>
      <c r="D58" s="157" t="s">
        <v>658</v>
      </c>
      <c r="E58" s="177" t="str">
        <f>IFERROR(_xlfn.XLOOKUP(_xlfn.XLOOKUP(D58,FORM2.4!$B$10:$B$179,FORM2.4!$F$10:$F$179),'TABELAS AUXILIARES'!$E$8:$E$13,'TABELAS AUXILIARES'!$F$8:$F$13), "Preencha o campo")</f>
        <v>Preencha o campo</v>
      </c>
      <c r="F58" s="156"/>
      <c r="G58" s="156"/>
      <c r="H58" s="2">
        <f>_xlfn.XLOOKUP(D58, FORM3GERAL!$C$7:$C$317,FORM3GERAL!$P$7:$P$317)</f>
        <v>1</v>
      </c>
      <c r="I58" s="2" t="str">
        <f ca="1">_xlfn.XLOOKUP(D58, FORM3GERAL!$C$7:$C$317,FORM3GERAL!$L$7:$L$317)</f>
        <v>Atrasado</v>
      </c>
      <c r="J58" s="1">
        <f t="shared" ca="1" si="0"/>
        <v>0</v>
      </c>
    </row>
    <row r="59" spans="2:10">
      <c r="B59" s="147">
        <v>23</v>
      </c>
      <c r="C59" s="147"/>
      <c r="D59" s="157" t="s">
        <v>660</v>
      </c>
      <c r="E59" s="177" t="str">
        <f>IFERROR(_xlfn.XLOOKUP(_xlfn.XLOOKUP(D59,FORM2.4!$B$10:$B$179,FORM2.4!$F$10:$F$179),'TABELAS AUXILIARES'!$E$8:$E$13,'TABELAS AUXILIARES'!$F$8:$F$13), "Preencha o campo")</f>
        <v>Preencha o campo</v>
      </c>
      <c r="F59" s="156"/>
      <c r="G59" s="156"/>
      <c r="H59" s="2">
        <f>_xlfn.XLOOKUP(D59, FORM3GERAL!$C$7:$C$317,FORM3GERAL!$P$7:$P$317)</f>
        <v>0</v>
      </c>
      <c r="I59" s="2" t="str">
        <f ca="1">_xlfn.XLOOKUP(D59, FORM3GERAL!$C$7:$C$317,FORM3GERAL!$L$7:$L$317)</f>
        <v>Atrasado</v>
      </c>
      <c r="J59" s="1">
        <f t="shared" si="0"/>
        <v>0</v>
      </c>
    </row>
    <row r="60" spans="2:10">
      <c r="B60" s="147">
        <v>23</v>
      </c>
      <c r="C60" s="147"/>
      <c r="D60" s="157" t="s">
        <v>662</v>
      </c>
      <c r="E60" s="177" t="str">
        <f>IFERROR(_xlfn.XLOOKUP(_xlfn.XLOOKUP(D60,FORM2.4!$B$10:$B$179,FORM2.4!$F$10:$F$179),'TABELAS AUXILIARES'!$E$8:$E$13,'TABELAS AUXILIARES'!$F$8:$F$13), "Preencha o campo")</f>
        <v>Preencha o campo</v>
      </c>
      <c r="F60" s="156"/>
      <c r="G60" s="156"/>
      <c r="H60" s="2">
        <f>_xlfn.XLOOKUP(D60, FORM3GERAL!$C$7:$C$317,FORM3GERAL!$P$7:$P$317)</f>
        <v>0</v>
      </c>
      <c r="I60" s="2" t="str">
        <f ca="1">_xlfn.XLOOKUP(D60, FORM3GERAL!$C$7:$C$317,FORM3GERAL!$L$7:$L$317)</f>
        <v>Atrasado</v>
      </c>
      <c r="J60" s="1">
        <f t="shared" si="0"/>
        <v>0</v>
      </c>
    </row>
    <row r="61" spans="2:10">
      <c r="B61" s="152">
        <v>24</v>
      </c>
      <c r="C61" s="155" t="str">
        <f>FORM2.4!H68</f>
        <v>Selecione sua Resposta</v>
      </c>
      <c r="D61" s="159" t="s">
        <v>665</v>
      </c>
      <c r="E61" s="154" t="str">
        <f>IFERROR(_xlfn.XLOOKUP(_xlfn.XLOOKUP(D61,FORM2.4!$B$10:$B$179,FORM2.4!$F$10:$F$179),'TABELAS AUXILIARES'!$E$8:$E$13,'TABELAS AUXILIARES'!$F$8:$F$13), "Preencha o campo")</f>
        <v>Preencha o campo</v>
      </c>
      <c r="F61" s="175" t="str">
        <f>IFERROR(IF(COUNTIF(E61:E75,"Preencha o campo")&gt;0, "Por favor preencha todas as medidas e controles",(SUMIF(E61:E75,"&gt;=0")/(COUNTA(E61:E75)-COUNTIF(E61:E75,'TABELAS AUXILIARES'!$F$13))/2)*(1+C61*1/5)), "Preencha todos os campos")</f>
        <v>Por favor preencha todas as medidas e controles</v>
      </c>
      <c r="G61" s="175"/>
      <c r="H61" s="149">
        <f>_xlfn.XLOOKUP(D61, FORM3GERAL!$C$7:$C$317,FORM3GERAL!$P$7:$P$317)</f>
        <v>1</v>
      </c>
      <c r="I61" s="149" t="str">
        <f ca="1">_xlfn.XLOOKUP(D61, FORM3GERAL!$C$7:$C$317,FORM3GERAL!$L$7:$L$317)</f>
        <v>Atrasado</v>
      </c>
      <c r="J61" s="149">
        <f t="shared" ca="1" si="0"/>
        <v>0</v>
      </c>
    </row>
    <row r="62" spans="2:10">
      <c r="B62" s="147">
        <v>24</v>
      </c>
      <c r="D62" s="157" t="s">
        <v>667</v>
      </c>
      <c r="E62" s="177" t="str">
        <f>IFERROR(_xlfn.XLOOKUP(_xlfn.XLOOKUP(D62,FORM2.4!$B$10:$B$179,FORM2.4!$F$10:$F$179),'TABELAS AUXILIARES'!$E$8:$E$13,'TABELAS AUXILIARES'!$F$8:$F$13), "Preencha o campo")</f>
        <v>Preencha o campo</v>
      </c>
      <c r="F62" s="156"/>
      <c r="G62" s="156"/>
      <c r="H62" s="2">
        <f>_xlfn.XLOOKUP(D62, FORM3GERAL!$C$7:$C$317,FORM3GERAL!$P$7:$P$317)</f>
        <v>0</v>
      </c>
      <c r="I62" s="2" t="str">
        <f ca="1">_xlfn.XLOOKUP(D62, FORM3GERAL!$C$7:$C$317,FORM3GERAL!$L$7:$L$317)</f>
        <v>Atrasado</v>
      </c>
      <c r="J62" s="1">
        <f t="shared" si="0"/>
        <v>0</v>
      </c>
    </row>
    <row r="63" spans="2:10">
      <c r="B63" s="147">
        <v>24</v>
      </c>
      <c r="C63" s="147"/>
      <c r="D63" s="157" t="s">
        <v>669</v>
      </c>
      <c r="E63" s="177" t="str">
        <f>IFERROR(_xlfn.XLOOKUP(_xlfn.XLOOKUP(D63,FORM2.4!$B$10:$B$179,FORM2.4!$F$10:$F$179),'TABELAS AUXILIARES'!$E$8:$E$13,'TABELAS AUXILIARES'!$F$8:$F$13), "Preencha o campo")</f>
        <v>Preencha o campo</v>
      </c>
      <c r="F63" s="156"/>
      <c r="G63" s="156"/>
      <c r="H63" s="2">
        <f>_xlfn.XLOOKUP(D63, FORM3GERAL!$C$7:$C$317,FORM3GERAL!$P$7:$P$317)</f>
        <v>0</v>
      </c>
      <c r="I63" s="2" t="str">
        <f ca="1">_xlfn.XLOOKUP(D63, FORM3GERAL!$C$7:$C$317,FORM3GERAL!$L$7:$L$317)</f>
        <v>Atrasado</v>
      </c>
      <c r="J63" s="1">
        <f t="shared" si="0"/>
        <v>0</v>
      </c>
    </row>
    <row r="64" spans="2:10">
      <c r="B64" s="147">
        <v>24</v>
      </c>
      <c r="C64" s="147"/>
      <c r="D64" s="157" t="s">
        <v>671</v>
      </c>
      <c r="E64" s="177" t="str">
        <f>IFERROR(_xlfn.XLOOKUP(_xlfn.XLOOKUP(D64,FORM2.4!$B$10:$B$179,FORM2.4!$F$10:$F$179),'TABELAS AUXILIARES'!$E$8:$E$13,'TABELAS AUXILIARES'!$F$8:$F$13), "Preencha o campo")</f>
        <v>Preencha o campo</v>
      </c>
      <c r="F64" s="156"/>
      <c r="G64" s="156"/>
      <c r="H64" s="2">
        <f>_xlfn.XLOOKUP(D64, FORM3GERAL!$C$7:$C$317,FORM3GERAL!$P$7:$P$317)</f>
        <v>0</v>
      </c>
      <c r="I64" s="2" t="str">
        <f ca="1">_xlfn.XLOOKUP(D64, FORM3GERAL!$C$7:$C$317,FORM3GERAL!$L$7:$L$317)</f>
        <v>Atrasado</v>
      </c>
      <c r="J64" s="1">
        <f t="shared" si="0"/>
        <v>0</v>
      </c>
    </row>
    <row r="65" spans="2:10">
      <c r="B65" s="147">
        <v>24</v>
      </c>
      <c r="C65" s="147"/>
      <c r="D65" s="157" t="s">
        <v>673</v>
      </c>
      <c r="E65" s="177" t="str">
        <f>IFERROR(_xlfn.XLOOKUP(_xlfn.XLOOKUP(D65,FORM2.4!$B$10:$B$179,FORM2.4!$F$10:$F$179),'TABELAS AUXILIARES'!$E$8:$E$13,'TABELAS AUXILIARES'!$F$8:$F$13), "Preencha o campo")</f>
        <v>Preencha o campo</v>
      </c>
      <c r="F65" s="156"/>
      <c r="G65" s="156"/>
      <c r="H65" s="2">
        <f>_xlfn.XLOOKUP(D65, FORM3GERAL!$C$7:$C$317,FORM3GERAL!$P$7:$P$317)</f>
        <v>0</v>
      </c>
      <c r="I65" s="2" t="str">
        <f ca="1">_xlfn.XLOOKUP(D65, FORM3GERAL!$C$7:$C$317,FORM3GERAL!$L$7:$L$317)</f>
        <v>Atrasado</v>
      </c>
      <c r="J65" s="1">
        <f t="shared" si="0"/>
        <v>0</v>
      </c>
    </row>
    <row r="66" spans="2:10">
      <c r="B66" s="147">
        <v>24</v>
      </c>
      <c r="C66" s="147"/>
      <c r="D66" s="157" t="s">
        <v>675</v>
      </c>
      <c r="E66" s="177" t="str">
        <f>IFERROR(_xlfn.XLOOKUP(_xlfn.XLOOKUP(D66,FORM2.4!$B$10:$B$179,FORM2.4!$F$10:$F$179),'TABELAS AUXILIARES'!$E$8:$E$13,'TABELAS AUXILIARES'!$F$8:$F$13), "Preencha o campo")</f>
        <v>Preencha o campo</v>
      </c>
      <c r="F66" s="156"/>
      <c r="G66" s="156"/>
      <c r="H66" s="2">
        <f>_xlfn.XLOOKUP(D66, FORM3GERAL!$C$7:$C$317,FORM3GERAL!$P$7:$P$317)</f>
        <v>0</v>
      </c>
      <c r="I66" s="2" t="str">
        <f ca="1">_xlfn.XLOOKUP(D66, FORM3GERAL!$C$7:$C$317,FORM3GERAL!$L$7:$L$317)</f>
        <v>Atrasado</v>
      </c>
      <c r="J66" s="1">
        <f t="shared" si="0"/>
        <v>0</v>
      </c>
    </row>
    <row r="67" spans="2:10">
      <c r="B67" s="147">
        <v>24</v>
      </c>
      <c r="C67" s="147"/>
      <c r="D67" s="157" t="s">
        <v>677</v>
      </c>
      <c r="E67" s="177" t="str">
        <f>IFERROR(_xlfn.XLOOKUP(_xlfn.XLOOKUP(D67,FORM2.4!$B$10:$B$179,FORM2.4!$F$10:$F$179),'TABELAS AUXILIARES'!$E$8:$E$13,'TABELAS AUXILIARES'!$F$8:$F$13), "Preencha o campo")</f>
        <v>Preencha o campo</v>
      </c>
      <c r="F67" s="156"/>
      <c r="G67" s="156"/>
      <c r="H67" s="2">
        <f>_xlfn.XLOOKUP(D67, FORM3GERAL!$C$7:$C$317,FORM3GERAL!$P$7:$P$317)</f>
        <v>0</v>
      </c>
      <c r="I67" s="2" t="str">
        <f ca="1">_xlfn.XLOOKUP(D67, FORM3GERAL!$C$7:$C$317,FORM3GERAL!$L$7:$L$317)</f>
        <v>Atrasado</v>
      </c>
      <c r="J67" s="1">
        <f t="shared" si="0"/>
        <v>0</v>
      </c>
    </row>
    <row r="68" spans="2:10">
      <c r="B68" s="147">
        <v>24</v>
      </c>
      <c r="C68" s="147"/>
      <c r="D68" s="157" t="s">
        <v>679</v>
      </c>
      <c r="E68" s="177" t="str">
        <f>IFERROR(_xlfn.XLOOKUP(_xlfn.XLOOKUP(D68,FORM2.4!$B$10:$B$179,FORM2.4!$F$10:$F$179),'TABELAS AUXILIARES'!$E$8:$E$13,'TABELAS AUXILIARES'!$F$8:$F$13), "Preencha o campo")</f>
        <v>Preencha o campo</v>
      </c>
      <c r="F68" s="156"/>
      <c r="G68" s="156"/>
      <c r="H68" s="2">
        <f>_xlfn.XLOOKUP(D68, FORM3GERAL!$C$7:$C$317,FORM3GERAL!$P$7:$P$317)</f>
        <v>0</v>
      </c>
      <c r="I68" s="2" t="str">
        <f ca="1">_xlfn.XLOOKUP(D68, FORM3GERAL!$C$7:$C$317,FORM3GERAL!$L$7:$L$317)</f>
        <v>Atrasado</v>
      </c>
      <c r="J68" s="1">
        <f t="shared" si="0"/>
        <v>0</v>
      </c>
    </row>
    <row r="69" spans="2:10">
      <c r="B69" s="147">
        <v>24</v>
      </c>
      <c r="C69" s="147"/>
      <c r="D69" s="157" t="s">
        <v>681</v>
      </c>
      <c r="E69" s="177" t="str">
        <f>IFERROR(_xlfn.XLOOKUP(_xlfn.XLOOKUP(D69,FORM2.4!$B$10:$B$179,FORM2.4!$F$10:$F$179),'TABELAS AUXILIARES'!$E$8:$E$13,'TABELAS AUXILIARES'!$F$8:$F$13), "Preencha o campo")</f>
        <v>Preencha o campo</v>
      </c>
      <c r="F69" s="156"/>
      <c r="G69" s="156"/>
      <c r="H69" s="2">
        <f>_xlfn.XLOOKUP(D69, FORM3GERAL!$C$7:$C$317,FORM3GERAL!$P$7:$P$317)</f>
        <v>0</v>
      </c>
      <c r="I69" s="2" t="str">
        <f ca="1">_xlfn.XLOOKUP(D69, FORM3GERAL!$C$7:$C$317,FORM3GERAL!$L$7:$L$317)</f>
        <v>Atrasado</v>
      </c>
      <c r="J69" s="1">
        <f t="shared" si="0"/>
        <v>0</v>
      </c>
    </row>
    <row r="70" spans="2:10">
      <c r="B70" s="147">
        <v>24</v>
      </c>
      <c r="C70" s="147"/>
      <c r="D70" s="157" t="s">
        <v>683</v>
      </c>
      <c r="E70" s="177" t="str">
        <f>IFERROR(_xlfn.XLOOKUP(_xlfn.XLOOKUP(D70,FORM2.4!$B$10:$B$179,FORM2.4!$F$10:$F$179),'TABELAS AUXILIARES'!$E$8:$E$13,'TABELAS AUXILIARES'!$F$8:$F$13), "Preencha o campo")</f>
        <v>Preencha o campo</v>
      </c>
      <c r="F70" s="156"/>
      <c r="G70" s="156"/>
      <c r="H70" s="2">
        <f>_xlfn.XLOOKUP(D70, FORM3GERAL!$C$7:$C$317,FORM3GERAL!$P$7:$P$317)</f>
        <v>0</v>
      </c>
      <c r="I70" s="2" t="str">
        <f ca="1">_xlfn.XLOOKUP(D70, FORM3GERAL!$C$7:$C$317,FORM3GERAL!$L$7:$L$317)</f>
        <v>Atrasado</v>
      </c>
      <c r="J70" s="1">
        <f t="shared" si="0"/>
        <v>0</v>
      </c>
    </row>
    <row r="71" spans="2:10">
      <c r="B71" s="147">
        <v>24</v>
      </c>
      <c r="C71" s="147"/>
      <c r="D71" s="157" t="s">
        <v>685</v>
      </c>
      <c r="E71" s="177" t="str">
        <f>IFERROR(_xlfn.XLOOKUP(_xlfn.XLOOKUP(D71,FORM2.4!$B$10:$B$179,FORM2.4!$F$10:$F$179),'TABELAS AUXILIARES'!$E$8:$E$13,'TABELAS AUXILIARES'!$F$8:$F$13), "Preencha o campo")</f>
        <v>Preencha o campo</v>
      </c>
      <c r="F71" s="156"/>
      <c r="G71" s="156"/>
      <c r="H71" s="2">
        <f>_xlfn.XLOOKUP(D71, FORM3GERAL!$C$7:$C$317,FORM3GERAL!$P$7:$P$317)</f>
        <v>0</v>
      </c>
      <c r="I71" s="2" t="str">
        <f ca="1">_xlfn.XLOOKUP(D71, FORM3GERAL!$C$7:$C$317,FORM3GERAL!$L$7:$L$317)</f>
        <v>Atrasado</v>
      </c>
      <c r="J71" s="1">
        <f t="shared" si="0"/>
        <v>0</v>
      </c>
    </row>
    <row r="72" spans="2:10">
      <c r="B72" s="147">
        <v>24</v>
      </c>
      <c r="C72" s="147"/>
      <c r="D72" s="157" t="s">
        <v>687</v>
      </c>
      <c r="E72" s="177" t="str">
        <f>IFERROR(_xlfn.XLOOKUP(_xlfn.XLOOKUP(D72,FORM2.4!$B$10:$B$179,FORM2.4!$F$10:$F$179),'TABELAS AUXILIARES'!$E$8:$E$13,'TABELAS AUXILIARES'!$F$8:$F$13), "Preencha o campo")</f>
        <v>Preencha o campo</v>
      </c>
      <c r="F72" s="156"/>
      <c r="G72" s="156"/>
      <c r="H72" s="2">
        <f>_xlfn.XLOOKUP(D72, FORM3GERAL!$C$7:$C$317,FORM3GERAL!$P$7:$P$317)</f>
        <v>0</v>
      </c>
      <c r="I72" s="2" t="str">
        <f ca="1">_xlfn.XLOOKUP(D72, FORM3GERAL!$C$7:$C$317,FORM3GERAL!$L$7:$L$317)</f>
        <v>Atrasado</v>
      </c>
      <c r="J72" s="1">
        <f t="shared" ref="J72:J135" si="1">IF(H72=1,IF(I72="Concluído",1,0),0)</f>
        <v>0</v>
      </c>
    </row>
    <row r="73" spans="2:10">
      <c r="B73" s="147">
        <v>24</v>
      </c>
      <c r="C73" s="147"/>
      <c r="D73" s="157" t="s">
        <v>689</v>
      </c>
      <c r="E73" s="177" t="str">
        <f>IFERROR(_xlfn.XLOOKUP(_xlfn.XLOOKUP(D73,FORM2.4!$B$10:$B$179,FORM2.4!$F$10:$F$179),'TABELAS AUXILIARES'!$E$8:$E$13,'TABELAS AUXILIARES'!$F$8:$F$13), "Preencha o campo")</f>
        <v>Preencha o campo</v>
      </c>
      <c r="F73" s="156"/>
      <c r="G73" s="156"/>
      <c r="H73" s="2">
        <f>_xlfn.XLOOKUP(D73, FORM3GERAL!$C$7:$C$317,FORM3GERAL!$P$7:$P$317)</f>
        <v>0</v>
      </c>
      <c r="I73" s="2" t="str">
        <f ca="1">_xlfn.XLOOKUP(D73, FORM3GERAL!$C$7:$C$317,FORM3GERAL!$L$7:$L$317)</f>
        <v>Atrasado</v>
      </c>
      <c r="J73" s="1">
        <f t="shared" si="1"/>
        <v>0</v>
      </c>
    </row>
    <row r="74" spans="2:10">
      <c r="B74" s="147">
        <v>24</v>
      </c>
      <c r="C74" s="147"/>
      <c r="D74" s="157" t="s">
        <v>691</v>
      </c>
      <c r="E74" s="177" t="str">
        <f>IFERROR(_xlfn.XLOOKUP(_xlfn.XLOOKUP(D74,FORM2.4!$B$10:$B$179,FORM2.4!$F$10:$F$179),'TABELAS AUXILIARES'!$E$8:$E$13,'TABELAS AUXILIARES'!$F$8:$F$13), "Preencha o campo")</f>
        <v>Preencha o campo</v>
      </c>
      <c r="F74" s="156"/>
      <c r="G74" s="156"/>
      <c r="H74" s="2">
        <f>_xlfn.XLOOKUP(D74, FORM3GERAL!$C$7:$C$317,FORM3GERAL!$P$7:$P$317)</f>
        <v>0</v>
      </c>
      <c r="I74" s="2" t="str">
        <f ca="1">_xlfn.XLOOKUP(D74, FORM3GERAL!$C$7:$C$317,FORM3GERAL!$L$7:$L$317)</f>
        <v>Atrasado</v>
      </c>
      <c r="J74" s="1">
        <f t="shared" si="1"/>
        <v>0</v>
      </c>
    </row>
    <row r="75" spans="2:10">
      <c r="B75" s="147">
        <v>24</v>
      </c>
      <c r="C75" s="147"/>
      <c r="D75" s="157" t="s">
        <v>693</v>
      </c>
      <c r="E75" s="177" t="str">
        <f>IFERROR(_xlfn.XLOOKUP(_xlfn.XLOOKUP(D75,FORM2.4!$B$10:$B$179,FORM2.4!$F$10:$F$179),'TABELAS AUXILIARES'!$E$8:$E$13,'TABELAS AUXILIARES'!$F$8:$F$13), "Preencha o campo")</f>
        <v>Preencha o campo</v>
      </c>
      <c r="F75" s="156"/>
      <c r="G75" s="156"/>
      <c r="H75" s="2">
        <f>_xlfn.XLOOKUP(D75, FORM3GERAL!$C$7:$C$317,FORM3GERAL!$P$7:$P$317)</f>
        <v>0</v>
      </c>
      <c r="I75" s="2" t="str">
        <f ca="1">_xlfn.XLOOKUP(D75, FORM3GERAL!$C$7:$C$317,FORM3GERAL!$L$7:$L$317)</f>
        <v>Atrasado</v>
      </c>
      <c r="J75" s="1">
        <f t="shared" si="1"/>
        <v>0</v>
      </c>
    </row>
    <row r="76" spans="2:10">
      <c r="B76" s="152">
        <v>25</v>
      </c>
      <c r="C76" s="155" t="str">
        <f>FORM2.4!H84</f>
        <v>Selecione sua Resposta</v>
      </c>
      <c r="D76" s="159" t="s">
        <v>696</v>
      </c>
      <c r="E76" s="154" t="str">
        <f>IFERROR(_xlfn.XLOOKUP(_xlfn.XLOOKUP(D76,FORM2.4!$B$10:$B$179,FORM2.4!$F$10:$F$179),'TABELAS AUXILIARES'!$E$8:$E$13,'TABELAS AUXILIARES'!$F$8:$F$13), "Preencha o campo")</f>
        <v>Preencha o campo</v>
      </c>
      <c r="F76" s="175" t="str">
        <f>IFERROR(IF(COUNTIF(E76:E84,"Preencha o campo")&gt;0, "Por favor preencha todas as medidas e controles",(SUMIF(E76:E84,"&gt;=0")/(COUNTA(E76:E84)-COUNTIF(E76:E84,'TABELAS AUXILIARES'!$F$13))/2)*(1+C76*1/5)), "Preencha todos os campos")</f>
        <v>Por favor preencha todas as medidas e controles</v>
      </c>
      <c r="G76" s="175"/>
      <c r="H76" s="149">
        <f>_xlfn.XLOOKUP(D76, FORM3GERAL!$C$7:$C$317,FORM3GERAL!$P$7:$P$317)</f>
        <v>0</v>
      </c>
      <c r="I76" s="149" t="str">
        <f ca="1">_xlfn.XLOOKUP(D76, FORM3GERAL!$C$7:$C$317,FORM3GERAL!$L$7:$L$317)</f>
        <v>Atrasado</v>
      </c>
      <c r="J76" s="149">
        <f t="shared" si="1"/>
        <v>0</v>
      </c>
    </row>
    <row r="77" spans="2:10">
      <c r="B77" s="147">
        <v>25</v>
      </c>
      <c r="D77" s="157" t="s">
        <v>698</v>
      </c>
      <c r="E77" s="177" t="str">
        <f>IFERROR(_xlfn.XLOOKUP(_xlfn.XLOOKUP(D77,FORM2.4!$B$10:$B$179,FORM2.4!$F$10:$F$179),'TABELAS AUXILIARES'!$E$8:$E$13,'TABELAS AUXILIARES'!$F$8:$F$13), "Preencha o campo")</f>
        <v>Preencha o campo</v>
      </c>
      <c r="F77" s="156"/>
      <c r="G77" s="156"/>
      <c r="H77" s="2">
        <f>_xlfn.XLOOKUP(D77, FORM3GERAL!$C$7:$C$317,FORM3GERAL!$P$7:$P$317)</f>
        <v>0</v>
      </c>
      <c r="I77" s="2" t="str">
        <f ca="1">_xlfn.XLOOKUP(D77, FORM3GERAL!$C$7:$C$317,FORM3GERAL!$L$7:$L$317)</f>
        <v>Atrasado</v>
      </c>
      <c r="J77" s="1">
        <f t="shared" si="1"/>
        <v>0</v>
      </c>
    </row>
    <row r="78" spans="2:10">
      <c r="B78" s="147">
        <v>25</v>
      </c>
      <c r="C78" s="147"/>
      <c r="D78" s="157" t="s">
        <v>700</v>
      </c>
      <c r="E78" s="177" t="str">
        <f>IFERROR(_xlfn.XLOOKUP(_xlfn.XLOOKUP(D78,FORM2.4!$B$10:$B$179,FORM2.4!$F$10:$F$179),'TABELAS AUXILIARES'!$E$8:$E$13,'TABELAS AUXILIARES'!$F$8:$F$13), "Preencha o campo")</f>
        <v>Preencha o campo</v>
      </c>
      <c r="F78" s="156"/>
      <c r="G78" s="156"/>
      <c r="H78" s="2">
        <f>_xlfn.XLOOKUP(D78, FORM3GERAL!$C$7:$C$317,FORM3GERAL!$P$7:$P$317)</f>
        <v>0</v>
      </c>
      <c r="I78" s="2" t="str">
        <f ca="1">_xlfn.XLOOKUP(D78, FORM3GERAL!$C$7:$C$317,FORM3GERAL!$L$7:$L$317)</f>
        <v>Atrasado</v>
      </c>
      <c r="J78" s="1">
        <f t="shared" si="1"/>
        <v>0</v>
      </c>
    </row>
    <row r="79" spans="2:10">
      <c r="B79" s="147">
        <v>25</v>
      </c>
      <c r="C79" s="147"/>
      <c r="D79" s="157" t="s">
        <v>702</v>
      </c>
      <c r="E79" s="177" t="str">
        <f>IFERROR(_xlfn.XLOOKUP(_xlfn.XLOOKUP(D79,FORM2.4!$B$10:$B$179,FORM2.4!$F$10:$F$179),'TABELAS AUXILIARES'!$E$8:$E$13,'TABELAS AUXILIARES'!$F$8:$F$13), "Preencha o campo")</f>
        <v>Preencha o campo</v>
      </c>
      <c r="F79" s="156"/>
      <c r="G79" s="156"/>
      <c r="H79" s="2">
        <f>_xlfn.XLOOKUP(D79, FORM3GERAL!$C$7:$C$317,FORM3GERAL!$P$7:$P$317)</f>
        <v>0</v>
      </c>
      <c r="I79" s="2" t="str">
        <f ca="1">_xlfn.XLOOKUP(D79, FORM3GERAL!$C$7:$C$317,FORM3GERAL!$L$7:$L$317)</f>
        <v>Atrasado</v>
      </c>
      <c r="J79" s="1">
        <f t="shared" si="1"/>
        <v>0</v>
      </c>
    </row>
    <row r="80" spans="2:10">
      <c r="B80" s="147">
        <v>25</v>
      </c>
      <c r="C80" s="147"/>
      <c r="D80" s="157" t="s">
        <v>704</v>
      </c>
      <c r="E80" s="177" t="str">
        <f>IFERROR(_xlfn.XLOOKUP(_xlfn.XLOOKUP(D80,FORM2.4!$B$10:$B$179,FORM2.4!$F$10:$F$179),'TABELAS AUXILIARES'!$E$8:$E$13,'TABELAS AUXILIARES'!$F$8:$F$13), "Preencha o campo")</f>
        <v>Preencha o campo</v>
      </c>
      <c r="F80" s="156"/>
      <c r="G80" s="156"/>
      <c r="H80" s="2">
        <f>_xlfn.XLOOKUP(D80, FORM3GERAL!$C$7:$C$317,FORM3GERAL!$P$7:$P$317)</f>
        <v>0</v>
      </c>
      <c r="I80" s="2" t="str">
        <f ca="1">_xlfn.XLOOKUP(D80, FORM3GERAL!$C$7:$C$317,FORM3GERAL!$L$7:$L$317)</f>
        <v>Atrasado</v>
      </c>
      <c r="J80" s="1">
        <f t="shared" si="1"/>
        <v>0</v>
      </c>
    </row>
    <row r="81" spans="2:10">
      <c r="B81" s="147">
        <v>25</v>
      </c>
      <c r="C81" s="147"/>
      <c r="D81" s="157" t="s">
        <v>706</v>
      </c>
      <c r="E81" s="177" t="str">
        <f>IFERROR(_xlfn.XLOOKUP(_xlfn.XLOOKUP(D81,FORM2.4!$B$10:$B$179,FORM2.4!$F$10:$F$179),'TABELAS AUXILIARES'!$E$8:$E$13,'TABELAS AUXILIARES'!$F$8:$F$13), "Preencha o campo")</f>
        <v>Preencha o campo</v>
      </c>
      <c r="F81" s="156"/>
      <c r="G81" s="156"/>
      <c r="H81" s="2">
        <f>_xlfn.XLOOKUP(D81, FORM3GERAL!$C$7:$C$317,FORM3GERAL!$P$7:$P$317)</f>
        <v>0</v>
      </c>
      <c r="I81" s="2" t="str">
        <f ca="1">_xlfn.XLOOKUP(D81, FORM3GERAL!$C$7:$C$317,FORM3GERAL!$L$7:$L$317)</f>
        <v>Atrasado</v>
      </c>
      <c r="J81" s="1">
        <f t="shared" si="1"/>
        <v>0</v>
      </c>
    </row>
    <row r="82" spans="2:10">
      <c r="B82" s="147">
        <v>25</v>
      </c>
      <c r="C82" s="147"/>
      <c r="D82" s="157" t="s">
        <v>708</v>
      </c>
      <c r="E82" s="177" t="str">
        <f>IFERROR(_xlfn.XLOOKUP(_xlfn.XLOOKUP(D82,FORM2.4!$B$10:$B$179,FORM2.4!$F$10:$F$179),'TABELAS AUXILIARES'!$E$8:$E$13,'TABELAS AUXILIARES'!$F$8:$F$13), "Preencha o campo")</f>
        <v>Preencha o campo</v>
      </c>
      <c r="F82" s="156"/>
      <c r="G82" s="156"/>
      <c r="H82" s="2">
        <f>_xlfn.XLOOKUP(D82, FORM3GERAL!$C$7:$C$317,FORM3GERAL!$P$7:$P$317)</f>
        <v>0</v>
      </c>
      <c r="I82" s="2" t="str">
        <f ca="1">_xlfn.XLOOKUP(D82, FORM3GERAL!$C$7:$C$317,FORM3GERAL!$L$7:$L$317)</f>
        <v>Atrasado</v>
      </c>
      <c r="J82" s="1">
        <f t="shared" si="1"/>
        <v>0</v>
      </c>
    </row>
    <row r="83" spans="2:10">
      <c r="B83" s="147">
        <v>25</v>
      </c>
      <c r="C83" s="147"/>
      <c r="D83" s="157" t="s">
        <v>710</v>
      </c>
      <c r="E83" s="177" t="str">
        <f>IFERROR(_xlfn.XLOOKUP(_xlfn.XLOOKUP(D83,FORM2.4!$B$10:$B$179,FORM2.4!$F$10:$F$179),'TABELAS AUXILIARES'!$E$8:$E$13,'TABELAS AUXILIARES'!$F$8:$F$13), "Preencha o campo")</f>
        <v>Preencha o campo</v>
      </c>
      <c r="F83" s="156"/>
      <c r="G83" s="156"/>
      <c r="H83" s="2">
        <f>_xlfn.XLOOKUP(D83, FORM3GERAL!$C$7:$C$317,FORM3GERAL!$P$7:$P$317)</f>
        <v>0</v>
      </c>
      <c r="I83" s="2" t="str">
        <f ca="1">_xlfn.XLOOKUP(D83, FORM3GERAL!$C$7:$C$317,FORM3GERAL!$L$7:$L$317)</f>
        <v>Atrasado</v>
      </c>
      <c r="J83" s="1">
        <f t="shared" si="1"/>
        <v>0</v>
      </c>
    </row>
    <row r="84" spans="2:10">
      <c r="B84" s="147">
        <v>25</v>
      </c>
      <c r="C84" s="147"/>
      <c r="D84" s="157" t="s">
        <v>712</v>
      </c>
      <c r="E84" s="177" t="str">
        <f>IFERROR(_xlfn.XLOOKUP(_xlfn.XLOOKUP(D84,FORM2.4!$B$10:$B$179,FORM2.4!$F$10:$F$179),'TABELAS AUXILIARES'!$E$8:$E$13,'TABELAS AUXILIARES'!$F$8:$F$13), "Preencha o campo")</f>
        <v>Preencha o campo</v>
      </c>
      <c r="F84" s="156"/>
      <c r="G84" s="156"/>
      <c r="H84" s="2">
        <f>_xlfn.XLOOKUP(D84, FORM3GERAL!$C$7:$C$317,FORM3GERAL!$P$7:$P$317)</f>
        <v>0</v>
      </c>
      <c r="I84" s="2" t="str">
        <f ca="1">_xlfn.XLOOKUP(D84, FORM3GERAL!$C$7:$C$317,FORM3GERAL!$L$7:$L$317)</f>
        <v>Atrasado</v>
      </c>
      <c r="J84" s="1">
        <f t="shared" si="1"/>
        <v>0</v>
      </c>
    </row>
    <row r="85" spans="2:10">
      <c r="B85" s="152">
        <v>26</v>
      </c>
      <c r="C85" s="155" t="str">
        <f>FORM2.4!H94</f>
        <v>Selecione sua Resposta</v>
      </c>
      <c r="D85" s="159" t="s">
        <v>715</v>
      </c>
      <c r="E85" s="154" t="str">
        <f>IFERROR(_xlfn.XLOOKUP(_xlfn.XLOOKUP(D85,FORM2.4!$B$10:$B$179,FORM2.4!$F$10:$F$179),'TABELAS AUXILIARES'!$E$8:$E$13,'TABELAS AUXILIARES'!$F$8:$F$13), "Preencha o campo")</f>
        <v>Preencha o campo</v>
      </c>
      <c r="F85" s="175" t="str">
        <f>IFERROR(IF(COUNTIF(E85:E96,"Preencha o campo")&gt;0, "Por favor preencha todas as medidas e controles",(SUMIF(E85:E96,"&gt;=0")/(COUNTA(E85:E96)-COUNTIF(E85:E96,'TABELAS AUXILIARES'!$F$13))/2)*(1+C85*1/5)), "Preencha todos os campos")</f>
        <v>Por favor preencha todas as medidas e controles</v>
      </c>
      <c r="G85" s="175"/>
      <c r="H85" s="149">
        <f>_xlfn.XLOOKUP(D85, FORM3GERAL!$C$7:$C$317,FORM3GERAL!$P$7:$P$317)</f>
        <v>1</v>
      </c>
      <c r="I85" s="149" t="str">
        <f ca="1">_xlfn.XLOOKUP(D85, FORM3GERAL!$C$7:$C$317,FORM3GERAL!$L$7:$L$317)</f>
        <v>Atrasado</v>
      </c>
      <c r="J85" s="149">
        <f t="shared" ca="1" si="1"/>
        <v>0</v>
      </c>
    </row>
    <row r="86" spans="2:10">
      <c r="B86" s="147">
        <v>26</v>
      </c>
      <c r="D86" s="157" t="s">
        <v>717</v>
      </c>
      <c r="E86" s="177" t="str">
        <f>IFERROR(_xlfn.XLOOKUP(_xlfn.XLOOKUP(D86,FORM2.4!$B$10:$B$179,FORM2.4!$F$10:$F$179),'TABELAS AUXILIARES'!$E$8:$E$13,'TABELAS AUXILIARES'!$F$8:$F$13), "Preencha o campo")</f>
        <v>Preencha o campo</v>
      </c>
      <c r="F86" s="156"/>
      <c r="G86" s="156"/>
      <c r="H86" s="2">
        <f>_xlfn.XLOOKUP(D86, FORM3GERAL!$C$7:$C$317,FORM3GERAL!$P$7:$P$317)</f>
        <v>0</v>
      </c>
      <c r="I86" s="2" t="str">
        <f ca="1">_xlfn.XLOOKUP(D86, FORM3GERAL!$C$7:$C$317,FORM3GERAL!$L$7:$L$317)</f>
        <v>Atrasado</v>
      </c>
      <c r="J86" s="1">
        <f t="shared" si="1"/>
        <v>0</v>
      </c>
    </row>
    <row r="87" spans="2:10">
      <c r="B87" s="147">
        <v>26</v>
      </c>
      <c r="C87" s="147"/>
      <c r="D87" s="157" t="s">
        <v>719</v>
      </c>
      <c r="E87" s="177" t="str">
        <f>IFERROR(_xlfn.XLOOKUP(_xlfn.XLOOKUP(D87,FORM2.4!$B$10:$B$179,FORM2.4!$F$10:$F$179),'TABELAS AUXILIARES'!$E$8:$E$13,'TABELAS AUXILIARES'!$F$8:$F$13), "Preencha o campo")</f>
        <v>Preencha o campo</v>
      </c>
      <c r="F87" s="156"/>
      <c r="G87" s="156"/>
      <c r="H87" s="2">
        <f>_xlfn.XLOOKUP(D87, FORM3GERAL!$C$7:$C$317,FORM3GERAL!$P$7:$P$317)</f>
        <v>0</v>
      </c>
      <c r="I87" s="2" t="str">
        <f ca="1">_xlfn.XLOOKUP(D87, FORM3GERAL!$C$7:$C$317,FORM3GERAL!$L$7:$L$317)</f>
        <v>Atrasado</v>
      </c>
      <c r="J87" s="1">
        <f t="shared" si="1"/>
        <v>0</v>
      </c>
    </row>
    <row r="88" spans="2:10">
      <c r="B88" s="147">
        <v>26</v>
      </c>
      <c r="C88" s="147"/>
      <c r="D88" s="157" t="s">
        <v>721</v>
      </c>
      <c r="E88" s="177" t="str">
        <f>IFERROR(_xlfn.XLOOKUP(_xlfn.XLOOKUP(D88,FORM2.4!$B$10:$B$179,FORM2.4!$F$10:$F$179),'TABELAS AUXILIARES'!$E$8:$E$13,'TABELAS AUXILIARES'!$F$8:$F$13), "Preencha o campo")</f>
        <v>Preencha o campo</v>
      </c>
      <c r="F88" s="156"/>
      <c r="G88" s="156"/>
      <c r="H88" s="2">
        <f>_xlfn.XLOOKUP(D88, FORM3GERAL!$C$7:$C$317,FORM3GERAL!$P$7:$P$317)</f>
        <v>0</v>
      </c>
      <c r="I88" s="2" t="str">
        <f ca="1">_xlfn.XLOOKUP(D88, FORM3GERAL!$C$7:$C$317,FORM3GERAL!$L$7:$L$317)</f>
        <v>Atrasado</v>
      </c>
      <c r="J88" s="1">
        <f t="shared" si="1"/>
        <v>0</v>
      </c>
    </row>
    <row r="89" spans="2:10">
      <c r="B89" s="147">
        <v>26</v>
      </c>
      <c r="C89" s="147"/>
      <c r="D89" s="157" t="s">
        <v>723</v>
      </c>
      <c r="E89" s="177" t="str">
        <f>IFERROR(_xlfn.XLOOKUP(_xlfn.XLOOKUP(D89,FORM2.4!$B$10:$B$179,FORM2.4!$F$10:$F$179),'TABELAS AUXILIARES'!$E$8:$E$13,'TABELAS AUXILIARES'!$F$8:$F$13), "Preencha o campo")</f>
        <v>Preencha o campo</v>
      </c>
      <c r="F89" s="156"/>
      <c r="G89" s="156"/>
      <c r="H89" s="2">
        <f>_xlfn.XLOOKUP(D89, FORM3GERAL!$C$7:$C$317,FORM3GERAL!$P$7:$P$317)</f>
        <v>1</v>
      </c>
      <c r="I89" s="2" t="str">
        <f ca="1">_xlfn.XLOOKUP(D89, FORM3GERAL!$C$7:$C$317,FORM3GERAL!$L$7:$L$317)</f>
        <v>Atrasado</v>
      </c>
      <c r="J89" s="1">
        <f t="shared" ca="1" si="1"/>
        <v>0</v>
      </c>
    </row>
    <row r="90" spans="2:10">
      <c r="B90" s="147">
        <v>26</v>
      </c>
      <c r="C90" s="147"/>
      <c r="D90" s="157" t="s">
        <v>725</v>
      </c>
      <c r="E90" s="177" t="str">
        <f>IFERROR(_xlfn.XLOOKUP(_xlfn.XLOOKUP(D90,FORM2.4!$B$10:$B$179,FORM2.4!$F$10:$F$179),'TABELAS AUXILIARES'!$E$8:$E$13,'TABELAS AUXILIARES'!$F$8:$F$13), "Preencha o campo")</f>
        <v>Preencha o campo</v>
      </c>
      <c r="F90" s="156"/>
      <c r="G90" s="156"/>
      <c r="H90" s="2">
        <f>_xlfn.XLOOKUP(D90, FORM3GERAL!$C$7:$C$317,FORM3GERAL!$P$7:$P$317)</f>
        <v>0</v>
      </c>
      <c r="I90" s="2" t="str">
        <f ca="1">_xlfn.XLOOKUP(D90, FORM3GERAL!$C$7:$C$317,FORM3GERAL!$L$7:$L$317)</f>
        <v>Atrasado</v>
      </c>
      <c r="J90" s="1">
        <f t="shared" si="1"/>
        <v>0</v>
      </c>
    </row>
    <row r="91" spans="2:10">
      <c r="B91" s="147">
        <v>26</v>
      </c>
      <c r="C91" s="147"/>
      <c r="D91" s="157" t="s">
        <v>727</v>
      </c>
      <c r="E91" s="177" t="str">
        <f>IFERROR(_xlfn.XLOOKUP(_xlfn.XLOOKUP(D91,FORM2.4!$B$10:$B$179,FORM2.4!$F$10:$F$179),'TABELAS AUXILIARES'!$E$8:$E$13,'TABELAS AUXILIARES'!$F$8:$F$13), "Preencha o campo")</f>
        <v>Preencha o campo</v>
      </c>
      <c r="F91" s="156"/>
      <c r="G91" s="156"/>
      <c r="H91" s="2">
        <f>_xlfn.XLOOKUP(D91, FORM3GERAL!$C$7:$C$317,FORM3GERAL!$P$7:$P$317)</f>
        <v>0</v>
      </c>
      <c r="I91" s="2" t="str">
        <f ca="1">_xlfn.XLOOKUP(D91, FORM3GERAL!$C$7:$C$317,FORM3GERAL!$L$7:$L$317)</f>
        <v>Atrasado</v>
      </c>
      <c r="J91" s="1">
        <f t="shared" si="1"/>
        <v>0</v>
      </c>
    </row>
    <row r="92" spans="2:10">
      <c r="B92" s="147">
        <v>26</v>
      </c>
      <c r="C92" s="147"/>
      <c r="D92" s="157" t="s">
        <v>729</v>
      </c>
      <c r="E92" s="177" t="str">
        <f>IFERROR(_xlfn.XLOOKUP(_xlfn.XLOOKUP(D92,FORM2.4!$B$10:$B$179,FORM2.4!$F$10:$F$179),'TABELAS AUXILIARES'!$E$8:$E$13,'TABELAS AUXILIARES'!$F$8:$F$13), "Preencha o campo")</f>
        <v>Preencha o campo</v>
      </c>
      <c r="F92" s="156"/>
      <c r="G92" s="156"/>
      <c r="H92" s="2">
        <f>_xlfn.XLOOKUP(D92, FORM3GERAL!$C$7:$C$317,FORM3GERAL!$P$7:$P$317)</f>
        <v>0</v>
      </c>
      <c r="I92" s="2" t="str">
        <f ca="1">_xlfn.XLOOKUP(D92, FORM3GERAL!$C$7:$C$317,FORM3GERAL!$L$7:$L$317)</f>
        <v>Atrasado</v>
      </c>
      <c r="J92" s="1">
        <f t="shared" si="1"/>
        <v>0</v>
      </c>
    </row>
    <row r="93" spans="2:10">
      <c r="B93" s="147">
        <v>26</v>
      </c>
      <c r="C93" s="147"/>
      <c r="D93" s="157" t="s">
        <v>731</v>
      </c>
      <c r="E93" s="177" t="str">
        <f>IFERROR(_xlfn.XLOOKUP(_xlfn.XLOOKUP(D93,FORM2.4!$B$10:$B$179,FORM2.4!$F$10:$F$179),'TABELAS AUXILIARES'!$E$8:$E$13,'TABELAS AUXILIARES'!$F$8:$F$13), "Preencha o campo")</f>
        <v>Preencha o campo</v>
      </c>
      <c r="F93" s="156"/>
      <c r="G93" s="156"/>
      <c r="H93" s="2">
        <f>_xlfn.XLOOKUP(D93, FORM3GERAL!$C$7:$C$317,FORM3GERAL!$P$7:$P$317)</f>
        <v>0</v>
      </c>
      <c r="I93" s="2" t="str">
        <f ca="1">_xlfn.XLOOKUP(D93, FORM3GERAL!$C$7:$C$317,FORM3GERAL!$L$7:$L$317)</f>
        <v>Atrasado</v>
      </c>
      <c r="J93" s="1">
        <f t="shared" si="1"/>
        <v>0</v>
      </c>
    </row>
    <row r="94" spans="2:10">
      <c r="B94" s="147">
        <v>26</v>
      </c>
      <c r="C94" s="147"/>
      <c r="D94" s="157" t="s">
        <v>733</v>
      </c>
      <c r="E94" s="177" t="str">
        <f>IFERROR(_xlfn.XLOOKUP(_xlfn.XLOOKUP(D94,FORM2.4!$B$10:$B$179,FORM2.4!$F$10:$F$179),'TABELAS AUXILIARES'!$E$8:$E$13,'TABELAS AUXILIARES'!$F$8:$F$13), "Preencha o campo")</f>
        <v>Preencha o campo</v>
      </c>
      <c r="F94" s="156"/>
      <c r="G94" s="156"/>
      <c r="H94" s="2">
        <f>_xlfn.XLOOKUP(D94, FORM3GERAL!$C$7:$C$317,FORM3GERAL!$P$7:$P$317)</f>
        <v>0</v>
      </c>
      <c r="I94" s="2" t="str">
        <f ca="1">_xlfn.XLOOKUP(D94, FORM3GERAL!$C$7:$C$317,FORM3GERAL!$L$7:$L$317)</f>
        <v>Atrasado</v>
      </c>
      <c r="J94" s="1">
        <f t="shared" si="1"/>
        <v>0</v>
      </c>
    </row>
    <row r="95" spans="2:10">
      <c r="B95" s="147">
        <v>26</v>
      </c>
      <c r="C95" s="147"/>
      <c r="D95" s="157" t="s">
        <v>735</v>
      </c>
      <c r="E95" s="177" t="str">
        <f>IFERROR(_xlfn.XLOOKUP(_xlfn.XLOOKUP(D95,FORM2.4!$B$10:$B$179,FORM2.4!$F$10:$F$179),'TABELAS AUXILIARES'!$E$8:$E$13,'TABELAS AUXILIARES'!$F$8:$F$13), "Preencha o campo")</f>
        <v>Preencha o campo</v>
      </c>
      <c r="F95" s="156"/>
      <c r="G95" s="156"/>
      <c r="H95" s="2">
        <f>_xlfn.XLOOKUP(D95, FORM3GERAL!$C$7:$C$317,FORM3GERAL!$P$7:$P$317)</f>
        <v>0</v>
      </c>
      <c r="I95" s="2" t="str">
        <f ca="1">_xlfn.XLOOKUP(D95, FORM3GERAL!$C$7:$C$317,FORM3GERAL!$L$7:$L$317)</f>
        <v>Atrasado</v>
      </c>
      <c r="J95" s="1">
        <f t="shared" si="1"/>
        <v>0</v>
      </c>
    </row>
    <row r="96" spans="2:10">
      <c r="B96" s="147">
        <v>26</v>
      </c>
      <c r="C96" s="147"/>
      <c r="D96" s="157" t="s">
        <v>738</v>
      </c>
      <c r="E96" s="177" t="str">
        <f>IFERROR(_xlfn.XLOOKUP(_xlfn.XLOOKUP(D96,FORM2.4!$B$10:$B$179,FORM2.4!$F$10:$F$179),'TABELAS AUXILIARES'!$E$8:$E$13,'TABELAS AUXILIARES'!$F$8:$F$13), "Preencha o campo")</f>
        <v>Preencha o campo</v>
      </c>
      <c r="F96" s="156"/>
      <c r="G96" s="156"/>
      <c r="H96" s="2">
        <f>_xlfn.XLOOKUP(D96, FORM3GERAL!$C$7:$C$317,FORM3GERAL!$P$7:$P$317)</f>
        <v>0</v>
      </c>
      <c r="I96" s="2" t="str">
        <f ca="1">_xlfn.XLOOKUP(D96, FORM3GERAL!$C$7:$C$317,FORM3GERAL!$L$7:$L$317)</f>
        <v>Atrasado</v>
      </c>
      <c r="J96" s="1">
        <f t="shared" si="1"/>
        <v>0</v>
      </c>
    </row>
    <row r="97" spans="2:10">
      <c r="B97" s="152">
        <v>27</v>
      </c>
      <c r="C97" s="155" t="str">
        <f>FORM2.4!H107</f>
        <v>Selecione sua Resposta</v>
      </c>
      <c r="D97" s="159" t="s">
        <v>741</v>
      </c>
      <c r="E97" s="154" t="str">
        <f>IFERROR(_xlfn.XLOOKUP(_xlfn.XLOOKUP(D97,FORM2.4!$B$10:$B$179,FORM2.4!$F$10:$F$179),'TABELAS AUXILIARES'!$E$8:$E$13,'TABELAS AUXILIARES'!$F$8:$F$13), "Preencha o campo")</f>
        <v>Preencha o campo</v>
      </c>
      <c r="F97" s="175" t="str">
        <f>IFERROR(IF(COUNTIF(E97:E101,"Preencha o campo")&gt;0, "Por favor preencha todas as medidas e controles",(SUMIF(E97:E101,"&gt;=0")/(COUNTA(E97:E101)-COUNTIF(E97:E101,'TABELAS AUXILIARES'!$F$13))/2)*(1+C97*1/5)), "Preencha todos os campos")</f>
        <v>Por favor preencha todas as medidas e controles</v>
      </c>
      <c r="G97" s="175"/>
      <c r="H97" s="149">
        <f>_xlfn.XLOOKUP(D97, FORM3GERAL!$C$7:$C$317,FORM3GERAL!$P$7:$P$317)</f>
        <v>0</v>
      </c>
      <c r="I97" s="149" t="str">
        <f ca="1">_xlfn.XLOOKUP(D97, FORM3GERAL!$C$7:$C$317,FORM3GERAL!$L$7:$L$317)</f>
        <v>Atrasado</v>
      </c>
      <c r="J97" s="149">
        <f t="shared" si="1"/>
        <v>0</v>
      </c>
    </row>
    <row r="98" spans="2:10">
      <c r="B98" s="147">
        <v>27</v>
      </c>
      <c r="D98" s="157" t="s">
        <v>743</v>
      </c>
      <c r="E98" s="177" t="str">
        <f>IFERROR(_xlfn.XLOOKUP(_xlfn.XLOOKUP(D98,FORM2.4!$B$10:$B$179,FORM2.4!$F$10:$F$179),'TABELAS AUXILIARES'!$E$8:$E$13,'TABELAS AUXILIARES'!$F$8:$F$13), "Preencha o campo")</f>
        <v>Preencha o campo</v>
      </c>
      <c r="F98" s="156"/>
      <c r="G98" s="156"/>
      <c r="H98" s="2">
        <f>_xlfn.XLOOKUP(D98, FORM3GERAL!$C$7:$C$317,FORM3GERAL!$P$7:$P$317)</f>
        <v>0</v>
      </c>
      <c r="I98" s="2" t="str">
        <f ca="1">_xlfn.XLOOKUP(D98, FORM3GERAL!$C$7:$C$317,FORM3GERAL!$L$7:$L$317)</f>
        <v>Atrasado</v>
      </c>
      <c r="J98" s="1">
        <f t="shared" si="1"/>
        <v>0</v>
      </c>
    </row>
    <row r="99" spans="2:10">
      <c r="B99" s="147">
        <v>27</v>
      </c>
      <c r="C99" s="147"/>
      <c r="D99" s="157" t="s">
        <v>745</v>
      </c>
      <c r="E99" s="177" t="str">
        <f>IFERROR(_xlfn.XLOOKUP(_xlfn.XLOOKUP(D99,FORM2.4!$B$10:$B$179,FORM2.4!$F$10:$F$179),'TABELAS AUXILIARES'!$E$8:$E$13,'TABELAS AUXILIARES'!$F$8:$F$13), "Preencha o campo")</f>
        <v>Preencha o campo</v>
      </c>
      <c r="F99" s="156"/>
      <c r="G99" s="156"/>
      <c r="H99" s="2">
        <f>_xlfn.XLOOKUP(D99, FORM3GERAL!$C$7:$C$317,FORM3GERAL!$P$7:$P$317)</f>
        <v>1</v>
      </c>
      <c r="I99" s="2" t="str">
        <f ca="1">_xlfn.XLOOKUP(D99, FORM3GERAL!$C$7:$C$317,FORM3GERAL!$L$7:$L$317)</f>
        <v>Atrasado</v>
      </c>
      <c r="J99" s="1">
        <f t="shared" ca="1" si="1"/>
        <v>0</v>
      </c>
    </row>
    <row r="100" spans="2:10">
      <c r="B100" s="147">
        <v>27</v>
      </c>
      <c r="C100" s="147"/>
      <c r="D100" s="157" t="s">
        <v>747</v>
      </c>
      <c r="E100" s="177" t="str">
        <f>IFERROR(_xlfn.XLOOKUP(_xlfn.XLOOKUP(D100,FORM2.4!$B$10:$B$179,FORM2.4!$F$10:$F$179),'TABELAS AUXILIARES'!$E$8:$E$13,'TABELAS AUXILIARES'!$F$8:$F$13), "Preencha o campo")</f>
        <v>Preencha o campo</v>
      </c>
      <c r="F100" s="156"/>
      <c r="G100" s="156"/>
      <c r="H100" s="2">
        <f>_xlfn.XLOOKUP(D100, FORM3GERAL!$C$7:$C$317,FORM3GERAL!$P$7:$P$317)</f>
        <v>1</v>
      </c>
      <c r="I100" s="2" t="str">
        <f ca="1">_xlfn.XLOOKUP(D100, FORM3GERAL!$C$7:$C$317,FORM3GERAL!$L$7:$L$317)</f>
        <v>Atrasado</v>
      </c>
      <c r="J100" s="1">
        <f t="shared" ca="1" si="1"/>
        <v>0</v>
      </c>
    </row>
    <row r="101" spans="2:10">
      <c r="B101" s="147">
        <v>27</v>
      </c>
      <c r="C101" s="147"/>
      <c r="D101" s="157" t="s">
        <v>749</v>
      </c>
      <c r="E101" s="177" t="str">
        <f>IFERROR(_xlfn.XLOOKUP(_xlfn.XLOOKUP(D101,FORM2.4!$B$10:$B$179,FORM2.4!$F$10:$F$179),'TABELAS AUXILIARES'!$E$8:$E$13,'TABELAS AUXILIARES'!$F$8:$F$13), "Preencha o campo")</f>
        <v>Preencha o campo</v>
      </c>
      <c r="F101" s="156"/>
      <c r="G101" s="156"/>
      <c r="H101" s="2">
        <f>_xlfn.XLOOKUP(D101, FORM3GERAL!$C$7:$C$317,FORM3GERAL!$P$7:$P$317)</f>
        <v>0</v>
      </c>
      <c r="I101" s="2" t="str">
        <f ca="1">_xlfn.XLOOKUP(D101, FORM3GERAL!$C$7:$C$317,FORM3GERAL!$L$7:$L$317)</f>
        <v>Atrasado</v>
      </c>
      <c r="J101" s="1">
        <f t="shared" si="1"/>
        <v>0</v>
      </c>
    </row>
    <row r="102" spans="2:10">
      <c r="B102" s="152">
        <v>28</v>
      </c>
      <c r="C102" s="155" t="str">
        <f>FORM2.4!H113</f>
        <v>Selecione sua Resposta</v>
      </c>
      <c r="D102" s="159" t="s">
        <v>752</v>
      </c>
      <c r="E102" s="154" t="str">
        <f>IFERROR(_xlfn.XLOOKUP(_xlfn.XLOOKUP(D102,FORM2.4!$B$10:$B$179,FORM2.4!$F$10:$F$179),'TABELAS AUXILIARES'!$E$8:$E$13,'TABELAS AUXILIARES'!$F$8:$F$13), "Preencha o campo")</f>
        <v>Preencha o campo</v>
      </c>
      <c r="F102" s="175" t="str">
        <f>IFERROR(IF(COUNTIF(E102:E114,"Preencha o campo")&gt;0, "Por favor preencha todas as medidas e controles",(SUMIF(E102:E114,"&gt;=0")/(COUNTA(E102:E114)-COUNTIF(E102:E114,'TABELAS AUXILIARES'!$F$13))/2)*(1+C102*1/5)), "Preencha todos os campos")</f>
        <v>Por favor preencha todas as medidas e controles</v>
      </c>
      <c r="G102" s="175"/>
      <c r="H102" s="149">
        <f>_xlfn.XLOOKUP(D102, FORM3GERAL!$C$7:$C$317,FORM3GERAL!$P$7:$P$317)</f>
        <v>0</v>
      </c>
      <c r="I102" s="149" t="str">
        <f ca="1">_xlfn.XLOOKUP(D102, FORM3GERAL!$C$7:$C$317,FORM3GERAL!$L$7:$L$317)</f>
        <v>Atrasado</v>
      </c>
      <c r="J102" s="149">
        <f t="shared" si="1"/>
        <v>0</v>
      </c>
    </row>
    <row r="103" spans="2:10">
      <c r="B103" s="147">
        <v>28</v>
      </c>
      <c r="D103" s="157" t="s">
        <v>754</v>
      </c>
      <c r="E103" s="177" t="str">
        <f>IFERROR(_xlfn.XLOOKUP(_xlfn.XLOOKUP(D103,FORM2.4!$B$10:$B$179,FORM2.4!$F$10:$F$179),'TABELAS AUXILIARES'!$E$8:$E$13,'TABELAS AUXILIARES'!$F$8:$F$13), "Preencha o campo")</f>
        <v>Preencha o campo</v>
      </c>
      <c r="F103" s="156"/>
      <c r="G103" s="156"/>
      <c r="H103" s="2">
        <f>_xlfn.XLOOKUP(D103, FORM3GERAL!$C$7:$C$317,FORM3GERAL!$P$7:$P$317)</f>
        <v>1</v>
      </c>
      <c r="I103" s="2" t="str">
        <f ca="1">_xlfn.XLOOKUP(D103, FORM3GERAL!$C$7:$C$317,FORM3GERAL!$L$7:$L$317)</f>
        <v>Atrasado</v>
      </c>
      <c r="J103" s="1">
        <f t="shared" ca="1" si="1"/>
        <v>0</v>
      </c>
    </row>
    <row r="104" spans="2:10">
      <c r="B104" s="147">
        <v>28</v>
      </c>
      <c r="C104" s="147"/>
      <c r="D104" s="157" t="s">
        <v>756</v>
      </c>
      <c r="E104" s="177" t="str">
        <f>IFERROR(_xlfn.XLOOKUP(_xlfn.XLOOKUP(D104,FORM2.4!$B$10:$B$179,FORM2.4!$F$10:$F$179),'TABELAS AUXILIARES'!$E$8:$E$13,'TABELAS AUXILIARES'!$F$8:$F$13), "Preencha o campo")</f>
        <v>Preencha o campo</v>
      </c>
      <c r="F104" s="156"/>
      <c r="G104" s="156"/>
      <c r="H104" s="2">
        <f>_xlfn.XLOOKUP(D104, FORM3GERAL!$C$7:$C$317,FORM3GERAL!$P$7:$P$317)</f>
        <v>1</v>
      </c>
      <c r="I104" s="2" t="str">
        <f ca="1">_xlfn.XLOOKUP(D104, FORM3GERAL!$C$7:$C$317,FORM3GERAL!$L$7:$L$317)</f>
        <v>Atrasado</v>
      </c>
      <c r="J104" s="1">
        <f t="shared" ca="1" si="1"/>
        <v>0</v>
      </c>
    </row>
    <row r="105" spans="2:10">
      <c r="B105" s="147">
        <v>28</v>
      </c>
      <c r="C105" s="147"/>
      <c r="D105" s="157" t="s">
        <v>758</v>
      </c>
      <c r="E105" s="177" t="str">
        <f>IFERROR(_xlfn.XLOOKUP(_xlfn.XLOOKUP(D105,FORM2.4!$B$10:$B$179,FORM2.4!$F$10:$F$179),'TABELAS AUXILIARES'!$E$8:$E$13,'TABELAS AUXILIARES'!$F$8:$F$13), "Preencha o campo")</f>
        <v>Preencha o campo</v>
      </c>
      <c r="F105" s="156"/>
      <c r="G105" s="156"/>
      <c r="H105" s="2">
        <f>_xlfn.XLOOKUP(D105, FORM3GERAL!$C$7:$C$317,FORM3GERAL!$P$7:$P$317)</f>
        <v>0</v>
      </c>
      <c r="I105" s="2" t="str">
        <f ca="1">_xlfn.XLOOKUP(D105, FORM3GERAL!$C$7:$C$317,FORM3GERAL!$L$7:$L$317)</f>
        <v>Atrasado</v>
      </c>
      <c r="J105" s="1">
        <f t="shared" si="1"/>
        <v>0</v>
      </c>
    </row>
    <row r="106" spans="2:10">
      <c r="B106" s="147">
        <v>28</v>
      </c>
      <c r="C106" s="147"/>
      <c r="D106" s="157" t="s">
        <v>760</v>
      </c>
      <c r="E106" s="177" t="str">
        <f>IFERROR(_xlfn.XLOOKUP(_xlfn.XLOOKUP(D106,FORM2.4!$B$10:$B$179,FORM2.4!$F$10:$F$179),'TABELAS AUXILIARES'!$E$8:$E$13,'TABELAS AUXILIARES'!$F$8:$F$13), "Preencha o campo")</f>
        <v>Preencha o campo</v>
      </c>
      <c r="F106" s="156"/>
      <c r="G106" s="156"/>
      <c r="H106" s="2">
        <f>_xlfn.XLOOKUP(D106, FORM3GERAL!$C$7:$C$317,FORM3GERAL!$P$7:$P$317)</f>
        <v>0</v>
      </c>
      <c r="I106" s="2" t="str">
        <f ca="1">_xlfn.XLOOKUP(D106, FORM3GERAL!$C$7:$C$317,FORM3GERAL!$L$7:$L$317)</f>
        <v>Atrasado</v>
      </c>
      <c r="J106" s="1">
        <f t="shared" si="1"/>
        <v>0</v>
      </c>
    </row>
    <row r="107" spans="2:10">
      <c r="B107" s="147">
        <v>28</v>
      </c>
      <c r="C107" s="147"/>
      <c r="D107" s="157" t="s">
        <v>762</v>
      </c>
      <c r="E107" s="177" t="str">
        <f>IFERROR(_xlfn.XLOOKUP(_xlfn.XLOOKUP(D107,FORM2.4!$B$10:$B$179,FORM2.4!$F$10:$F$179),'TABELAS AUXILIARES'!$E$8:$E$13,'TABELAS AUXILIARES'!$F$8:$F$13), "Preencha o campo")</f>
        <v>Preencha o campo</v>
      </c>
      <c r="F107" s="156"/>
      <c r="G107" s="156"/>
      <c r="H107" s="2">
        <f>_xlfn.XLOOKUP(D107, FORM3GERAL!$C$7:$C$317,FORM3GERAL!$P$7:$P$317)</f>
        <v>0</v>
      </c>
      <c r="I107" s="2" t="str">
        <f ca="1">_xlfn.XLOOKUP(D107, FORM3GERAL!$C$7:$C$317,FORM3GERAL!$L$7:$L$317)</f>
        <v>Atrasado</v>
      </c>
      <c r="J107" s="1">
        <f t="shared" si="1"/>
        <v>0</v>
      </c>
    </row>
    <row r="108" spans="2:10">
      <c r="B108" s="147">
        <v>28</v>
      </c>
      <c r="C108" s="147"/>
      <c r="D108" s="157" t="s">
        <v>764</v>
      </c>
      <c r="E108" s="177" t="str">
        <f>IFERROR(_xlfn.XLOOKUP(_xlfn.XLOOKUP(D108,FORM2.4!$B$10:$B$179,FORM2.4!$F$10:$F$179),'TABELAS AUXILIARES'!$E$8:$E$13,'TABELAS AUXILIARES'!$F$8:$F$13), "Preencha o campo")</f>
        <v>Preencha o campo</v>
      </c>
      <c r="F108" s="156"/>
      <c r="G108" s="156"/>
      <c r="H108" s="2">
        <f>_xlfn.XLOOKUP(D108, FORM3GERAL!$C$7:$C$317,FORM3GERAL!$P$7:$P$317)</f>
        <v>0</v>
      </c>
      <c r="I108" s="2" t="str">
        <f ca="1">_xlfn.XLOOKUP(D108, FORM3GERAL!$C$7:$C$317,FORM3GERAL!$L$7:$L$317)</f>
        <v>Atrasado</v>
      </c>
      <c r="J108" s="1">
        <f t="shared" si="1"/>
        <v>0</v>
      </c>
    </row>
    <row r="109" spans="2:10">
      <c r="B109" s="147">
        <v>28</v>
      </c>
      <c r="C109" s="147"/>
      <c r="D109" s="157" t="s">
        <v>766</v>
      </c>
      <c r="E109" s="177" t="str">
        <f>IFERROR(_xlfn.XLOOKUP(_xlfn.XLOOKUP(D109,FORM2.4!$B$10:$B$179,FORM2.4!$F$10:$F$179),'TABELAS AUXILIARES'!$E$8:$E$13,'TABELAS AUXILIARES'!$F$8:$F$13), "Preencha o campo")</f>
        <v>Preencha o campo</v>
      </c>
      <c r="F109" s="156"/>
      <c r="G109" s="156"/>
      <c r="H109" s="2">
        <f>_xlfn.XLOOKUP(D109, FORM3GERAL!$C$7:$C$317,FORM3GERAL!$P$7:$P$317)</f>
        <v>0</v>
      </c>
      <c r="I109" s="2" t="str">
        <f ca="1">_xlfn.XLOOKUP(D109, FORM3GERAL!$C$7:$C$317,FORM3GERAL!$L$7:$L$317)</f>
        <v>Atrasado</v>
      </c>
      <c r="J109" s="1">
        <f t="shared" si="1"/>
        <v>0</v>
      </c>
    </row>
    <row r="110" spans="2:10">
      <c r="B110" s="147">
        <v>28</v>
      </c>
      <c r="C110" s="147"/>
      <c r="D110" s="157" t="s">
        <v>768</v>
      </c>
      <c r="E110" s="177" t="str">
        <f>IFERROR(_xlfn.XLOOKUP(_xlfn.XLOOKUP(D110,FORM2.4!$B$10:$B$179,FORM2.4!$F$10:$F$179),'TABELAS AUXILIARES'!$E$8:$E$13,'TABELAS AUXILIARES'!$F$8:$F$13), "Preencha o campo")</f>
        <v>Preencha o campo</v>
      </c>
      <c r="F110" s="156"/>
      <c r="G110" s="156"/>
      <c r="H110" s="2">
        <f>_xlfn.XLOOKUP(D110, FORM3GERAL!$C$7:$C$317,FORM3GERAL!$P$7:$P$317)</f>
        <v>0</v>
      </c>
      <c r="I110" s="2" t="str">
        <f ca="1">_xlfn.XLOOKUP(D110, FORM3GERAL!$C$7:$C$317,FORM3GERAL!$L$7:$L$317)</f>
        <v>Atrasado</v>
      </c>
      <c r="J110" s="1">
        <f t="shared" si="1"/>
        <v>0</v>
      </c>
    </row>
    <row r="111" spans="2:10">
      <c r="B111" s="147">
        <v>28</v>
      </c>
      <c r="C111" s="147"/>
      <c r="D111" s="157" t="s">
        <v>770</v>
      </c>
      <c r="E111" s="177" t="str">
        <f>IFERROR(_xlfn.XLOOKUP(_xlfn.XLOOKUP(D111,FORM2.4!$B$10:$B$179,FORM2.4!$F$10:$F$179),'TABELAS AUXILIARES'!$E$8:$E$13,'TABELAS AUXILIARES'!$F$8:$F$13), "Preencha o campo")</f>
        <v>Preencha o campo</v>
      </c>
      <c r="F111" s="156"/>
      <c r="G111" s="156"/>
      <c r="H111" s="2">
        <f>_xlfn.XLOOKUP(D111, FORM3GERAL!$C$7:$C$317,FORM3GERAL!$P$7:$P$317)</f>
        <v>0</v>
      </c>
      <c r="I111" s="2" t="str">
        <f ca="1">_xlfn.XLOOKUP(D111, FORM3GERAL!$C$7:$C$317,FORM3GERAL!$L$7:$L$317)</f>
        <v>Atrasado</v>
      </c>
      <c r="J111" s="1">
        <f t="shared" si="1"/>
        <v>0</v>
      </c>
    </row>
    <row r="112" spans="2:10">
      <c r="B112" s="147">
        <v>28</v>
      </c>
      <c r="C112" s="147"/>
      <c r="D112" s="157" t="s">
        <v>772</v>
      </c>
      <c r="E112" s="177" t="str">
        <f>IFERROR(_xlfn.XLOOKUP(_xlfn.XLOOKUP(D112,FORM2.4!$B$10:$B$179,FORM2.4!$F$10:$F$179),'TABELAS AUXILIARES'!$E$8:$E$13,'TABELAS AUXILIARES'!$F$8:$F$13), "Preencha o campo")</f>
        <v>Preencha o campo</v>
      </c>
      <c r="F112" s="156"/>
      <c r="G112" s="156"/>
      <c r="H112" s="2">
        <f>_xlfn.XLOOKUP(D112, FORM3GERAL!$C$7:$C$317,FORM3GERAL!$P$7:$P$317)</f>
        <v>0</v>
      </c>
      <c r="I112" s="2" t="str">
        <f ca="1">_xlfn.XLOOKUP(D112, FORM3GERAL!$C$7:$C$317,FORM3GERAL!$L$7:$L$317)</f>
        <v>Atrasado</v>
      </c>
      <c r="J112" s="1">
        <f t="shared" si="1"/>
        <v>0</v>
      </c>
    </row>
    <row r="113" spans="2:10">
      <c r="B113" s="147">
        <v>28</v>
      </c>
      <c r="C113" s="147"/>
      <c r="D113" s="157" t="s">
        <v>774</v>
      </c>
      <c r="E113" s="177" t="str">
        <f>IFERROR(_xlfn.XLOOKUP(_xlfn.XLOOKUP(D113,FORM2.4!$B$10:$B$179,FORM2.4!$F$10:$F$179),'TABELAS AUXILIARES'!$E$8:$E$13,'TABELAS AUXILIARES'!$F$8:$F$13), "Preencha o campo")</f>
        <v>Preencha o campo</v>
      </c>
      <c r="F113" s="156"/>
      <c r="G113" s="156"/>
      <c r="H113" s="2">
        <f>_xlfn.XLOOKUP(D113, FORM3GERAL!$C$7:$C$317,FORM3GERAL!$P$7:$P$317)</f>
        <v>0</v>
      </c>
      <c r="I113" s="2" t="str">
        <f ca="1">_xlfn.XLOOKUP(D113, FORM3GERAL!$C$7:$C$317,FORM3GERAL!$L$7:$L$317)</f>
        <v>Atrasado</v>
      </c>
      <c r="J113" s="1">
        <f t="shared" si="1"/>
        <v>0</v>
      </c>
    </row>
    <row r="114" spans="2:10">
      <c r="B114" s="147">
        <v>28</v>
      </c>
      <c r="C114" s="147"/>
      <c r="D114" s="157" t="s">
        <v>776</v>
      </c>
      <c r="E114" s="177" t="str">
        <f>IFERROR(_xlfn.XLOOKUP(_xlfn.XLOOKUP(D114,FORM2.4!$B$10:$B$179,FORM2.4!$F$10:$F$179),'TABELAS AUXILIARES'!$E$8:$E$13,'TABELAS AUXILIARES'!$F$8:$F$13), "Preencha o campo")</f>
        <v>Preencha o campo</v>
      </c>
      <c r="F114" s="156"/>
      <c r="G114" s="156"/>
      <c r="H114" s="2">
        <f>_xlfn.XLOOKUP(D114, FORM3GERAL!$C$7:$C$317,FORM3GERAL!$P$7:$P$317)</f>
        <v>0</v>
      </c>
      <c r="I114" s="2" t="str">
        <f ca="1">_xlfn.XLOOKUP(D114, FORM3GERAL!$C$7:$C$317,FORM3GERAL!$L$7:$L$317)</f>
        <v>Atrasado</v>
      </c>
      <c r="J114" s="1">
        <f t="shared" si="1"/>
        <v>0</v>
      </c>
    </row>
    <row r="115" spans="2:10">
      <c r="B115" s="152">
        <v>29</v>
      </c>
      <c r="C115" s="155" t="str">
        <f>FORM2.4!H127</f>
        <v>Selecione sua Resposta</v>
      </c>
      <c r="D115" s="159" t="s">
        <v>779</v>
      </c>
      <c r="E115" s="154" t="str">
        <f>IFERROR(_xlfn.XLOOKUP(_xlfn.XLOOKUP(D115,FORM2.4!$B$10:$B$179,FORM2.4!$F$10:$F$179),'TABELAS AUXILIARES'!$E$8:$E$13,'TABELAS AUXILIARES'!$F$8:$F$13), "Preencha o campo")</f>
        <v>Preencha o campo</v>
      </c>
      <c r="F115" s="175" t="str">
        <f>IFERROR(IF(COUNTIF(E115:E126,"Preencha o campo")&gt;0, "Por favor preencha todas as medidas e controles",(SUMIF(E115:E126,"&gt;=0")/(COUNTA(E115:E126)-COUNTIF(E115:E126,'TABELAS AUXILIARES'!$F$13))/2)*(1+C115*1/5)), "Preencha todos os campos")</f>
        <v>Por favor preencha todas as medidas e controles</v>
      </c>
      <c r="G115" s="175"/>
      <c r="H115" s="149">
        <f>_xlfn.XLOOKUP(D115, FORM3GERAL!$C$7:$C$317,FORM3GERAL!$P$7:$P$317)</f>
        <v>0</v>
      </c>
      <c r="I115" s="149" t="str">
        <f ca="1">_xlfn.XLOOKUP(D115, FORM3GERAL!$C$7:$C$317,FORM3GERAL!$L$7:$L$317)</f>
        <v>Atrasado</v>
      </c>
      <c r="J115" s="149">
        <f t="shared" si="1"/>
        <v>0</v>
      </c>
    </row>
    <row r="116" spans="2:10">
      <c r="B116" s="147">
        <v>29</v>
      </c>
      <c r="D116" s="157" t="s">
        <v>781</v>
      </c>
      <c r="E116" s="177" t="str">
        <f>IFERROR(_xlfn.XLOOKUP(_xlfn.XLOOKUP(D116,FORM2.4!$B$10:$B$179,FORM2.4!$F$10:$F$179),'TABELAS AUXILIARES'!$E$8:$E$13,'TABELAS AUXILIARES'!$F$8:$F$13), "Preencha o campo")</f>
        <v>Preencha o campo</v>
      </c>
      <c r="F116" s="156"/>
      <c r="G116" s="156"/>
      <c r="H116" s="2">
        <f>_xlfn.XLOOKUP(D116, FORM3GERAL!$C$7:$C$317,FORM3GERAL!$P$7:$P$317)</f>
        <v>1</v>
      </c>
      <c r="I116" s="2" t="str">
        <f ca="1">_xlfn.XLOOKUP(D116, FORM3GERAL!$C$7:$C$317,FORM3GERAL!$L$7:$L$317)</f>
        <v>Atrasado</v>
      </c>
      <c r="J116" s="1">
        <f t="shared" ca="1" si="1"/>
        <v>0</v>
      </c>
    </row>
    <row r="117" spans="2:10">
      <c r="B117" s="147">
        <v>29</v>
      </c>
      <c r="C117" s="147"/>
      <c r="D117" s="157" t="s">
        <v>783</v>
      </c>
      <c r="E117" s="177" t="str">
        <f>IFERROR(_xlfn.XLOOKUP(_xlfn.XLOOKUP(D117,FORM2.4!$B$10:$B$179,FORM2.4!$F$10:$F$179),'TABELAS AUXILIARES'!$E$8:$E$13,'TABELAS AUXILIARES'!$F$8:$F$13), "Preencha o campo")</f>
        <v>Preencha o campo</v>
      </c>
      <c r="F117" s="156"/>
      <c r="G117" s="156"/>
      <c r="H117" s="2">
        <f>_xlfn.XLOOKUP(D117, FORM3GERAL!$C$7:$C$317,FORM3GERAL!$P$7:$P$317)</f>
        <v>0</v>
      </c>
      <c r="I117" s="2" t="str">
        <f ca="1">_xlfn.XLOOKUP(D117, FORM3GERAL!$C$7:$C$317,FORM3GERAL!$L$7:$L$317)</f>
        <v>Atrasado</v>
      </c>
      <c r="J117" s="1">
        <f t="shared" si="1"/>
        <v>0</v>
      </c>
    </row>
    <row r="118" spans="2:10">
      <c r="B118" s="147">
        <v>29</v>
      </c>
      <c r="C118" s="147"/>
      <c r="D118" s="157" t="s">
        <v>785</v>
      </c>
      <c r="E118" s="177" t="str">
        <f>IFERROR(_xlfn.XLOOKUP(_xlfn.XLOOKUP(D118,FORM2.4!$B$10:$B$179,FORM2.4!$F$10:$F$179),'TABELAS AUXILIARES'!$E$8:$E$13,'TABELAS AUXILIARES'!$F$8:$F$13), "Preencha o campo")</f>
        <v>Preencha o campo</v>
      </c>
      <c r="F118" s="156"/>
      <c r="G118" s="156"/>
      <c r="H118" s="2">
        <f>_xlfn.XLOOKUP(D118, FORM3GERAL!$C$7:$C$317,FORM3GERAL!$P$7:$P$317)</f>
        <v>0</v>
      </c>
      <c r="I118" s="2" t="str">
        <f ca="1">_xlfn.XLOOKUP(D118, FORM3GERAL!$C$7:$C$317,FORM3GERAL!$L$7:$L$317)</f>
        <v>Atrasado</v>
      </c>
      <c r="J118" s="1">
        <f t="shared" si="1"/>
        <v>0</v>
      </c>
    </row>
    <row r="119" spans="2:10">
      <c r="B119" s="147">
        <v>29</v>
      </c>
      <c r="C119" s="147"/>
      <c r="D119" s="157" t="s">
        <v>787</v>
      </c>
      <c r="E119" s="177" t="str">
        <f>IFERROR(_xlfn.XLOOKUP(_xlfn.XLOOKUP(D119,FORM2.4!$B$10:$B$179,FORM2.4!$F$10:$F$179),'TABELAS AUXILIARES'!$E$8:$E$13,'TABELAS AUXILIARES'!$F$8:$F$13), "Preencha o campo")</f>
        <v>Preencha o campo</v>
      </c>
      <c r="F119" s="156"/>
      <c r="G119" s="156"/>
      <c r="H119" s="2">
        <f>_xlfn.XLOOKUP(D119, FORM3GERAL!$C$7:$C$317,FORM3GERAL!$P$7:$P$317)</f>
        <v>0</v>
      </c>
      <c r="I119" s="2" t="str">
        <f ca="1">_xlfn.XLOOKUP(D119, FORM3GERAL!$C$7:$C$317,FORM3GERAL!$L$7:$L$317)</f>
        <v>Atrasado</v>
      </c>
      <c r="J119" s="1">
        <f t="shared" si="1"/>
        <v>0</v>
      </c>
    </row>
    <row r="120" spans="2:10">
      <c r="B120" s="147">
        <v>29</v>
      </c>
      <c r="C120" s="147"/>
      <c r="D120" s="157" t="s">
        <v>789</v>
      </c>
      <c r="E120" s="177" t="str">
        <f>IFERROR(_xlfn.XLOOKUP(_xlfn.XLOOKUP(D120,FORM2.4!$B$10:$B$179,FORM2.4!$F$10:$F$179),'TABELAS AUXILIARES'!$E$8:$E$13,'TABELAS AUXILIARES'!$F$8:$F$13), "Preencha o campo")</f>
        <v>Preencha o campo</v>
      </c>
      <c r="F120" s="156"/>
      <c r="G120" s="156"/>
      <c r="H120" s="2">
        <f>_xlfn.XLOOKUP(D120, FORM3GERAL!$C$7:$C$317,FORM3GERAL!$P$7:$P$317)</f>
        <v>1</v>
      </c>
      <c r="I120" s="2" t="str">
        <f ca="1">_xlfn.XLOOKUP(D120, FORM3GERAL!$C$7:$C$317,FORM3GERAL!$L$7:$L$317)</f>
        <v>Atrasado</v>
      </c>
      <c r="J120" s="1">
        <f t="shared" ca="1" si="1"/>
        <v>0</v>
      </c>
    </row>
    <row r="121" spans="2:10">
      <c r="B121" s="147">
        <v>29</v>
      </c>
      <c r="C121" s="147"/>
      <c r="D121" s="157" t="s">
        <v>791</v>
      </c>
      <c r="E121" s="177" t="str">
        <f>IFERROR(_xlfn.XLOOKUP(_xlfn.XLOOKUP(D121,FORM2.4!$B$10:$B$179,FORM2.4!$F$10:$F$179),'TABELAS AUXILIARES'!$E$8:$E$13,'TABELAS AUXILIARES'!$F$8:$F$13), "Preencha o campo")</f>
        <v>Preencha o campo</v>
      </c>
      <c r="F121" s="156"/>
      <c r="G121" s="156"/>
      <c r="H121" s="2">
        <f>_xlfn.XLOOKUP(D121, FORM3GERAL!$C$7:$C$317,FORM3GERAL!$P$7:$P$317)</f>
        <v>0</v>
      </c>
      <c r="I121" s="2" t="str">
        <f ca="1">_xlfn.XLOOKUP(D121, FORM3GERAL!$C$7:$C$317,FORM3GERAL!$L$7:$L$317)</f>
        <v>Atrasado</v>
      </c>
      <c r="J121" s="1">
        <f t="shared" si="1"/>
        <v>0</v>
      </c>
    </row>
    <row r="122" spans="2:10">
      <c r="B122" s="147">
        <v>29</v>
      </c>
      <c r="C122" s="147"/>
      <c r="D122" s="157" t="s">
        <v>793</v>
      </c>
      <c r="E122" s="177" t="str">
        <f>IFERROR(_xlfn.XLOOKUP(_xlfn.XLOOKUP(D122,FORM2.4!$B$10:$B$179,FORM2.4!$F$10:$F$179),'TABELAS AUXILIARES'!$E$8:$E$13,'TABELAS AUXILIARES'!$F$8:$F$13), "Preencha o campo")</f>
        <v>Preencha o campo</v>
      </c>
      <c r="F122" s="156"/>
      <c r="G122" s="156"/>
      <c r="H122" s="2">
        <f>_xlfn.XLOOKUP(D122, FORM3GERAL!$C$7:$C$317,FORM3GERAL!$P$7:$P$317)</f>
        <v>0</v>
      </c>
      <c r="I122" s="2" t="str">
        <f ca="1">_xlfn.XLOOKUP(D122, FORM3GERAL!$C$7:$C$317,FORM3GERAL!$L$7:$L$317)</f>
        <v>Atrasado</v>
      </c>
      <c r="J122" s="1">
        <f t="shared" si="1"/>
        <v>0</v>
      </c>
    </row>
    <row r="123" spans="2:10">
      <c r="B123" s="147">
        <v>29</v>
      </c>
      <c r="C123" s="147"/>
      <c r="D123" s="157" t="s">
        <v>795</v>
      </c>
      <c r="E123" s="177" t="str">
        <f>IFERROR(_xlfn.XLOOKUP(_xlfn.XLOOKUP(D123,FORM2.4!$B$10:$B$179,FORM2.4!$F$10:$F$179),'TABELAS AUXILIARES'!$E$8:$E$13,'TABELAS AUXILIARES'!$F$8:$F$13), "Preencha o campo")</f>
        <v>Preencha o campo</v>
      </c>
      <c r="F123" s="156"/>
      <c r="G123" s="156"/>
      <c r="H123" s="2">
        <f>_xlfn.XLOOKUP(D123, FORM3GERAL!$C$7:$C$317,FORM3GERAL!$P$7:$P$317)</f>
        <v>0</v>
      </c>
      <c r="I123" s="2" t="str">
        <f ca="1">_xlfn.XLOOKUP(D123, FORM3GERAL!$C$7:$C$317,FORM3GERAL!$L$7:$L$317)</f>
        <v>Atrasado</v>
      </c>
      <c r="J123" s="1">
        <f t="shared" si="1"/>
        <v>0</v>
      </c>
    </row>
    <row r="124" spans="2:10">
      <c r="B124" s="147">
        <v>29</v>
      </c>
      <c r="C124" s="147"/>
      <c r="D124" s="157" t="s">
        <v>797</v>
      </c>
      <c r="E124" s="177" t="str">
        <f>IFERROR(_xlfn.XLOOKUP(_xlfn.XLOOKUP(D124,FORM2.4!$B$10:$B$179,FORM2.4!$F$10:$F$179),'TABELAS AUXILIARES'!$E$8:$E$13,'TABELAS AUXILIARES'!$F$8:$F$13), "Preencha o campo")</f>
        <v>Preencha o campo</v>
      </c>
      <c r="F124" s="156"/>
      <c r="G124" s="156"/>
      <c r="H124" s="2">
        <f>_xlfn.XLOOKUP(D124, FORM3GERAL!$C$7:$C$317,FORM3GERAL!$P$7:$P$317)</f>
        <v>0</v>
      </c>
      <c r="I124" s="2" t="str">
        <f ca="1">_xlfn.XLOOKUP(D124, FORM3GERAL!$C$7:$C$317,FORM3GERAL!$L$7:$L$317)</f>
        <v>Atrasado</v>
      </c>
      <c r="J124" s="1">
        <f t="shared" si="1"/>
        <v>0</v>
      </c>
    </row>
    <row r="125" spans="2:10">
      <c r="B125" s="147">
        <v>29</v>
      </c>
      <c r="C125" s="147"/>
      <c r="D125" s="157" t="s">
        <v>799</v>
      </c>
      <c r="E125" s="177" t="str">
        <f>IFERROR(_xlfn.XLOOKUP(_xlfn.XLOOKUP(D125,FORM2.4!$B$10:$B$179,FORM2.4!$F$10:$F$179),'TABELAS AUXILIARES'!$E$8:$E$13,'TABELAS AUXILIARES'!$F$8:$F$13), "Preencha o campo")</f>
        <v>Preencha o campo</v>
      </c>
      <c r="F125" s="156"/>
      <c r="G125" s="156"/>
      <c r="H125" s="2">
        <f>_xlfn.XLOOKUP(D125, FORM3GERAL!$C$7:$C$317,FORM3GERAL!$P$7:$P$317)</f>
        <v>0</v>
      </c>
      <c r="I125" s="2" t="str">
        <f ca="1">_xlfn.XLOOKUP(D125, FORM3GERAL!$C$7:$C$317,FORM3GERAL!$L$7:$L$317)</f>
        <v>Atrasado</v>
      </c>
      <c r="J125" s="1">
        <f t="shared" si="1"/>
        <v>0</v>
      </c>
    </row>
    <row r="126" spans="2:10">
      <c r="B126" s="147">
        <v>29</v>
      </c>
      <c r="C126" s="147"/>
      <c r="D126" s="157" t="s">
        <v>801</v>
      </c>
      <c r="E126" s="177" t="str">
        <f>IFERROR(_xlfn.XLOOKUP(_xlfn.XLOOKUP(D126,FORM2.4!$B$10:$B$179,FORM2.4!$F$10:$F$179),'TABELAS AUXILIARES'!$E$8:$E$13,'TABELAS AUXILIARES'!$F$8:$F$13), "Preencha o campo")</f>
        <v>Preencha o campo</v>
      </c>
      <c r="F126" s="156"/>
      <c r="G126" s="156"/>
      <c r="H126" s="2">
        <f>_xlfn.XLOOKUP(D126, FORM3GERAL!$C$7:$C$317,FORM3GERAL!$P$7:$P$317)</f>
        <v>0</v>
      </c>
      <c r="I126" s="2" t="str">
        <f ca="1">_xlfn.XLOOKUP(D126, FORM3GERAL!$C$7:$C$317,FORM3GERAL!$L$7:$L$317)</f>
        <v>Atrasado</v>
      </c>
      <c r="J126" s="1">
        <f t="shared" si="1"/>
        <v>0</v>
      </c>
    </row>
    <row r="127" spans="2:10">
      <c r="B127" s="152">
        <v>30</v>
      </c>
      <c r="C127" s="155" t="str">
        <f>FORM2.4!H140</f>
        <v>Selecione sua Resposta</v>
      </c>
      <c r="D127" s="159" t="s">
        <v>804</v>
      </c>
      <c r="E127" s="154" t="str">
        <f>IFERROR(_xlfn.XLOOKUP(_xlfn.XLOOKUP(D127,FORM2.4!$B$10:$B$179,FORM2.4!$F$10:$F$179),'TABELAS AUXILIARES'!$E$8:$E$13,'TABELAS AUXILIARES'!$F$8:$F$13), "Preencha o campo")</f>
        <v>Preencha o campo</v>
      </c>
      <c r="F127" s="175" t="str">
        <f>IFERROR(IF(COUNTIF(E127:E138,"Preencha o campo")&gt;0, "Por favor preencha todas as medidas e controles",(SUMIF(E127:E138,"&gt;=0")/(COUNTA(E127:E138)-COUNTIF(E127:E138,'TABELAS AUXILIARES'!$F$13))/2)*(1+C127*1/5)), "Preencha todos os campos")</f>
        <v>Por favor preencha todas as medidas e controles</v>
      </c>
      <c r="G127" s="175"/>
      <c r="H127" s="149">
        <f>_xlfn.XLOOKUP(D127, FORM3GERAL!$C$7:$C$317,FORM3GERAL!$P$7:$P$317)</f>
        <v>1</v>
      </c>
      <c r="I127" s="149" t="str">
        <f ca="1">_xlfn.XLOOKUP(D127, FORM3GERAL!$C$7:$C$317,FORM3GERAL!$L$7:$L$317)</f>
        <v>Atrasado</v>
      </c>
      <c r="J127" s="149">
        <f t="shared" ca="1" si="1"/>
        <v>0</v>
      </c>
    </row>
    <row r="128" spans="2:10">
      <c r="B128" s="147">
        <v>30</v>
      </c>
      <c r="D128" s="157" t="s">
        <v>806</v>
      </c>
      <c r="E128" s="177" t="str">
        <f>IFERROR(_xlfn.XLOOKUP(_xlfn.XLOOKUP(D128,FORM2.4!$B$10:$B$179,FORM2.4!$F$10:$F$179),'TABELAS AUXILIARES'!$E$8:$E$13,'TABELAS AUXILIARES'!$F$8:$F$13), "Preencha o campo")</f>
        <v>Preencha o campo</v>
      </c>
      <c r="F128" s="156"/>
      <c r="G128" s="156"/>
      <c r="H128" s="2">
        <f>_xlfn.XLOOKUP(D128, FORM3GERAL!$C$7:$C$317,FORM3GERAL!$P$7:$P$317)</f>
        <v>0</v>
      </c>
      <c r="I128" s="2" t="str">
        <f ca="1">_xlfn.XLOOKUP(D128, FORM3GERAL!$C$7:$C$317,FORM3GERAL!$L$7:$L$317)</f>
        <v>Atrasado</v>
      </c>
      <c r="J128" s="1">
        <f t="shared" si="1"/>
        <v>0</v>
      </c>
    </row>
    <row r="129" spans="2:10">
      <c r="B129" s="147">
        <v>30</v>
      </c>
      <c r="C129" s="147"/>
      <c r="D129" s="157" t="s">
        <v>808</v>
      </c>
      <c r="E129" s="177" t="str">
        <f>IFERROR(_xlfn.XLOOKUP(_xlfn.XLOOKUP(D129,FORM2.4!$B$10:$B$179,FORM2.4!$F$10:$F$179),'TABELAS AUXILIARES'!$E$8:$E$13,'TABELAS AUXILIARES'!$F$8:$F$13), "Preencha o campo")</f>
        <v>Preencha o campo</v>
      </c>
      <c r="F129" s="156"/>
      <c r="G129" s="156"/>
      <c r="H129" s="2">
        <f>_xlfn.XLOOKUP(D129, FORM3GERAL!$C$7:$C$317,FORM3GERAL!$P$7:$P$317)</f>
        <v>0</v>
      </c>
      <c r="I129" s="2" t="str">
        <f ca="1">_xlfn.XLOOKUP(D129, FORM3GERAL!$C$7:$C$317,FORM3GERAL!$L$7:$L$317)</f>
        <v>Atrasado</v>
      </c>
      <c r="J129" s="1">
        <f t="shared" si="1"/>
        <v>0</v>
      </c>
    </row>
    <row r="130" spans="2:10">
      <c r="B130" s="147">
        <v>30</v>
      </c>
      <c r="C130" s="147"/>
      <c r="D130" s="157" t="s">
        <v>810</v>
      </c>
      <c r="E130" s="177" t="str">
        <f>IFERROR(_xlfn.XLOOKUP(_xlfn.XLOOKUP(D130,FORM2.4!$B$10:$B$179,FORM2.4!$F$10:$F$179),'TABELAS AUXILIARES'!$E$8:$E$13,'TABELAS AUXILIARES'!$F$8:$F$13), "Preencha o campo")</f>
        <v>Preencha o campo</v>
      </c>
      <c r="F130" s="156"/>
      <c r="G130" s="156"/>
      <c r="H130" s="2">
        <f>_xlfn.XLOOKUP(D130, FORM3GERAL!$C$7:$C$317,FORM3GERAL!$P$7:$P$317)</f>
        <v>0</v>
      </c>
      <c r="I130" s="2" t="str">
        <f ca="1">_xlfn.XLOOKUP(D130, FORM3GERAL!$C$7:$C$317,FORM3GERAL!$L$7:$L$317)</f>
        <v>Atrasado</v>
      </c>
      <c r="J130" s="1">
        <f t="shared" si="1"/>
        <v>0</v>
      </c>
    </row>
    <row r="131" spans="2:10">
      <c r="B131" s="147">
        <v>30</v>
      </c>
      <c r="C131" s="147"/>
      <c r="D131" s="157" t="s">
        <v>812</v>
      </c>
      <c r="E131" s="177" t="str">
        <f>IFERROR(_xlfn.XLOOKUP(_xlfn.XLOOKUP(D131,FORM2.4!$B$10:$B$179,FORM2.4!$F$10:$F$179),'TABELAS AUXILIARES'!$E$8:$E$13,'TABELAS AUXILIARES'!$F$8:$F$13), "Preencha o campo")</f>
        <v>Preencha o campo</v>
      </c>
      <c r="F131" s="156"/>
      <c r="G131" s="156"/>
      <c r="H131" s="2">
        <f>_xlfn.XLOOKUP(D131, FORM3GERAL!$C$7:$C$317,FORM3GERAL!$P$7:$P$317)</f>
        <v>1</v>
      </c>
      <c r="I131" s="2" t="str">
        <f ca="1">_xlfn.XLOOKUP(D131, FORM3GERAL!$C$7:$C$317,FORM3GERAL!$L$7:$L$317)</f>
        <v>Atrasado</v>
      </c>
      <c r="J131" s="1">
        <f t="shared" ca="1" si="1"/>
        <v>0</v>
      </c>
    </row>
    <row r="132" spans="2:10">
      <c r="B132" s="147">
        <v>30</v>
      </c>
      <c r="C132" s="147"/>
      <c r="D132" s="157" t="s">
        <v>814</v>
      </c>
      <c r="E132" s="177" t="str">
        <f>IFERROR(_xlfn.XLOOKUP(_xlfn.XLOOKUP(D132,FORM2.4!$B$10:$B$179,FORM2.4!$F$10:$F$179),'TABELAS AUXILIARES'!$E$8:$E$13,'TABELAS AUXILIARES'!$F$8:$F$13), "Preencha o campo")</f>
        <v>Preencha o campo</v>
      </c>
      <c r="F132" s="156"/>
      <c r="G132" s="156"/>
      <c r="H132" s="2">
        <f>_xlfn.XLOOKUP(D132, FORM3GERAL!$C$7:$C$317,FORM3GERAL!$P$7:$P$317)</f>
        <v>0</v>
      </c>
      <c r="I132" s="2" t="str">
        <f ca="1">_xlfn.XLOOKUP(D132, FORM3GERAL!$C$7:$C$317,FORM3GERAL!$L$7:$L$317)</f>
        <v>Atrasado</v>
      </c>
      <c r="J132" s="1">
        <f t="shared" si="1"/>
        <v>0</v>
      </c>
    </row>
    <row r="133" spans="2:10">
      <c r="B133" s="147">
        <v>30</v>
      </c>
      <c r="C133" s="147"/>
      <c r="D133" s="157" t="s">
        <v>816</v>
      </c>
      <c r="E133" s="177" t="str">
        <f>IFERROR(_xlfn.XLOOKUP(_xlfn.XLOOKUP(D133,FORM2.4!$B$10:$B$179,FORM2.4!$F$10:$F$179),'TABELAS AUXILIARES'!$E$8:$E$13,'TABELAS AUXILIARES'!$F$8:$F$13), "Preencha o campo")</f>
        <v>Preencha o campo</v>
      </c>
      <c r="F133" s="156"/>
      <c r="G133" s="156"/>
      <c r="H133" s="2">
        <f>_xlfn.XLOOKUP(D133, FORM3GERAL!$C$7:$C$317,FORM3GERAL!$P$7:$P$317)</f>
        <v>0</v>
      </c>
      <c r="I133" s="2" t="str">
        <f ca="1">_xlfn.XLOOKUP(D133, FORM3GERAL!$C$7:$C$317,FORM3GERAL!$L$7:$L$317)</f>
        <v>Atrasado</v>
      </c>
      <c r="J133" s="1">
        <f t="shared" si="1"/>
        <v>0</v>
      </c>
    </row>
    <row r="134" spans="2:10">
      <c r="B134" s="147">
        <v>30</v>
      </c>
      <c r="C134" s="147"/>
      <c r="D134" s="157" t="s">
        <v>818</v>
      </c>
      <c r="E134" s="177" t="str">
        <f>IFERROR(_xlfn.XLOOKUP(_xlfn.XLOOKUP(D134,FORM2.4!$B$10:$B$179,FORM2.4!$F$10:$F$179),'TABELAS AUXILIARES'!$E$8:$E$13,'TABELAS AUXILIARES'!$F$8:$F$13), "Preencha o campo")</f>
        <v>Preencha o campo</v>
      </c>
      <c r="F134" s="156"/>
      <c r="G134" s="156"/>
      <c r="H134" s="2">
        <f>_xlfn.XLOOKUP(D134, FORM3GERAL!$C$7:$C$317,FORM3GERAL!$P$7:$P$317)</f>
        <v>0</v>
      </c>
      <c r="I134" s="2" t="str">
        <f ca="1">_xlfn.XLOOKUP(D134, FORM3GERAL!$C$7:$C$317,FORM3GERAL!$L$7:$L$317)</f>
        <v>Atrasado</v>
      </c>
      <c r="J134" s="1">
        <f t="shared" si="1"/>
        <v>0</v>
      </c>
    </row>
    <row r="135" spans="2:10">
      <c r="B135" s="147">
        <v>30</v>
      </c>
      <c r="C135" s="147"/>
      <c r="D135" s="157" t="s">
        <v>820</v>
      </c>
      <c r="E135" s="177" t="str">
        <f>IFERROR(_xlfn.XLOOKUP(_xlfn.XLOOKUP(D135,FORM2.4!$B$10:$B$179,FORM2.4!$F$10:$F$179),'TABELAS AUXILIARES'!$E$8:$E$13,'TABELAS AUXILIARES'!$F$8:$F$13), "Preencha o campo")</f>
        <v>Preencha o campo</v>
      </c>
      <c r="F135" s="156"/>
      <c r="G135" s="156"/>
      <c r="H135" s="2">
        <f>_xlfn.XLOOKUP(D135, FORM3GERAL!$C$7:$C$317,FORM3GERAL!$P$7:$P$317)</f>
        <v>0</v>
      </c>
      <c r="I135" s="2" t="str">
        <f ca="1">_xlfn.XLOOKUP(D135, FORM3GERAL!$C$7:$C$317,FORM3GERAL!$L$7:$L$317)</f>
        <v>Atrasado</v>
      </c>
      <c r="J135" s="1">
        <f t="shared" si="1"/>
        <v>0</v>
      </c>
    </row>
    <row r="136" spans="2:10">
      <c r="B136" s="147">
        <v>30</v>
      </c>
      <c r="C136" s="147"/>
      <c r="D136" s="157" t="s">
        <v>822</v>
      </c>
      <c r="E136" s="177" t="str">
        <f>IFERROR(_xlfn.XLOOKUP(_xlfn.XLOOKUP(D136,FORM2.4!$B$10:$B$179,FORM2.4!$F$10:$F$179),'TABELAS AUXILIARES'!$E$8:$E$13,'TABELAS AUXILIARES'!$F$8:$F$13), "Preencha o campo")</f>
        <v>Preencha o campo</v>
      </c>
      <c r="F136" s="156"/>
      <c r="G136" s="156"/>
      <c r="H136" s="2">
        <f>_xlfn.XLOOKUP(D136, FORM3GERAL!$C$7:$C$317,FORM3GERAL!$P$7:$P$317)</f>
        <v>0</v>
      </c>
      <c r="I136" s="2" t="str">
        <f ca="1">_xlfn.XLOOKUP(D136, FORM3GERAL!$C$7:$C$317,FORM3GERAL!$L$7:$L$317)</f>
        <v>Atrasado</v>
      </c>
      <c r="J136" s="1">
        <f t="shared" ref="J136:J152" si="2">IF(H136=1,IF(I136="Concluído",1,0),0)</f>
        <v>0</v>
      </c>
    </row>
    <row r="137" spans="2:10">
      <c r="B137" s="147">
        <v>30</v>
      </c>
      <c r="C137" s="147"/>
      <c r="D137" s="157" t="s">
        <v>824</v>
      </c>
      <c r="E137" s="177" t="str">
        <f>IFERROR(_xlfn.XLOOKUP(_xlfn.XLOOKUP(D137,FORM2.4!$B$10:$B$179,FORM2.4!$F$10:$F$179),'TABELAS AUXILIARES'!$E$8:$E$13,'TABELAS AUXILIARES'!$F$8:$F$13), "Preencha o campo")</f>
        <v>Preencha o campo</v>
      </c>
      <c r="F137" s="156"/>
      <c r="G137" s="156"/>
      <c r="H137" s="2">
        <f>_xlfn.XLOOKUP(D137, FORM3GERAL!$C$7:$C$317,FORM3GERAL!$P$7:$P$317)</f>
        <v>0</v>
      </c>
      <c r="I137" s="2" t="str">
        <f ca="1">_xlfn.XLOOKUP(D137, FORM3GERAL!$C$7:$C$317,FORM3GERAL!$L$7:$L$317)</f>
        <v>Atrasado</v>
      </c>
      <c r="J137" s="1">
        <f t="shared" si="2"/>
        <v>0</v>
      </c>
    </row>
    <row r="138" spans="2:10">
      <c r="B138" s="147">
        <v>30</v>
      </c>
      <c r="C138" s="147"/>
      <c r="D138" s="157" t="s">
        <v>826</v>
      </c>
      <c r="E138" s="177" t="str">
        <f>IFERROR(_xlfn.XLOOKUP(_xlfn.XLOOKUP(D138,FORM2.4!$B$10:$B$179,FORM2.4!$F$10:$F$179),'TABELAS AUXILIARES'!$E$8:$E$13,'TABELAS AUXILIARES'!$F$8:$F$13), "Preencha o campo")</f>
        <v>Preencha o campo</v>
      </c>
      <c r="F138" s="156"/>
      <c r="G138" s="156"/>
      <c r="H138" s="2">
        <f>_xlfn.XLOOKUP(D138, FORM3GERAL!$C$7:$C$317,FORM3GERAL!$P$7:$P$317)</f>
        <v>0</v>
      </c>
      <c r="I138" s="2" t="str">
        <f ca="1">_xlfn.XLOOKUP(D138, FORM3GERAL!$C$7:$C$317,FORM3GERAL!$L$7:$L$317)</f>
        <v>Atrasado</v>
      </c>
      <c r="J138" s="1">
        <f t="shared" si="2"/>
        <v>0</v>
      </c>
    </row>
    <row r="139" spans="2:10">
      <c r="B139" s="152">
        <v>31</v>
      </c>
      <c r="C139" s="155" t="str">
        <f>FORM2.4!H153</f>
        <v>Selecione sua Resposta</v>
      </c>
      <c r="D139" s="159" t="s">
        <v>829</v>
      </c>
      <c r="E139" s="154" t="str">
        <f>IFERROR(_xlfn.XLOOKUP(_xlfn.XLOOKUP(D139,FORM2.4!$B$10:$B$179,FORM2.4!$F$10:$F$179),'TABELAS AUXILIARES'!$E$8:$E$13,'TABELAS AUXILIARES'!$F$8:$F$13), "Preencha o campo")</f>
        <v>Preencha o campo</v>
      </c>
      <c r="F139" s="175" t="str">
        <f>IFERROR(IF(COUNTIF(E139:E152,"Preencha o campo")&gt;0, "Por favor preencha todas as medidas e controles",(SUMIF(E139:E152,"&gt;=0")/(COUNTA(E139:E152)-COUNTIF(E139:E152,'TABELAS AUXILIARES'!$F$13))/2)*(1+C139*1/5)), "Preencha todos os campos")</f>
        <v>Por favor preencha todas as medidas e controles</v>
      </c>
      <c r="G139" s="175"/>
      <c r="H139" s="149">
        <f>_xlfn.XLOOKUP(D139, FORM3GERAL!$C$7:$C$317,FORM3GERAL!$P$7:$P$317)</f>
        <v>0</v>
      </c>
      <c r="I139" s="149" t="str">
        <f ca="1">_xlfn.XLOOKUP(D139, FORM3GERAL!$C$7:$C$317,FORM3GERAL!$L$7:$L$317)</f>
        <v>Atrasado</v>
      </c>
      <c r="J139" s="149">
        <f t="shared" si="2"/>
        <v>0</v>
      </c>
    </row>
    <row r="140" spans="2:10">
      <c r="B140" s="147">
        <v>31</v>
      </c>
      <c r="D140" s="157" t="s">
        <v>832</v>
      </c>
      <c r="E140" s="177" t="str">
        <f>IFERROR(_xlfn.XLOOKUP(_xlfn.XLOOKUP(D140,FORM2.4!$B$10:$B$179,FORM2.4!$F$10:$F$179),'TABELAS AUXILIARES'!$E$8:$E$13,'TABELAS AUXILIARES'!$F$8:$F$13), "Preencha o campo")</f>
        <v>Preencha o campo</v>
      </c>
      <c r="F140" s="156"/>
      <c r="G140" s="156"/>
      <c r="H140" s="2">
        <f>_xlfn.XLOOKUP(D140, FORM3GERAL!$C$7:$C$317,FORM3GERAL!$P$7:$P$317)</f>
        <v>0</v>
      </c>
      <c r="I140" s="2" t="str">
        <f ca="1">_xlfn.XLOOKUP(D140, FORM3GERAL!$C$7:$C$317,FORM3GERAL!$L$7:$L$317)</f>
        <v>Atrasado</v>
      </c>
      <c r="J140" s="1">
        <f t="shared" si="2"/>
        <v>0</v>
      </c>
    </row>
    <row r="141" spans="2:10">
      <c r="B141" s="147">
        <v>31</v>
      </c>
      <c r="C141" s="147"/>
      <c r="D141" s="157" t="s">
        <v>834</v>
      </c>
      <c r="E141" s="177" t="str">
        <f>IFERROR(_xlfn.XLOOKUP(_xlfn.XLOOKUP(D141,FORM2.4!$B$10:$B$179,FORM2.4!$F$10:$F$179),'TABELAS AUXILIARES'!$E$8:$E$13,'TABELAS AUXILIARES'!$F$8:$F$13), "Preencha o campo")</f>
        <v>Preencha o campo</v>
      </c>
      <c r="F141" s="156"/>
      <c r="G141" s="156"/>
      <c r="H141" s="2">
        <f>_xlfn.XLOOKUP(D141, FORM3GERAL!$C$7:$C$317,FORM3GERAL!$P$7:$P$317)</f>
        <v>1</v>
      </c>
      <c r="I141" s="2" t="str">
        <f ca="1">_xlfn.XLOOKUP(D141, FORM3GERAL!$C$7:$C$317,FORM3GERAL!$L$7:$L$317)</f>
        <v>Atrasado</v>
      </c>
      <c r="J141" s="1">
        <f t="shared" ca="1" si="2"/>
        <v>0</v>
      </c>
    </row>
    <row r="142" spans="2:10">
      <c r="B142" s="147">
        <v>31</v>
      </c>
      <c r="C142" s="147"/>
      <c r="D142" s="157" t="s">
        <v>836</v>
      </c>
      <c r="E142" s="177" t="str">
        <f>IFERROR(_xlfn.XLOOKUP(_xlfn.XLOOKUP(D142,FORM2.4!$B$10:$B$179,FORM2.4!$F$10:$F$179),'TABELAS AUXILIARES'!$E$8:$E$13,'TABELAS AUXILIARES'!$F$8:$F$13), "Preencha o campo")</f>
        <v>Preencha o campo</v>
      </c>
      <c r="F142" s="156"/>
      <c r="G142" s="156"/>
      <c r="H142" s="2">
        <f>_xlfn.XLOOKUP(D142, FORM3GERAL!$C$7:$C$317,FORM3GERAL!$P$7:$P$317)</f>
        <v>1</v>
      </c>
      <c r="I142" s="2" t="str">
        <f ca="1">_xlfn.XLOOKUP(D142, FORM3GERAL!$C$7:$C$317,FORM3GERAL!$L$7:$L$317)</f>
        <v>Atrasado</v>
      </c>
      <c r="J142" s="1">
        <f t="shared" ca="1" si="2"/>
        <v>0</v>
      </c>
    </row>
    <row r="143" spans="2:10">
      <c r="B143" s="147">
        <v>31</v>
      </c>
      <c r="C143" s="147"/>
      <c r="D143" s="157" t="s">
        <v>838</v>
      </c>
      <c r="E143" s="177" t="str">
        <f>IFERROR(_xlfn.XLOOKUP(_xlfn.XLOOKUP(D143,FORM2.4!$B$10:$B$179,FORM2.4!$F$10:$F$179),'TABELAS AUXILIARES'!$E$8:$E$13,'TABELAS AUXILIARES'!$F$8:$F$13), "Preencha o campo")</f>
        <v>Preencha o campo</v>
      </c>
      <c r="F143" s="156"/>
      <c r="G143" s="156"/>
      <c r="H143" s="2">
        <f>_xlfn.XLOOKUP(D143, FORM3GERAL!$C$7:$C$317,FORM3GERAL!$P$7:$P$317)</f>
        <v>0</v>
      </c>
      <c r="I143" s="2" t="str">
        <f ca="1">_xlfn.XLOOKUP(D143, FORM3GERAL!$C$7:$C$317,FORM3GERAL!$L$7:$L$317)</f>
        <v>Atrasado</v>
      </c>
      <c r="J143" s="1">
        <f t="shared" si="2"/>
        <v>0</v>
      </c>
    </row>
    <row r="144" spans="2:10">
      <c r="B144" s="147">
        <v>31</v>
      </c>
      <c r="C144" s="147"/>
      <c r="D144" s="157" t="s">
        <v>840</v>
      </c>
      <c r="E144" s="177" t="str">
        <f>IFERROR(_xlfn.XLOOKUP(_xlfn.XLOOKUP(D144,FORM2.4!$B$10:$B$179,FORM2.4!$F$10:$F$179),'TABELAS AUXILIARES'!$E$8:$E$13,'TABELAS AUXILIARES'!$F$8:$F$13), "Preencha o campo")</f>
        <v>Preencha o campo</v>
      </c>
      <c r="F144" s="156"/>
      <c r="G144" s="156"/>
      <c r="H144" s="2">
        <f>_xlfn.XLOOKUP(D144, FORM3GERAL!$C$7:$C$317,FORM3GERAL!$P$7:$P$317)</f>
        <v>0</v>
      </c>
      <c r="I144" s="2" t="str">
        <f ca="1">_xlfn.XLOOKUP(D144, FORM3GERAL!$C$7:$C$317,FORM3GERAL!$L$7:$L$317)</f>
        <v>Atrasado</v>
      </c>
      <c r="J144" s="1">
        <f t="shared" si="2"/>
        <v>0</v>
      </c>
    </row>
    <row r="145" spans="2:10">
      <c r="B145" s="147">
        <v>31</v>
      </c>
      <c r="C145" s="147"/>
      <c r="D145" s="157" t="s">
        <v>842</v>
      </c>
      <c r="E145" s="177" t="str">
        <f>IFERROR(_xlfn.XLOOKUP(_xlfn.XLOOKUP(D145,FORM2.4!$B$10:$B$179,FORM2.4!$F$10:$F$179),'TABELAS AUXILIARES'!$E$8:$E$13,'TABELAS AUXILIARES'!$F$8:$F$13), "Preencha o campo")</f>
        <v>Preencha o campo</v>
      </c>
      <c r="F145" s="156"/>
      <c r="G145" s="156"/>
      <c r="H145" s="2">
        <f>_xlfn.XLOOKUP(D145, FORM3GERAL!$C$7:$C$317,FORM3GERAL!$P$7:$P$317)</f>
        <v>0</v>
      </c>
      <c r="I145" s="2" t="str">
        <f ca="1">_xlfn.XLOOKUP(D145, FORM3GERAL!$C$7:$C$317,FORM3GERAL!$L$7:$L$317)</f>
        <v>Atrasado</v>
      </c>
      <c r="J145" s="1">
        <f t="shared" si="2"/>
        <v>0</v>
      </c>
    </row>
    <row r="146" spans="2:10">
      <c r="B146" s="147">
        <v>31</v>
      </c>
      <c r="C146" s="147"/>
      <c r="D146" s="157" t="s">
        <v>844</v>
      </c>
      <c r="E146" s="177" t="str">
        <f>IFERROR(_xlfn.XLOOKUP(_xlfn.XLOOKUP(D146,FORM2.4!$B$10:$B$179,FORM2.4!$F$10:$F$179),'TABELAS AUXILIARES'!$E$8:$E$13,'TABELAS AUXILIARES'!$F$8:$F$13), "Preencha o campo")</f>
        <v>Preencha o campo</v>
      </c>
      <c r="F146" s="156"/>
      <c r="G146" s="156"/>
      <c r="H146" s="2">
        <f>_xlfn.XLOOKUP(D146, FORM3GERAL!$C$7:$C$317,FORM3GERAL!$P$7:$P$317)</f>
        <v>0</v>
      </c>
      <c r="I146" s="2" t="str">
        <f ca="1">_xlfn.XLOOKUP(D146, FORM3GERAL!$C$7:$C$317,FORM3GERAL!$L$7:$L$317)</f>
        <v>Atrasado</v>
      </c>
      <c r="J146" s="1">
        <f t="shared" si="2"/>
        <v>0</v>
      </c>
    </row>
    <row r="147" spans="2:10">
      <c r="B147" s="147">
        <v>31</v>
      </c>
      <c r="C147" s="147"/>
      <c r="D147" s="157" t="s">
        <v>846</v>
      </c>
      <c r="E147" s="177" t="str">
        <f>IFERROR(_xlfn.XLOOKUP(_xlfn.XLOOKUP(D147,FORM2.4!$B$10:$B$179,FORM2.4!$F$10:$F$179),'TABELAS AUXILIARES'!$E$8:$E$13,'TABELAS AUXILIARES'!$F$8:$F$13), "Preencha o campo")</f>
        <v>Preencha o campo</v>
      </c>
      <c r="F147" s="156"/>
      <c r="G147" s="156"/>
      <c r="H147" s="2">
        <f>_xlfn.XLOOKUP(D147, FORM3GERAL!$C$7:$C$317,FORM3GERAL!$P$7:$P$317)</f>
        <v>0</v>
      </c>
      <c r="I147" s="2" t="str">
        <f ca="1">_xlfn.XLOOKUP(D147, FORM3GERAL!$C$7:$C$317,FORM3GERAL!$L$7:$L$317)</f>
        <v>Atrasado</v>
      </c>
      <c r="J147" s="1">
        <f t="shared" si="2"/>
        <v>0</v>
      </c>
    </row>
    <row r="148" spans="2:10">
      <c r="B148" s="147">
        <v>31</v>
      </c>
      <c r="C148" s="147"/>
      <c r="D148" s="157" t="s">
        <v>848</v>
      </c>
      <c r="E148" s="177" t="str">
        <f>IFERROR(_xlfn.XLOOKUP(_xlfn.XLOOKUP(D148,FORM2.4!$B$10:$B$179,FORM2.4!$F$10:$F$179),'TABELAS AUXILIARES'!$E$8:$E$13,'TABELAS AUXILIARES'!$F$8:$F$13), "Preencha o campo")</f>
        <v>Preencha o campo</v>
      </c>
      <c r="F148" s="156"/>
      <c r="G148" s="156"/>
      <c r="H148" s="2">
        <f>_xlfn.XLOOKUP(D148, FORM3GERAL!$C$7:$C$317,FORM3GERAL!$P$7:$P$317)</f>
        <v>0</v>
      </c>
      <c r="I148" s="2" t="str">
        <f ca="1">_xlfn.XLOOKUP(D148, FORM3GERAL!$C$7:$C$317,FORM3GERAL!$L$7:$L$317)</f>
        <v>Atrasado</v>
      </c>
      <c r="J148" s="1">
        <f t="shared" si="2"/>
        <v>0</v>
      </c>
    </row>
    <row r="149" spans="2:10">
      <c r="B149" s="147">
        <v>31</v>
      </c>
      <c r="C149" s="147"/>
      <c r="D149" s="157" t="s">
        <v>850</v>
      </c>
      <c r="E149" s="177" t="str">
        <f>IFERROR(_xlfn.XLOOKUP(_xlfn.XLOOKUP(D149,FORM2.4!$B$10:$B$179,FORM2.4!$F$10:$F$179),'TABELAS AUXILIARES'!$E$8:$E$13,'TABELAS AUXILIARES'!$F$8:$F$13), "Preencha o campo")</f>
        <v>Preencha o campo</v>
      </c>
      <c r="F149" s="156"/>
      <c r="G149" s="156"/>
      <c r="H149" s="2">
        <f>_xlfn.XLOOKUP(D149, FORM3GERAL!$C$7:$C$317,FORM3GERAL!$P$7:$P$317)</f>
        <v>0</v>
      </c>
      <c r="I149" s="2" t="str">
        <f ca="1">_xlfn.XLOOKUP(D149, FORM3GERAL!$C$7:$C$317,FORM3GERAL!$L$7:$L$317)</f>
        <v>Atrasado</v>
      </c>
      <c r="J149" s="1">
        <f t="shared" si="2"/>
        <v>0</v>
      </c>
    </row>
    <row r="150" spans="2:10">
      <c r="B150" s="147">
        <v>31</v>
      </c>
      <c r="C150" s="147"/>
      <c r="D150" s="157" t="s">
        <v>852</v>
      </c>
      <c r="E150" s="177" t="str">
        <f>IFERROR(_xlfn.XLOOKUP(_xlfn.XLOOKUP(D150,FORM2.4!$B$10:$B$179,FORM2.4!$F$10:$F$179),'TABELAS AUXILIARES'!$E$8:$E$13,'TABELAS AUXILIARES'!$F$8:$F$13), "Preencha o campo")</f>
        <v>Preencha o campo</v>
      </c>
      <c r="F150" s="156"/>
      <c r="G150" s="156"/>
      <c r="H150" s="2">
        <f>_xlfn.XLOOKUP(D150, FORM3GERAL!$C$7:$C$317,FORM3GERAL!$P$7:$P$317)</f>
        <v>0</v>
      </c>
      <c r="I150" s="2" t="str">
        <f ca="1">_xlfn.XLOOKUP(D150, FORM3GERAL!$C$7:$C$317,FORM3GERAL!$L$7:$L$317)</f>
        <v>Atrasado</v>
      </c>
      <c r="J150" s="1">
        <f t="shared" si="2"/>
        <v>0</v>
      </c>
    </row>
    <row r="151" spans="2:10">
      <c r="B151" s="147">
        <v>31</v>
      </c>
      <c r="C151" s="147"/>
      <c r="D151" s="157" t="s">
        <v>854</v>
      </c>
      <c r="E151" s="177" t="str">
        <f>IFERROR(_xlfn.XLOOKUP(_xlfn.XLOOKUP(D151,FORM2.4!$B$10:$B$179,FORM2.4!$F$10:$F$179),'TABELAS AUXILIARES'!$E$8:$E$13,'TABELAS AUXILIARES'!$F$8:$F$13), "Preencha o campo")</f>
        <v>Preencha o campo</v>
      </c>
      <c r="F151" s="156"/>
      <c r="G151" s="156"/>
      <c r="H151" s="2">
        <f>_xlfn.XLOOKUP(D151, FORM3GERAL!$C$7:$C$317,FORM3GERAL!$P$7:$P$317)</f>
        <v>0</v>
      </c>
      <c r="I151" s="2" t="str">
        <f ca="1">_xlfn.XLOOKUP(D151, FORM3GERAL!$C$7:$C$317,FORM3GERAL!$L$7:$L$317)</f>
        <v>Atrasado</v>
      </c>
      <c r="J151" s="1">
        <f t="shared" si="2"/>
        <v>0</v>
      </c>
    </row>
    <row r="152" spans="2:10">
      <c r="B152" s="147">
        <v>31</v>
      </c>
      <c r="C152" s="147"/>
      <c r="D152" s="157" t="s">
        <v>856</v>
      </c>
      <c r="E152" s="177" t="str">
        <f>IFERROR(_xlfn.XLOOKUP(_xlfn.XLOOKUP(D152,FORM2.4!$B$10:$B$179,FORM2.4!$F$10:$F$179),'TABELAS AUXILIARES'!$E$8:$E$13,'TABELAS AUXILIARES'!$F$8:$F$13), "Preencha o campo")</f>
        <v>Preencha o campo</v>
      </c>
      <c r="F152" s="156"/>
      <c r="G152" s="156"/>
      <c r="H152" s="2">
        <f>_xlfn.XLOOKUP(D152, FORM3GERAL!$C$7:$C$317,FORM3GERAL!$P$7:$P$317)</f>
        <v>0</v>
      </c>
      <c r="I152" s="2" t="str">
        <f ca="1">_xlfn.XLOOKUP(D152, FORM3GERAL!$C$7:$C$317,FORM3GERAL!$L$7:$L$317)</f>
        <v>Atrasado</v>
      </c>
      <c r="J152" s="1">
        <f t="shared" si="2"/>
        <v>0</v>
      </c>
    </row>
    <row r="170" spans="2:5">
      <c r="B170" s="32"/>
      <c r="E170" s="140"/>
    </row>
    <row r="171" spans="2:5">
      <c r="B171" s="32"/>
      <c r="E171" s="140"/>
    </row>
    <row r="172" spans="2:5">
      <c r="B172" s="32"/>
      <c r="E172" s="140"/>
    </row>
    <row r="173" spans="2:5">
      <c r="B173" s="32"/>
      <c r="E173" s="140"/>
    </row>
    <row r="174" spans="2:5">
      <c r="B174" s="32"/>
      <c r="E174" s="140"/>
    </row>
    <row r="175" spans="2:5">
      <c r="B175" s="32"/>
      <c r="E175" s="140"/>
    </row>
    <row r="176" spans="2:5">
      <c r="B176" s="32"/>
      <c r="E176" s="140"/>
    </row>
    <row r="177" spans="2:5">
      <c r="B177" s="32"/>
      <c r="E177" s="140"/>
    </row>
    <row r="178" spans="2:5">
      <c r="B178" s="32"/>
      <c r="E178" s="140"/>
    </row>
    <row r="179" spans="2:5">
      <c r="B179" s="32"/>
      <c r="E179" s="140"/>
    </row>
    <row r="180" spans="2:5">
      <c r="B180" s="32"/>
      <c r="E180" s="140"/>
    </row>
    <row r="181" spans="2:5">
      <c r="B181" s="32"/>
      <c r="E181" s="140"/>
    </row>
    <row r="182" spans="2:5">
      <c r="B182" s="32"/>
      <c r="E182" s="140"/>
    </row>
    <row r="183" spans="2:5">
      <c r="B183" s="32"/>
      <c r="E183" s="140"/>
    </row>
    <row r="184" spans="2:5">
      <c r="B184" s="32"/>
      <c r="E184" s="140"/>
    </row>
    <row r="185" spans="2:5">
      <c r="B185" s="32"/>
      <c r="E185" s="140"/>
    </row>
    <row r="186" spans="2:5">
      <c r="B186" s="32"/>
      <c r="E186" s="140"/>
    </row>
    <row r="187" spans="2:5">
      <c r="B187" s="32"/>
      <c r="E187" s="140"/>
    </row>
    <row r="188" spans="2:5">
      <c r="B188" s="32"/>
      <c r="E188" s="140"/>
    </row>
    <row r="189" spans="2:5">
      <c r="B189" s="32"/>
      <c r="E189" s="140"/>
    </row>
    <row r="190" spans="2:5">
      <c r="B190" s="32"/>
      <c r="E190" s="140"/>
    </row>
    <row r="191" spans="2:5">
      <c r="B191" s="32"/>
      <c r="E191" s="140"/>
    </row>
  </sheetData>
  <sheetProtection algorithmName="SHA-512" hashValue="hfL9CtFUqN5y1HypUGljL2233o0eIDEYvlgFafFr8VEgH9FJyLuc1ysU9RSpPxziJypDRN7RmROeArrsAiG3Dw==" saltValue="aK1YZYkQm55+0wK3aMDMVQ==" spinCount="100000" sheet="1" objects="1" scenarios="1"/>
  <mergeCells count="1">
    <mergeCell ref="B4:C4"/>
  </mergeCells>
  <conditionalFormatting sqref="B8:B19">
    <cfRule type="expression" dxfId="18" priority="16">
      <formula>#REF!="TAXA"</formula>
    </cfRule>
  </conditionalFormatting>
  <conditionalFormatting sqref="C16">
    <cfRule type="expression" dxfId="17" priority="17">
      <formula>#REF!="TAXA"</formula>
    </cfRule>
  </conditionalFormatting>
  <conditionalFormatting sqref="D7:D19 G8:G20 B20:D20 D22 B22:B28 G22:G34 C23:D25 D26 C27:D28 B29:D34 D36:D38 G36:G38 C39:D40 F39:G40 D41:D44 G41:G44 D46:D56 G46:G56 D58:D60 G58:G60 D62:D73 G62:G75 D75 D77:D84 G77:G84 D86:D96 G86:G96 D98:D101 G98:G101 D103:D114 G103:G114 D116:D126 G116:G126 D128:D138 G128:G138 G140:G150 D140:D152">
    <cfRule type="expression" dxfId="16" priority="18">
      <formula>#REF!="TAXA"</formula>
    </cfRule>
  </conditionalFormatting>
  <conditionalFormatting sqref="D21 G21">
    <cfRule type="expression" dxfId="15" priority="15">
      <formula>#REF!="TAXA"</formula>
    </cfRule>
  </conditionalFormatting>
  <conditionalFormatting sqref="D35 G35">
    <cfRule type="expression" dxfId="14" priority="14">
      <formula>#REF!="TAXA"</formula>
    </cfRule>
  </conditionalFormatting>
  <conditionalFormatting sqref="D45 G45">
    <cfRule type="expression" dxfId="13" priority="13">
      <formula>#REF!="TAXA"</formula>
    </cfRule>
  </conditionalFormatting>
  <conditionalFormatting sqref="D57 G57">
    <cfRule type="expression" dxfId="12" priority="12">
      <formula>#REF!="TAXA"</formula>
    </cfRule>
  </conditionalFormatting>
  <conditionalFormatting sqref="D61 G61">
    <cfRule type="expression" dxfId="11" priority="11">
      <formula>#REF!="TAXA"</formula>
    </cfRule>
  </conditionalFormatting>
  <conditionalFormatting sqref="D74">
    <cfRule type="expression" dxfId="10" priority="1">
      <formula>#REF!="TAXA"</formula>
    </cfRule>
  </conditionalFormatting>
  <conditionalFormatting sqref="D76 G76">
    <cfRule type="expression" dxfId="9" priority="10">
      <formula>#REF!="TAXA"</formula>
    </cfRule>
  </conditionalFormatting>
  <conditionalFormatting sqref="D85 G85">
    <cfRule type="expression" dxfId="8" priority="9">
      <formula>#REF!="TAXA"</formula>
    </cfRule>
  </conditionalFormatting>
  <conditionalFormatting sqref="D97 G97">
    <cfRule type="expression" dxfId="7" priority="8">
      <formula>#REF!="TAXA"</formula>
    </cfRule>
  </conditionalFormatting>
  <conditionalFormatting sqref="D102 G102">
    <cfRule type="expression" dxfId="6" priority="7">
      <formula>#REF!="TAXA"</formula>
    </cfRule>
  </conditionalFormatting>
  <conditionalFormatting sqref="D115 G115">
    <cfRule type="expression" dxfId="5" priority="6">
      <formula>#REF!="TAXA"</formula>
    </cfRule>
  </conditionalFormatting>
  <conditionalFormatting sqref="D127 G127">
    <cfRule type="expression" dxfId="4" priority="5">
      <formula>#REF!="TAXA"</formula>
    </cfRule>
  </conditionalFormatting>
  <conditionalFormatting sqref="D139 G139">
    <cfRule type="expression" dxfId="3" priority="4">
      <formula>#REF!="TAXA"</formula>
    </cfRule>
  </conditionalFormatting>
  <conditionalFormatting sqref="G4">
    <cfRule type="cellIs" dxfId="2" priority="19" operator="greaterThan">
      <formula>0</formula>
    </cfRule>
  </conditionalFormatting>
  <conditionalFormatting sqref="G7">
    <cfRule type="expression" dxfId="1" priority="3">
      <formula>#REF!="TAXA"</formula>
    </cfRule>
  </conditionalFormatting>
  <conditionalFormatting sqref="G151:G152">
    <cfRule type="expression" dxfId="0" priority="2">
      <formula>#REF!="TAXA"</formula>
    </cfRule>
  </conditionalFormatting>
  <pageMargins left="0.7" right="0.7" top="0.75" bottom="0.75" header="0.3" footer="0.3"/>
  <pageSetup paperSize="9" orientation="portrait"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62AAF7-2156-4DFC-9624-71756751D829}">
  <sheetPr codeName="Sheet21"/>
  <dimension ref="A6:H48"/>
  <sheetViews>
    <sheetView showGridLines="0" zoomScale="70" zoomScaleNormal="70" workbookViewId="0">
      <selection activeCell="F8" sqref="F8"/>
    </sheetView>
  </sheetViews>
  <sheetFormatPr defaultColWidth="8.88671875" defaultRowHeight="14.4"/>
  <cols>
    <col min="1" max="1" width="8.88671875" style="2"/>
    <col min="2" max="2" width="4.44140625" style="2" customWidth="1"/>
    <col min="3" max="3" width="3.44140625" style="2" customWidth="1"/>
    <col min="4" max="4" width="15.109375" style="2" customWidth="1"/>
    <col min="5" max="5" width="75" style="2" customWidth="1"/>
    <col min="6" max="6" width="49.88671875" style="2" customWidth="1"/>
    <col min="7" max="7" width="43" style="2" bestFit="1" customWidth="1"/>
    <col min="8" max="8" width="47.5546875" style="2" customWidth="1"/>
    <col min="9" max="16384" width="8.88671875" style="2"/>
  </cols>
  <sheetData>
    <row r="6" spans="4:8" ht="15" thickBot="1"/>
    <row r="7" spans="4:8" ht="28.2" customHeight="1" thickBot="1">
      <c r="D7" s="178" t="s">
        <v>900</v>
      </c>
      <c r="E7" s="178" t="s">
        <v>901</v>
      </c>
      <c r="F7" s="178" t="s">
        <v>887</v>
      </c>
      <c r="G7" s="388" t="str" cm="1">
        <f t="array" ref="G7">IFERROR(_xlfn.IFS(F8&lt;0.3,'TABELAS AUXILIARES'!O8,F8 &lt;0.5,'TABELAS AUXILIARES'!O9,F8 &lt; 0.7,'TABELAS AUXILIARES'!O10,F8 &lt; 0.89,'TABELAS AUXILIARES'!O11,F8 &lt;= 1,'TABELAS AUXILIARES'!O12),"Por favor preencha todos os campos")</f>
        <v>Por favor preencha todos os campos</v>
      </c>
    </row>
    <row r="8" spans="4:8" ht="31.8" thickBot="1">
      <c r="D8" s="179">
        <v>0</v>
      </c>
      <c r="E8" s="180" t="s">
        <v>902</v>
      </c>
      <c r="F8" s="181" t="str">
        <f>LOGICA_CONTROLE_0!E4</f>
        <v>Por favor preencher todos os campos</v>
      </c>
      <c r="G8" s="389"/>
    </row>
    <row r="9" spans="4:8" ht="17.399999999999999">
      <c r="D9" s="390"/>
      <c r="E9" s="391"/>
      <c r="F9" s="391"/>
      <c r="G9" s="391"/>
      <c r="H9" s="169"/>
    </row>
    <row r="10" spans="4:8" ht="36.75" customHeight="1" thickBot="1">
      <c r="D10" s="182" t="s">
        <v>903</v>
      </c>
      <c r="E10" s="392" t="str">
        <f>LOGICA_ISEG!G7</f>
        <v>Por favor preencha todos os campos</v>
      </c>
      <c r="F10" s="393"/>
      <c r="G10" s="183" t="str" cm="1">
        <f t="array" ref="G10">IFERROR(_xlfn.IFS(E10&lt;0.3,'TABELAS AUXILIARES'!O8,E10 &lt;0.5,'TABELAS AUXILIARES'!O9,E10 &lt; 0.7,'TABELAS AUXILIARES'!O10,E10 &lt; 0.89,'TABELAS AUXILIARES'!O11,E10 &lt;= 1,'TABELAS AUXILIARES'!O12), "Por favor preencha todos os campos")</f>
        <v>Por favor preencha todos os campos</v>
      </c>
    </row>
    <row r="11" spans="4:8" ht="32.4" thickTop="1" thickBot="1">
      <c r="D11" s="184" t="s">
        <v>900</v>
      </c>
      <c r="E11" s="184" t="s">
        <v>901</v>
      </c>
      <c r="F11" s="184" t="s">
        <v>904</v>
      </c>
      <c r="G11" s="185"/>
    </row>
    <row r="12" spans="4:8" ht="16.2" thickTop="1">
      <c r="D12" s="186">
        <v>1</v>
      </c>
      <c r="E12" s="187" t="s">
        <v>61</v>
      </c>
      <c r="F12" s="188" t="str">
        <f>LOGICA_ISEG!F7</f>
        <v>Por favor preencha todas as medidas e controles</v>
      </c>
      <c r="G12" s="186" t="str" cm="1">
        <f t="array" ref="G12">_xlfn.IFNA(_xlfn.IFS(F12&lt;0.3,'TABELAS AUXILIARES'!$O$8,F12 &lt;0.5,'TABELAS AUXILIARES'!$O$9,F12 &lt; 0.7,'TABELAS AUXILIARES'!$O$10,F12 &lt; 0.89,'TABELAS AUXILIARES'!$O$11,F12 &lt;= 1,'TABELAS AUXILIARES'!$O$12,F12=LISTA_GERAL!$A$2," "),"Preencha todas as medidas e controles")</f>
        <v>Preencha todas as medidas e controles</v>
      </c>
      <c r="H12" s="187" t="str">
        <f>IF(OR(F12="Por favor preencha todas as medidas e controles",G12="Por favor preencha todas as medidas e controles"),"Por favor preencha todas as medidas e controles",_xlfn.CONCAT(G12, " ", F12))</f>
        <v>Por favor preencha todas as medidas e controles</v>
      </c>
    </row>
    <row r="13" spans="4:8" ht="15.6">
      <c r="D13" s="189">
        <v>2</v>
      </c>
      <c r="E13" s="189" t="s">
        <v>84</v>
      </c>
      <c r="F13" s="190" t="str">
        <f>LOGICA_ISEG!F12</f>
        <v>Por favor preencha todas as medidas e controles</v>
      </c>
      <c r="G13" s="189" t="str" cm="1">
        <f t="array" ref="G13">_xlfn.IFNA(_xlfn.IFS(F13&lt;0.3,'TABELAS AUXILIARES'!$O$8,F13 &lt;0.5,'TABELAS AUXILIARES'!$O$9,F13 &lt; 0.7,'TABELAS AUXILIARES'!$O$10,F13 &lt; 0.89,'TABELAS AUXILIARES'!$O$11,F13 &lt;= 1,'TABELAS AUXILIARES'!$O$12,F13=LISTA_GERAL!$A$2," "),"Preencha todas as medidas e controles")</f>
        <v>Preencha todas as medidas e controles</v>
      </c>
      <c r="H13" s="187" t="str">
        <f t="shared" ref="H13:H29" si="0">IF(OR(F13="Por favor preencha todas as medidas e controles",G13="Por favor preencha todas as medidas e controles"),"Por favor preencha todas as medidas e controles",_xlfn.CONCAT(G13, " ", F13))</f>
        <v>Por favor preencha todas as medidas e controles</v>
      </c>
    </row>
    <row r="14" spans="4:8" ht="15.6">
      <c r="D14" s="186">
        <v>3</v>
      </c>
      <c r="E14" s="187" t="s">
        <v>106</v>
      </c>
      <c r="F14" s="188" t="str">
        <f>LOGICA_ISEG!F19</f>
        <v>Por favor preencha todas as medidas e controles</v>
      </c>
      <c r="G14" s="186" t="str" cm="1">
        <f t="array" ref="G14">_xlfn.IFNA(_xlfn.IFS(F14&lt;0.3,'TABELAS AUXILIARES'!$O$8,F14 &lt;0.5,'TABELAS AUXILIARES'!$O$9,F14 &lt; 0.7,'TABELAS AUXILIARES'!$O$10,F14 &lt; 0.89,'TABELAS AUXILIARES'!$O$11,F14 &lt;= 1,'TABELAS AUXILIARES'!$O$12,F14=LISTA_GERAL!$A$2," "),"Preencha todas as medidas e controles")</f>
        <v>Preencha todas as medidas e controles</v>
      </c>
      <c r="H14" s="187" t="str">
        <f t="shared" si="0"/>
        <v>Por favor preencha todas as medidas e controles</v>
      </c>
    </row>
    <row r="15" spans="4:8" ht="31.2">
      <c r="D15" s="189">
        <v>4</v>
      </c>
      <c r="E15" s="189" t="s">
        <v>149</v>
      </c>
      <c r="F15" s="190" t="str">
        <f>LOGICA_ISEG!F33</f>
        <v>Por favor preencha todas as medidas e controles</v>
      </c>
      <c r="G15" s="189" t="str" cm="1">
        <f t="array" ref="G15">_xlfn.IFNA(_xlfn.IFS(F15&lt;0.3,'TABELAS AUXILIARES'!$O$8,F15 &lt;0.5,'TABELAS AUXILIARES'!$O$9,F15 &lt; 0.7,'TABELAS AUXILIARES'!$O$10,F15 &lt; 0.89,'TABELAS AUXILIARES'!$O$11,F15 &lt;= 1,'TABELAS AUXILIARES'!$O$12,F15=LISTA_GERAL!$A$2," "),"Preencha todas as medidas e controles")</f>
        <v>Preencha todas as medidas e controles</v>
      </c>
      <c r="H15" s="187" t="str">
        <f t="shared" si="0"/>
        <v>Por favor preencha todas as medidas e controles</v>
      </c>
    </row>
    <row r="16" spans="4:8" ht="15.6">
      <c r="D16" s="186">
        <v>5</v>
      </c>
      <c r="E16" s="187" t="s">
        <v>905</v>
      </c>
      <c r="F16" s="188" t="str">
        <f>LOGICA_ISEG!F45</f>
        <v>Por favor preencha todas as medidas e controles</v>
      </c>
      <c r="G16" s="186" t="str" cm="1">
        <f t="array" ref="G16">_xlfn.IFNA(_xlfn.IFS(F16&lt;0.3,'TABELAS AUXILIARES'!$O$8,F16 &lt;0.5,'TABELAS AUXILIARES'!$O$9,F16 &lt; 0.7,'TABELAS AUXILIARES'!$O$10,F16 &lt; 0.89,'TABELAS AUXILIARES'!$O$11,F16 &lt;= 1,'TABELAS AUXILIARES'!$O$12,F16=LISTA_GERAL!$A$2," "),"Preencha todas as medidas e controles")</f>
        <v>Preencha todas as medidas e controles</v>
      </c>
      <c r="H16" s="187" t="str">
        <f t="shared" si="0"/>
        <v>Por favor preencha todas as medidas e controles</v>
      </c>
    </row>
    <row r="17" spans="1:8" ht="15.6">
      <c r="D17" s="189">
        <v>6</v>
      </c>
      <c r="E17" s="189" t="s">
        <v>906</v>
      </c>
      <c r="F17" s="190" t="str">
        <f>LOGICA_ISEG!F51</f>
        <v>Por favor preencha todas as medidas e controles</v>
      </c>
      <c r="G17" s="189" t="str" cm="1">
        <f t="array" ref="G17">_xlfn.IFNA(_xlfn.IFS(F17&lt;0.3,'TABELAS AUXILIARES'!$O$8,F17 &lt;0.5,'TABELAS AUXILIARES'!$O$9,F17 &lt; 0.7,'TABELAS AUXILIARES'!$O$10,F17 &lt; 0.89,'TABELAS AUXILIARES'!$O$11,F17 &lt;= 1,'TABELAS AUXILIARES'!$O$12,F17=LISTA_GERAL!$A$2," "),"Preencha todas as medidas e controles")</f>
        <v>Preencha todas as medidas e controles</v>
      </c>
      <c r="H17" s="187" t="str">
        <f t="shared" si="0"/>
        <v>Por favor preencha todas as medidas e controles</v>
      </c>
    </row>
    <row r="18" spans="1:8" ht="15.6">
      <c r="D18" s="186">
        <v>7</v>
      </c>
      <c r="E18" s="187" t="s">
        <v>907</v>
      </c>
      <c r="F18" s="188" t="str">
        <f>LOGICA_ISEG!F59</f>
        <v>Por favor preencha todas as medidas e controles</v>
      </c>
      <c r="G18" s="186" t="str" cm="1">
        <f t="array" ref="G18">_xlfn.IFNA(_xlfn.IFS(F18&lt;0.3,'TABELAS AUXILIARES'!$O$8,F18 &lt;0.5,'TABELAS AUXILIARES'!$O$9,F18 &lt; 0.7,'TABELAS AUXILIARES'!$O$10,F18 &lt; 0.89,'TABELAS AUXILIARES'!$O$11,F18 &lt;= 1,'TABELAS AUXILIARES'!$O$12,F18=LISTA_GERAL!$A$2," "),"Preencha todas as medidas e controles")</f>
        <v>Preencha todas as medidas e controles</v>
      </c>
      <c r="H18" s="187" t="str">
        <f t="shared" si="0"/>
        <v>Por favor preencha todas as medidas e controles</v>
      </c>
    </row>
    <row r="19" spans="1:8" ht="15.6">
      <c r="D19" s="189">
        <v>8</v>
      </c>
      <c r="E19" s="189" t="s">
        <v>252</v>
      </c>
      <c r="F19" s="190" t="str">
        <f>LOGICA_ISEG!F66</f>
        <v>Por favor preencha todas as medidas e controles</v>
      </c>
      <c r="G19" s="189" t="str" cm="1">
        <f t="array" ref="G19">_xlfn.IFNA(_xlfn.IFS(F19&lt;0.3,'TABELAS AUXILIARES'!$O$8,F19 &lt;0.5,'TABELAS AUXILIARES'!$O$9,F19 &lt; 0.7,'TABELAS AUXILIARES'!$O$10,F19 &lt; 0.89,'TABELAS AUXILIARES'!$O$11,F19 &lt;= 1,'TABELAS AUXILIARES'!$O$12,F19=LISTA_GERAL!$A$2," "),"Preencha todas as medidas e controles")</f>
        <v>Preencha todas as medidas e controles</v>
      </c>
      <c r="H19" s="187" t="str">
        <f t="shared" si="0"/>
        <v>Por favor preencha todas as medidas e controles</v>
      </c>
    </row>
    <row r="20" spans="1:8" ht="15.6">
      <c r="D20" s="186">
        <v>9</v>
      </c>
      <c r="E20" s="187" t="s">
        <v>288</v>
      </c>
      <c r="F20" s="188" t="str">
        <f>LOGICA_ISEG!F78</f>
        <v>Por favor preencha todas as medidas e controles</v>
      </c>
      <c r="G20" s="186" t="str" cm="1">
        <f t="array" ref="G20">_xlfn.IFNA(_xlfn.IFS(F20&lt;0.3,'TABELAS AUXILIARES'!$O$8,F20 &lt;0.5,'TABELAS AUXILIARES'!$O$9,F20 &lt; 0.7,'TABELAS AUXILIARES'!$O$10,F20 &lt; 0.89,'TABELAS AUXILIARES'!$O$11,F20 &lt;= 1,'TABELAS AUXILIARES'!$O$12,F20=LISTA_GERAL!$A$2," "),"Preencha todas as medidas e controles")</f>
        <v>Preencha todas as medidas e controles</v>
      </c>
      <c r="H20" s="187" t="str">
        <f t="shared" si="0"/>
        <v>Por favor preencha todas as medidas e controles</v>
      </c>
    </row>
    <row r="21" spans="1:8" ht="15.6">
      <c r="D21" s="189">
        <v>10</v>
      </c>
      <c r="E21" s="189" t="s">
        <v>310</v>
      </c>
      <c r="F21" s="190" t="str">
        <f>LOGICA_ISEG!F85</f>
        <v>Por favor preencha todas as medidas e controles</v>
      </c>
      <c r="G21" s="189" t="str" cm="1">
        <f t="array" ref="G21">_xlfn.IFNA(_xlfn.IFS(F21&lt;0.3,'TABELAS AUXILIARES'!$O$8,F21 &lt;0.5,'TABELAS AUXILIARES'!$O$9,F21 &lt; 0.7,'TABELAS AUXILIARES'!$O$10,F21 &lt; 0.89,'TABELAS AUXILIARES'!$O$11,F21 &lt;= 1,'TABELAS AUXILIARES'!$O$12,F21=LISTA_GERAL!$A$2," "),"Preencha todas as medidas e controles")</f>
        <v>Preencha todas as medidas e controles</v>
      </c>
      <c r="H21" s="187" t="str">
        <f t="shared" si="0"/>
        <v>Por favor preencha todas as medidas e controles</v>
      </c>
    </row>
    <row r="22" spans="1:8" ht="15.6">
      <c r="D22" s="186">
        <v>11</v>
      </c>
      <c r="E22" s="187" t="s">
        <v>332</v>
      </c>
      <c r="F22" s="188" t="str">
        <f>LOGICA_ISEG!F92</f>
        <v>Por favor preencha todas as medidas e controles</v>
      </c>
      <c r="G22" s="186" t="str" cm="1">
        <f t="array" ref="G22">_xlfn.IFNA(_xlfn.IFS(F22&lt;0.3,'TABELAS AUXILIARES'!$O$8,F22 &lt;0.5,'TABELAS AUXILIARES'!$O$9,F22 &lt; 0.7,'TABELAS AUXILIARES'!$O$10,F22 &lt; 0.89,'TABELAS AUXILIARES'!$O$11,F22 &lt;= 1,'TABELAS AUXILIARES'!$O$12,F22=LISTA_GERAL!$A$2," "),"Preencha todas as medidas e controles")</f>
        <v>Preencha todas as medidas e controles</v>
      </c>
      <c r="H22" s="187" t="str">
        <f t="shared" si="0"/>
        <v>Por favor preencha todas as medidas e controles</v>
      </c>
    </row>
    <row r="23" spans="1:8" ht="15.6">
      <c r="D23" s="189">
        <v>12</v>
      </c>
      <c r="E23" s="189" t="s">
        <v>908</v>
      </c>
      <c r="F23" s="190" t="str">
        <f>LOGICA_ISEG!F97</f>
        <v>Por favor preencha todas as medidas e controles</v>
      </c>
      <c r="G23" s="189" t="str" cm="1">
        <f t="array" ref="G23">_xlfn.IFNA(_xlfn.IFS(F23&lt;0.3,'TABELAS AUXILIARES'!$O$8,F23 &lt;0.5,'TABELAS AUXILIARES'!$O$9,F23 &lt; 0.7,'TABELAS AUXILIARES'!$O$10,F23 &lt; 0.89,'TABELAS AUXILIARES'!$O$11,F23 &lt;= 1,'TABELAS AUXILIARES'!$O$12,F23=LISTA_GERAL!$A$2," "),"Preencha todas as medidas e controles")</f>
        <v>Preencha todas as medidas e controles</v>
      </c>
      <c r="H23" s="187" t="str">
        <f t="shared" si="0"/>
        <v>Por favor preencha todas as medidas e controles</v>
      </c>
    </row>
    <row r="24" spans="1:8" ht="15.6">
      <c r="D24" s="186">
        <v>13</v>
      </c>
      <c r="E24" s="187" t="s">
        <v>374</v>
      </c>
      <c r="F24" s="188" t="str">
        <f>LOGICA_ISEG!F105</f>
        <v>Por favor preencha todas as medidas e controles</v>
      </c>
      <c r="G24" s="186" t="str" cm="1">
        <f t="array" ref="G24">_xlfn.IFNA(_xlfn.IFS(F24&lt;0.3,'TABELAS AUXILIARES'!$O$8,F24 &lt;0.5,'TABELAS AUXILIARES'!$O$9,F24 &lt; 0.7,'TABELAS AUXILIARES'!$O$10,F24 &lt; 0.89,'TABELAS AUXILIARES'!$O$11,F24 &lt;= 1,'TABELAS AUXILIARES'!$O$12,F24=LISTA_GERAL!$A$2," "),"Preencha todas as medidas e controles")</f>
        <v>Preencha todas as medidas e controles</v>
      </c>
      <c r="H24" s="187" t="str">
        <f t="shared" si="0"/>
        <v>Por favor preencha todas as medidas e controles</v>
      </c>
    </row>
    <row r="25" spans="1:8" ht="31.2">
      <c r="D25" s="189">
        <v>14</v>
      </c>
      <c r="E25" s="189" t="s">
        <v>408</v>
      </c>
      <c r="F25" s="190" t="str">
        <f>LOGICA_ISEG!F116</f>
        <v>Por favor preencha todas as medidas e controles</v>
      </c>
      <c r="G25" s="189" t="str" cm="1">
        <f t="array" ref="G25">_xlfn.IFNA(_xlfn.IFS(F25&lt;0.3,'TABELAS AUXILIARES'!$O$8,F25 &lt;0.5,'TABELAS AUXILIARES'!$O$9,F25 &lt; 0.7,'TABELAS AUXILIARES'!$O$10,F25 &lt; 0.89,'TABELAS AUXILIARES'!$O$11,F25 &lt;= 1,'TABELAS AUXILIARES'!$O$12,F25=LISTA_GERAL!$A$2," "),"Preencha todas as medidas e controles")</f>
        <v>Preencha todas as medidas e controles</v>
      </c>
      <c r="H25" s="187" t="str">
        <f t="shared" si="0"/>
        <v>Por favor preencha todas as medidas e controles</v>
      </c>
    </row>
    <row r="26" spans="1:8" ht="15.6">
      <c r="D26" s="186">
        <v>15</v>
      </c>
      <c r="E26" s="187" t="s">
        <v>436</v>
      </c>
      <c r="F26" s="188" t="str">
        <f>LOGICA_ISEG!F125</f>
        <v>Por favor preencha todas as medidas e controles</v>
      </c>
      <c r="G26" s="186" t="str" cm="1">
        <f t="array" ref="G26">_xlfn.IFNA(_xlfn.IFS(F26&lt;0.3,'TABELAS AUXILIARES'!$O$8,F26 &lt;0.5,'TABELAS AUXILIARES'!$O$9,F26 &lt; 0.7,'TABELAS AUXILIARES'!$O$10,F26 &lt; 0.89,'TABELAS AUXILIARES'!$O$11,F26 &lt;= 1,'TABELAS AUXILIARES'!$O$12,F26=LISTA_GERAL!$A$2," "),"Preencha todas as medidas e controles")</f>
        <v>Preencha todas as medidas e controles</v>
      </c>
      <c r="H26" s="187" t="str">
        <f t="shared" si="0"/>
        <v>Por favor preencha todas as medidas e controles</v>
      </c>
    </row>
    <row r="27" spans="1:8" ht="15.6">
      <c r="D27" s="189">
        <v>16</v>
      </c>
      <c r="E27" s="189" t="s">
        <v>458</v>
      </c>
      <c r="F27" s="190" t="str">
        <f>LOGICA_ISEG!F132</f>
        <v>Por favor preencha todas as medidas e controles</v>
      </c>
      <c r="G27" s="189" t="str" cm="1">
        <f t="array" ref="G27">_xlfn.IFNA(_xlfn.IFS(F27&lt;0.3,'TABELAS AUXILIARES'!$O$8,F27 &lt;0.5,'TABELAS AUXILIARES'!$O$9,F27 &lt; 0.7,'TABELAS AUXILIARES'!$O$10,F27 &lt; 0.89,'TABELAS AUXILIARES'!$O$11,F27 &lt;= 1,'TABELAS AUXILIARES'!$O$12,F27=LISTA_GERAL!$A$2," "),"Preencha todas as medidas e controles")</f>
        <v>Preencha todas as medidas e controles</v>
      </c>
      <c r="H27" s="187" t="str">
        <f t="shared" si="0"/>
        <v>Por favor preencha todas as medidas e controles</v>
      </c>
    </row>
    <row r="28" spans="1:8" ht="15.6">
      <c r="D28" s="186">
        <v>17</v>
      </c>
      <c r="E28" s="187" t="s">
        <v>501</v>
      </c>
      <c r="F28" s="188" t="str">
        <f>LOGICA_ISEG!F146</f>
        <v>Por favor preencha todas as medidas e controles</v>
      </c>
      <c r="G28" s="186" t="str" cm="1">
        <f t="array" ref="G28">_xlfn.IFNA(_xlfn.IFS(F28&lt;0.3,'TABELAS AUXILIARES'!$O$8,F28 &lt;0.5,'TABELAS AUXILIARES'!$O$9,F28 &lt; 0.7,'TABELAS AUXILIARES'!$O$10,F28 &lt; 0.89,'TABELAS AUXILIARES'!$O$11,F28 &lt;= 1,'TABELAS AUXILIARES'!$O$12,F28=LISTA_GERAL!$A$2," "),"Preencha todas as medidas e controles")</f>
        <v>Preencha todas as medidas e controles</v>
      </c>
      <c r="H28" s="187" t="str">
        <f t="shared" si="0"/>
        <v>Por favor preencha todas as medidas e controles</v>
      </c>
    </row>
    <row r="29" spans="1:8" ht="15.6">
      <c r="D29" s="189">
        <v>18</v>
      </c>
      <c r="E29" s="189" t="s">
        <v>529</v>
      </c>
      <c r="F29" s="190" t="str">
        <f>LOGICA_ISEG!F155</f>
        <v>Por favor preencha todas as medidas e controles</v>
      </c>
      <c r="G29" s="189" t="str" cm="1">
        <f t="array" ref="G29">_xlfn.IFNA(_xlfn.IFS(F29&lt;0.3,'TABELAS AUXILIARES'!$O$8,F29 &lt;0.5,'TABELAS AUXILIARES'!$O$9,F29 &lt; 0.7,'TABELAS AUXILIARES'!$O$10,F29 &lt; 0.89,'TABELAS AUXILIARES'!$O$11,F29 &lt;= 1,'TABELAS AUXILIARES'!$O$12,F29=LISTA_GERAL!$A$2," "),"Preencha todas as medidas e controles")</f>
        <v>Preencha todas as medidas e controles</v>
      </c>
      <c r="H29" s="187" t="str">
        <f t="shared" si="0"/>
        <v>Por favor preencha todas as medidas e controles</v>
      </c>
    </row>
    <row r="30" spans="1:8">
      <c r="F30" s="142"/>
    </row>
    <row r="32" spans="1:8">
      <c r="A32" s="2" t="s">
        <v>909</v>
      </c>
    </row>
    <row r="34" spans="4:8" ht="42" customHeight="1" thickBot="1">
      <c r="D34" s="191" t="s">
        <v>910</v>
      </c>
      <c r="E34" s="392" t="str">
        <f>LOGICA_IPRIV!G7</f>
        <v>Por favor preencha todos os campos</v>
      </c>
      <c r="F34" s="393"/>
      <c r="G34" s="192" t="str" cm="1">
        <f t="array" ref="G34">IFERROR(_xlfn.IFS(E34&lt;0.3,'TABELAS AUXILIARES'!O8,E10 &lt;0.5,'TABELAS AUXILIARES'!O9,E34 &lt; 0.7,'TABELAS AUXILIARES'!O10,E34 &lt; 0.89,'TABELAS AUXILIARES'!O11,E34 &lt;= 1,'TABELAS AUXILIARES'!O12), "Por favor preencha todos os campos")</f>
        <v>Por favor preencha todos os campos</v>
      </c>
    </row>
    <row r="35" spans="4:8" ht="32.4" customHeight="1" thickTop="1" thickBot="1">
      <c r="D35" s="184" t="s">
        <v>900</v>
      </c>
      <c r="E35" s="184" t="s">
        <v>901</v>
      </c>
      <c r="F35" s="184" t="s">
        <v>911</v>
      </c>
      <c r="G35" s="185"/>
    </row>
    <row r="36" spans="4:8" ht="16.2" thickTop="1">
      <c r="D36" s="186">
        <v>19</v>
      </c>
      <c r="E36" s="187" t="s">
        <v>912</v>
      </c>
      <c r="F36" s="188" t="str">
        <f>LOGICA_IPRIV!F7</f>
        <v>Por favor preencha todas as medidas e controles</v>
      </c>
      <c r="G36" s="188" t="str" cm="1">
        <f t="array" ref="G36">_xlfn.IFNA(_xlfn.IFS(F36&lt;0.3,'TABELAS AUXILIARES'!$O$8,F36 &lt;0.5,'TABELAS AUXILIARES'!$O$9,F36 &lt; 0.7,'TABELAS AUXILIARES'!$O$10,F36 &lt; 0.89,'TABELAS AUXILIARES'!$O$11,F36 &lt;= 1,'TABELAS AUXILIARES'!$O$12,F36=LISTA_GERAL!$A$2," "),"Preencha todas as medidas e controles")</f>
        <v>Preencha todas as medidas e controles</v>
      </c>
      <c r="H36" s="2" t="str">
        <f>IF(OR(F36="Por favor preencha todas as medidas",G36="Por favor preencha todas as medidas"),"Por favor preencha todas as medidas",_xlfn.CONCAT(G36, " ", F36))</f>
        <v>Preencha todas as medidas e controles Por favor preencha todas as medidas e controles</v>
      </c>
    </row>
    <row r="37" spans="4:8" ht="15.6">
      <c r="D37" s="189">
        <v>20</v>
      </c>
      <c r="E37" s="189" t="s">
        <v>913</v>
      </c>
      <c r="F37" s="190" t="str">
        <f>LOGICA_IPRIV!F21</f>
        <v>Por favor preencha todas as medidas e controles</v>
      </c>
      <c r="G37" s="190" t="str" cm="1">
        <f t="array" ref="G37">_xlfn.IFNA(_xlfn.IFS(F37&lt;0.3,'TABELAS AUXILIARES'!$O$8,F37 &lt;0.5,'TABELAS AUXILIARES'!$O$9,F37 &lt; 0.7,'TABELAS AUXILIARES'!$O$10,F37 &lt; 0.89,'TABELAS AUXILIARES'!$O$11,F37 &lt;= 1,'TABELAS AUXILIARES'!$O$12,F37=LISTA_GERAL!$A$2," "),"Preencha todas as medidas e controles")</f>
        <v>Preencha todas as medidas e controles</v>
      </c>
      <c r="H37" s="2" t="str">
        <f t="shared" ref="H37:H48" si="1">IF(OR(F37="Por favor preencha todas as medidas",G37="Por favor preencha todas as medidas"),"Por favor preencha todas as medidas",_xlfn.CONCAT(G37, " ", F37))</f>
        <v>Preencha todas as medidas e controles Por favor preencha todas as medidas e controles</v>
      </c>
    </row>
    <row r="38" spans="4:8" ht="15.6">
      <c r="D38" s="186">
        <v>21</v>
      </c>
      <c r="E38" s="187" t="s">
        <v>914</v>
      </c>
      <c r="F38" s="188" t="str">
        <f>LOGICA_IPRIV!F35</f>
        <v>Por favor preencha todas as medidas e controles</v>
      </c>
      <c r="G38" s="190" t="str" cm="1">
        <f t="array" ref="G38">_xlfn.IFNA(_xlfn.IFS(F38&lt;0.3,'TABELAS AUXILIARES'!$O$8,F38 &lt;0.5,'TABELAS AUXILIARES'!$O$9,F38 &lt; 0.7,'TABELAS AUXILIARES'!$O$10,F38 &lt; 0.89,'TABELAS AUXILIARES'!$O$11,F38 &lt;= 1,'TABELAS AUXILIARES'!$O$12,F38=LISTA_GERAL!$A$2," "),"Preencha todas as medidas e controles")</f>
        <v>Preencha todas as medidas e controles</v>
      </c>
      <c r="H38" s="2" t="str">
        <f t="shared" si="1"/>
        <v>Preencha todas as medidas e controles Por favor preencha todas as medidas e controles</v>
      </c>
    </row>
    <row r="39" spans="4:8" ht="15.6">
      <c r="D39" s="189">
        <v>22</v>
      </c>
      <c r="E39" s="189" t="s">
        <v>915</v>
      </c>
      <c r="F39" s="190" t="str">
        <f>LOGICA_IPRIV!F45</f>
        <v>Por favor preencha todas as medidas e controles</v>
      </c>
      <c r="G39" s="190" t="str" cm="1">
        <f t="array" ref="G39">_xlfn.IFNA(_xlfn.IFS(F39&lt;0.3,'TABELAS AUXILIARES'!$O$8,F39 &lt;0.5,'TABELAS AUXILIARES'!$O$9,F39 &lt; 0.7,'TABELAS AUXILIARES'!$O$10,F39 &lt; 0.89,'TABELAS AUXILIARES'!$O$11,F39 &lt;= 1,'TABELAS AUXILIARES'!$O$12,F39=LISTA_GERAL!$A$2," "),"Preencha todas as medidas e controles")</f>
        <v>Preencha todas as medidas e controles</v>
      </c>
      <c r="H39" s="2" t="str">
        <f t="shared" si="1"/>
        <v>Preencha todas as medidas e controles Por favor preencha todas as medidas e controles</v>
      </c>
    </row>
    <row r="40" spans="4:8" ht="15.6">
      <c r="D40" s="186">
        <v>23</v>
      </c>
      <c r="E40" s="187" t="s">
        <v>916</v>
      </c>
      <c r="F40" s="188" t="str">
        <f>LOGICA_IPRIV!F57</f>
        <v>Por favor preencha todas as medidas e controles</v>
      </c>
      <c r="G40" s="190" t="str" cm="1">
        <f t="array" ref="G40">_xlfn.IFNA(_xlfn.IFS(F40&lt;0.3,'TABELAS AUXILIARES'!$O$8,F40 &lt;0.5,'TABELAS AUXILIARES'!$O$9,F40 &lt; 0.7,'TABELAS AUXILIARES'!$O$10,F40 &lt; 0.89,'TABELAS AUXILIARES'!$O$11,F40 &lt;= 1,'TABELAS AUXILIARES'!$O$12,F40=LISTA_GERAL!$A$2," "),"Preencha todas as medidas e controles")</f>
        <v>Preencha todas as medidas e controles</v>
      </c>
      <c r="H40" s="2" t="str">
        <f t="shared" si="1"/>
        <v>Preencha todas as medidas e controles Por favor preencha todas as medidas e controles</v>
      </c>
    </row>
    <row r="41" spans="4:8" ht="15.6">
      <c r="D41" s="189">
        <v>24</v>
      </c>
      <c r="E41" s="189" t="s">
        <v>664</v>
      </c>
      <c r="F41" s="190" t="str">
        <f>LOGICA_IPRIV!F61</f>
        <v>Por favor preencha todas as medidas e controles</v>
      </c>
      <c r="G41" s="190" t="str" cm="1">
        <f t="array" ref="G41">_xlfn.IFNA(_xlfn.IFS(F41&lt;0.3,'TABELAS AUXILIARES'!$O$8,F41 &lt;0.5,'TABELAS AUXILIARES'!$O$9,F41 &lt; 0.7,'TABELAS AUXILIARES'!$O$10,F41 &lt; 0.89,'TABELAS AUXILIARES'!$O$11,F41 &lt;= 1,'TABELAS AUXILIARES'!$O$12,F41=LISTA_GERAL!$A$2," "),"Preencha todas as medidas e controles")</f>
        <v>Preencha todas as medidas e controles</v>
      </c>
      <c r="H41" s="2" t="str">
        <f t="shared" si="1"/>
        <v>Preencha todas as medidas e controles Por favor preencha todas as medidas e controles</v>
      </c>
    </row>
    <row r="42" spans="4:8" ht="15.6">
      <c r="D42" s="186">
        <v>25</v>
      </c>
      <c r="E42" s="187" t="s">
        <v>917</v>
      </c>
      <c r="F42" s="188" t="str">
        <f>LOGICA_IPRIV!F76</f>
        <v>Por favor preencha todas as medidas e controles</v>
      </c>
      <c r="G42" s="190" t="str" cm="1">
        <f t="array" ref="G42">_xlfn.IFNA(_xlfn.IFS(F42&lt;0.3,'TABELAS AUXILIARES'!$O$8,F42 &lt;0.5,'TABELAS AUXILIARES'!$O$9,F42 &lt; 0.7,'TABELAS AUXILIARES'!$O$10,F42 &lt; 0.89,'TABELAS AUXILIARES'!$O$11,F42 &lt;= 1,'TABELAS AUXILIARES'!$O$12,F42=LISTA_GERAL!$A$2," "),"Preencha todas as medidas e controles")</f>
        <v>Preencha todas as medidas e controles</v>
      </c>
      <c r="H42" s="2" t="str">
        <f t="shared" si="1"/>
        <v>Preencha todas as medidas e controles Por favor preencha todas as medidas e controles</v>
      </c>
    </row>
    <row r="43" spans="4:8" ht="15.6">
      <c r="D43" s="189">
        <v>26</v>
      </c>
      <c r="E43" s="189" t="s">
        <v>918</v>
      </c>
      <c r="F43" s="190" t="str">
        <f>LOGICA_IPRIV!F85</f>
        <v>Por favor preencha todas as medidas e controles</v>
      </c>
      <c r="G43" s="190" t="str" cm="1">
        <f t="array" ref="G43">_xlfn.IFNA(_xlfn.IFS(F43&lt;0.3,'TABELAS AUXILIARES'!$O$8,F43 &lt;0.5,'TABELAS AUXILIARES'!$O$9,F43 &lt; 0.7,'TABELAS AUXILIARES'!$O$10,F43 &lt; 0.89,'TABELAS AUXILIARES'!$O$11,F43 &lt;= 1,'TABELAS AUXILIARES'!$O$12,F43=LISTA_GERAL!$A$2," "),"Preencha todas as medidas e controles")</f>
        <v>Preencha todas as medidas e controles</v>
      </c>
      <c r="H43" s="2" t="str">
        <f t="shared" si="1"/>
        <v>Preencha todas as medidas e controles Por favor preencha todas as medidas e controles</v>
      </c>
    </row>
    <row r="44" spans="4:8" ht="31.2">
      <c r="D44" s="186">
        <v>27</v>
      </c>
      <c r="E44" s="187" t="s">
        <v>919</v>
      </c>
      <c r="F44" s="188" t="str">
        <f>LOGICA_IPRIV!F97</f>
        <v>Por favor preencha todas as medidas e controles</v>
      </c>
      <c r="G44" s="190" t="str" cm="1">
        <f t="array" ref="G44">_xlfn.IFNA(_xlfn.IFS(F44&lt;0.3,'TABELAS AUXILIARES'!$O$8,F44 &lt;0.5,'TABELAS AUXILIARES'!$O$9,F44 &lt; 0.7,'TABELAS AUXILIARES'!$O$10,F44 &lt; 0.89,'TABELAS AUXILIARES'!$O$11,F44 &lt;= 1,'TABELAS AUXILIARES'!$O$12,F44=LISTA_GERAL!$A$2," "),"Preencha todas as medidas e controles")</f>
        <v>Preencha todas as medidas e controles</v>
      </c>
      <c r="H44" s="2" t="str">
        <f t="shared" si="1"/>
        <v>Preencha todas as medidas e controles Por favor preencha todas as medidas e controles</v>
      </c>
    </row>
    <row r="45" spans="4:8" ht="15.6">
      <c r="D45" s="189">
        <v>28</v>
      </c>
      <c r="E45" s="189" t="s">
        <v>920</v>
      </c>
      <c r="F45" s="190" t="str">
        <f>LOGICA_IPRIV!F102</f>
        <v>Por favor preencha todas as medidas e controles</v>
      </c>
      <c r="G45" s="190" t="str" cm="1">
        <f t="array" ref="G45">_xlfn.IFNA(_xlfn.IFS(F45&lt;0.3,'TABELAS AUXILIARES'!$O$8,F45 &lt;0.5,'TABELAS AUXILIARES'!$O$9,F45 &lt; 0.7,'TABELAS AUXILIARES'!$O$10,F45 &lt; 0.89,'TABELAS AUXILIARES'!$O$11,F45 &lt;= 1,'TABELAS AUXILIARES'!$O$12,F45=LISTA_GERAL!$A$2," "),"Preencha todas as medidas e controles")</f>
        <v>Preencha todas as medidas e controles</v>
      </c>
      <c r="H45" s="2" t="str">
        <f t="shared" si="1"/>
        <v>Preencha todas as medidas e controles Por favor preencha todas as medidas e controles</v>
      </c>
    </row>
    <row r="46" spans="4:8" ht="15.6">
      <c r="D46" s="186">
        <v>29</v>
      </c>
      <c r="E46" s="187" t="s">
        <v>921</v>
      </c>
      <c r="F46" s="188" t="str">
        <f>LOGICA_IPRIV!F115</f>
        <v>Por favor preencha todas as medidas e controles</v>
      </c>
      <c r="G46" s="190" t="str" cm="1">
        <f t="array" ref="G46">_xlfn.IFNA(_xlfn.IFS(F46&lt;0.3,'TABELAS AUXILIARES'!$O$8,F46 &lt;0.5,'TABELAS AUXILIARES'!$O$9,F46 &lt; 0.7,'TABELAS AUXILIARES'!$O$10,F46 &lt; 0.89,'TABELAS AUXILIARES'!$O$11,F46 &lt;= 1,'TABELAS AUXILIARES'!$O$12,F46=LISTA_GERAL!$A$2," "),"Preencha todas as medidas e controles")</f>
        <v>Preencha todas as medidas e controles</v>
      </c>
      <c r="H46" s="2" t="str">
        <f t="shared" si="1"/>
        <v>Preencha todas as medidas e controles Por favor preencha todas as medidas e controles</v>
      </c>
    </row>
    <row r="47" spans="4:8" ht="31.2">
      <c r="D47" s="189">
        <v>30</v>
      </c>
      <c r="E47" s="189" t="s">
        <v>922</v>
      </c>
      <c r="F47" s="190" t="str">
        <f>LOGICA_IPRIV!F127</f>
        <v>Por favor preencha todas as medidas e controles</v>
      </c>
      <c r="G47" s="190" t="str" cm="1">
        <f t="array" ref="G47">_xlfn.IFNA(_xlfn.IFS(F47&lt;0.3,'TABELAS AUXILIARES'!$O$8,F47 &lt;0.5,'TABELAS AUXILIARES'!$O$9,F47 &lt; 0.7,'TABELAS AUXILIARES'!$O$10,F47 &lt; 0.89,'TABELAS AUXILIARES'!$O$11,F47 &lt;= 1,'TABELAS AUXILIARES'!$O$12,F47=LISTA_GERAL!$A$2," "),"Preencha todas as medidas e controles")</f>
        <v>Preencha todas as medidas e controles</v>
      </c>
      <c r="H47" s="2" t="str">
        <f t="shared" si="1"/>
        <v>Preencha todas as medidas e controles Por favor preencha todas as medidas e controles</v>
      </c>
    </row>
    <row r="48" spans="4:8" ht="15.6">
      <c r="D48" s="186">
        <v>31</v>
      </c>
      <c r="E48" s="187" t="s">
        <v>923</v>
      </c>
      <c r="F48" s="188" t="str">
        <f>LOGICA_IPRIV!F139</f>
        <v>Por favor preencha todas as medidas e controles</v>
      </c>
      <c r="G48" s="190" t="str" cm="1">
        <f t="array" ref="G48">_xlfn.IFNA(_xlfn.IFS(F48&lt;0.3,'TABELAS AUXILIARES'!$O$8,F48 &lt;0.5,'TABELAS AUXILIARES'!$O$9,F48 &lt; 0.7,'TABELAS AUXILIARES'!$O$10,F48 &lt; 0.89,'TABELAS AUXILIARES'!$O$11,F48 &lt;= 1,'TABELAS AUXILIARES'!$O$12,F48=LISTA_GERAL!$A$2," "),"Preencha todas as medidas e controles")</f>
        <v>Preencha todas as medidas e controles</v>
      </c>
      <c r="H48" s="2" t="str">
        <f t="shared" si="1"/>
        <v>Preencha todas as medidas e controles Por favor preencha todas as medidas e controles</v>
      </c>
    </row>
  </sheetData>
  <sheetProtection algorithmName="SHA-512" hashValue="fKWItH6b/5zgOPH5PB91e/HubRpbeMnM/QQgfpEBNeW3cIPjP8aOKhJYiWVCr7UNnjkHP+PIzXx0A74Ok3ikyA==" saltValue="IuxjiwhcAErP32uxNiqbiQ==" spinCount="100000" sheet="1" objects="1" scenarios="1"/>
  <mergeCells count="4">
    <mergeCell ref="G7:G8"/>
    <mergeCell ref="D9:G9"/>
    <mergeCell ref="E10:F10"/>
    <mergeCell ref="E34:F34"/>
  </mergeCell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7517C5-A0D6-4EFC-A6E1-FDD8DE7D5155}">
  <sheetPr codeName="Sheet1"/>
  <dimension ref="A1:XFC47"/>
  <sheetViews>
    <sheetView showGridLines="0" showRowColHeaders="0" zoomScale="70" zoomScaleNormal="70" workbookViewId="0">
      <pane ySplit="5" topLeftCell="A6" activePane="bottomLeft" state="frozen"/>
      <selection pane="bottomLeft" activeCell="C18" sqref="C18"/>
    </sheetView>
  </sheetViews>
  <sheetFormatPr defaultColWidth="0" defaultRowHeight="14.4" customHeight="1" zeroHeight="1"/>
  <cols>
    <col min="1" max="1" width="1.88671875" style="2" customWidth="1"/>
    <col min="2" max="2" width="68.44140625" style="2" customWidth="1"/>
    <col min="3" max="3" width="56.44140625" style="2" customWidth="1"/>
    <col min="4" max="4" width="3.44140625" style="2" customWidth="1"/>
    <col min="5" max="5" width="52" style="2" customWidth="1"/>
    <col min="6" max="6" width="56.44140625" style="2" customWidth="1"/>
    <col min="7" max="7" width="4.88671875" style="2" customWidth="1"/>
    <col min="8" max="8" width="183.44140625" style="2" customWidth="1"/>
    <col min="9" max="9" width="49.88671875" style="2" hidden="1" customWidth="1"/>
    <col min="10" max="21" width="8.88671875" style="2" hidden="1" customWidth="1"/>
    <col min="22" max="22" width="3.44140625" style="2" hidden="1" customWidth="1"/>
    <col min="23" max="26" width="0" style="2" hidden="1" customWidth="1"/>
    <col min="27" max="16383" width="8.88671875" style="2" hidden="1"/>
    <col min="16384" max="16384" width="9.88671875" style="2" customWidth="1"/>
  </cols>
  <sheetData>
    <row r="1" spans="1:9" ht="67.349999999999994" customHeight="1">
      <c r="A1" s="1"/>
    </row>
    <row r="2" spans="1:9"/>
    <row r="3" spans="1:9"/>
    <row r="4" spans="1:9"/>
    <row r="5" spans="1:9" s="3" customFormat="1" ht="20.399999999999999" customHeight="1">
      <c r="E5" s="4" t="s">
        <v>877</v>
      </c>
    </row>
    <row r="6" spans="1:9" customFormat="1" ht="4.8" customHeight="1">
      <c r="B6" s="19"/>
      <c r="C6" s="335"/>
      <c r="D6" s="336"/>
      <c r="E6" s="336"/>
      <c r="F6" s="336"/>
      <c r="G6" s="7"/>
      <c r="H6" s="8"/>
    </row>
    <row r="7" spans="1:9" customFormat="1" ht="18.899999999999999" customHeight="1" thickBot="1">
      <c r="B7" s="9"/>
      <c r="C7" s="9"/>
      <c r="D7" s="10"/>
      <c r="E7" s="9"/>
      <c r="F7" s="9"/>
      <c r="G7" s="8"/>
      <c r="H7" s="9"/>
      <c r="I7" s="11"/>
    </row>
    <row r="8" spans="1:9" customFormat="1" ht="35.1" customHeight="1" thickBot="1">
      <c r="B8" s="12" t="s">
        <v>0</v>
      </c>
      <c r="C8" s="6" t="s">
        <v>1</v>
      </c>
      <c r="D8" s="10"/>
      <c r="E8" s="5" t="s">
        <v>2</v>
      </c>
      <c r="F8" s="13" t="s">
        <v>3</v>
      </c>
      <c r="G8" s="8"/>
      <c r="H8" s="8"/>
    </row>
    <row r="9" spans="1:9" customFormat="1" ht="3.6" customHeight="1" thickBot="1">
      <c r="B9" s="11"/>
      <c r="C9" s="9"/>
      <c r="D9" s="10"/>
      <c r="E9" s="14"/>
      <c r="F9" s="8"/>
      <c r="G9" s="8"/>
      <c r="H9" s="8"/>
    </row>
    <row r="10" spans="1:9" customFormat="1" ht="35.1" customHeight="1" thickBot="1">
      <c r="B10" s="12" t="s">
        <v>4</v>
      </c>
      <c r="C10" s="15" t="s">
        <v>5</v>
      </c>
      <c r="D10" s="8"/>
      <c r="E10" s="5" t="s">
        <v>4</v>
      </c>
      <c r="F10" s="15" t="s">
        <v>5</v>
      </c>
      <c r="G10" s="8"/>
      <c r="H10" s="8"/>
    </row>
    <row r="11" spans="1:9" customFormat="1" ht="35.1" customHeight="1" thickBot="1">
      <c r="B11" s="16"/>
      <c r="C11" s="16"/>
      <c r="D11" s="10"/>
      <c r="E11" s="16"/>
      <c r="F11" s="17"/>
      <c r="G11" s="8"/>
      <c r="H11" s="16"/>
      <c r="I11" s="18"/>
    </row>
    <row r="12" spans="1:9" customFormat="1" ht="35.1" customHeight="1" thickBot="1">
      <c r="B12" s="5" t="s">
        <v>6</v>
      </c>
      <c r="C12" s="13" t="s">
        <v>7</v>
      </c>
      <c r="D12" s="10"/>
      <c r="E12" s="5" t="s">
        <v>8</v>
      </c>
      <c r="F12" s="13" t="s">
        <v>9</v>
      </c>
      <c r="G12" s="8"/>
      <c r="H12" s="16"/>
      <c r="I12" s="18"/>
    </row>
    <row r="13" spans="1:9" customFormat="1" ht="3.9" customHeight="1" thickBot="1">
      <c r="B13" s="19"/>
      <c r="C13" s="20"/>
      <c r="D13" s="10"/>
      <c r="E13" s="16"/>
      <c r="F13" s="20"/>
      <c r="G13" s="8"/>
      <c r="H13" s="16"/>
      <c r="I13" s="18"/>
    </row>
    <row r="14" spans="1:9" customFormat="1" ht="35.1" customHeight="1" thickBot="1">
      <c r="B14" s="5" t="s">
        <v>4</v>
      </c>
      <c r="C14" s="15" t="s">
        <v>5</v>
      </c>
      <c r="D14" s="10"/>
      <c r="E14" s="5" t="s">
        <v>4</v>
      </c>
      <c r="F14" s="15" t="s">
        <v>5</v>
      </c>
      <c r="G14" s="8"/>
      <c r="H14" s="8"/>
    </row>
    <row r="15" spans="1:9" customFormat="1" ht="18.899999999999999" customHeight="1" thickBot="1">
      <c r="B15" s="9"/>
      <c r="C15" s="9"/>
      <c r="D15" s="10"/>
      <c r="E15" s="10"/>
      <c r="F15" s="8"/>
      <c r="G15" s="8"/>
      <c r="H15" s="8"/>
    </row>
    <row r="16" spans="1:9" ht="35.1" customHeight="1" thickBot="1">
      <c r="B16" s="337" t="s">
        <v>10</v>
      </c>
      <c r="C16" s="338"/>
      <c r="D16" s="21"/>
      <c r="E16" s="339" t="s">
        <v>11</v>
      </c>
      <c r="F16" s="340"/>
      <c r="G16" s="22"/>
      <c r="H16" s="22"/>
    </row>
    <row r="17" spans="2:8" ht="39.6" customHeight="1" thickBot="1">
      <c r="B17" s="5" t="s">
        <v>12</v>
      </c>
      <c r="C17" s="13" t="s">
        <v>13</v>
      </c>
      <c r="D17" s="21"/>
      <c r="E17" s="23" t="s">
        <v>14</v>
      </c>
      <c r="F17" s="24"/>
      <c r="G17" s="22"/>
      <c r="H17" s="22"/>
    </row>
    <row r="18" spans="2:8" ht="38.1" customHeight="1" thickBot="1">
      <c r="B18" s="25" t="s">
        <v>15</v>
      </c>
      <c r="C18" s="26" t="s">
        <v>13</v>
      </c>
      <c r="D18" s="21"/>
      <c r="E18" s="23" t="s">
        <v>16</v>
      </c>
      <c r="F18" s="24"/>
      <c r="G18" s="22"/>
      <c r="H18" s="22"/>
    </row>
    <row r="19" spans="2:8" ht="39.6" customHeight="1" thickBot="1">
      <c r="B19" s="27"/>
      <c r="C19" s="27"/>
      <c r="D19" s="21"/>
      <c r="E19" s="23" t="s">
        <v>17</v>
      </c>
      <c r="F19" s="28"/>
      <c r="G19" s="22"/>
      <c r="H19" s="22"/>
    </row>
    <row r="20" spans="2:8" ht="15" thickBot="1"/>
    <row r="21" spans="2:8" ht="47.1" customHeight="1" thickBot="1">
      <c r="B21" s="341" t="s">
        <v>882</v>
      </c>
      <c r="C21" s="342"/>
      <c r="E21" s="339" t="s">
        <v>18</v>
      </c>
      <c r="F21" s="340"/>
    </row>
    <row r="22" spans="2:8" ht="48.6" customHeight="1" thickBot="1">
      <c r="B22" s="29" t="s">
        <v>19</v>
      </c>
      <c r="C22" s="29" t="s">
        <v>20</v>
      </c>
      <c r="E22" s="23" t="s">
        <v>21</v>
      </c>
      <c r="F22" s="30"/>
    </row>
    <row r="23" spans="2:8" s="8" customFormat="1" ht="16.350000000000001" customHeight="1" thickBot="1">
      <c r="B23" s="9" t="s">
        <v>878</v>
      </c>
      <c r="C23" s="9" t="s">
        <v>879</v>
      </c>
      <c r="E23" s="330" t="s">
        <v>22</v>
      </c>
      <c r="F23" s="332"/>
    </row>
    <row r="24" spans="2:8" s="8" customFormat="1" ht="14.4" customHeight="1" thickBot="1">
      <c r="B24" s="31" t="s">
        <v>23</v>
      </c>
      <c r="C24" s="31" t="s">
        <v>24</v>
      </c>
      <c r="E24" s="331"/>
      <c r="F24" s="333"/>
    </row>
    <row r="25" spans="2:8" s="8" customFormat="1" ht="18.600000000000001" thickBot="1">
      <c r="B25" s="9" t="s">
        <v>25</v>
      </c>
      <c r="C25" s="9" t="s">
        <v>26</v>
      </c>
      <c r="E25" s="331"/>
      <c r="F25" s="334"/>
    </row>
    <row r="26" spans="2:8" s="8" customFormat="1" ht="18.600000000000001" thickBot="1">
      <c r="B26" s="31" t="s">
        <v>27</v>
      </c>
      <c r="C26" s="31" t="s">
        <v>28</v>
      </c>
    </row>
    <row r="27" spans="2:8" s="8" customFormat="1" ht="18.600000000000001" thickBot="1">
      <c r="B27" s="9" t="s">
        <v>29</v>
      </c>
      <c r="C27" s="9" t="s">
        <v>30</v>
      </c>
    </row>
    <row r="28" spans="2:8" s="8" customFormat="1" ht="18.600000000000001" thickBot="1">
      <c r="B28" s="31"/>
      <c r="C28" s="31"/>
    </row>
    <row r="29" spans="2:8" s="8" customFormat="1" ht="18.600000000000001" thickBot="1">
      <c r="B29" s="9"/>
      <c r="C29" s="9"/>
    </row>
    <row r="30" spans="2:8" s="8" customFormat="1" ht="18.600000000000001" thickBot="1">
      <c r="B30" s="31"/>
      <c r="C30" s="31"/>
    </row>
    <row r="31" spans="2:8" s="8" customFormat="1" ht="18.600000000000001" thickBot="1">
      <c r="B31" s="9"/>
      <c r="C31" s="9"/>
    </row>
    <row r="32" spans="2:8" s="8" customFormat="1" ht="18.600000000000001" thickBot="1">
      <c r="B32" s="31"/>
      <c r="C32" s="31"/>
    </row>
    <row r="33" spans="2:3" s="8" customFormat="1" ht="18.600000000000001" thickBot="1">
      <c r="B33" s="9"/>
      <c r="C33" s="9"/>
    </row>
    <row r="34" spans="2:3" s="8" customFormat="1" ht="18.600000000000001" thickBot="1">
      <c r="B34" s="31"/>
      <c r="C34" s="31"/>
    </row>
    <row r="35" spans="2:3" s="8" customFormat="1" ht="18.600000000000001" thickBot="1">
      <c r="B35" s="9"/>
      <c r="C35" s="9"/>
    </row>
    <row r="36" spans="2:3" s="8" customFormat="1" ht="18.600000000000001" thickBot="1">
      <c r="B36" s="31"/>
      <c r="C36" s="31"/>
    </row>
    <row r="37" spans="2:3" s="8" customFormat="1" ht="18.600000000000001" thickBot="1">
      <c r="B37" s="9"/>
      <c r="C37" s="9"/>
    </row>
    <row r="38" spans="2:3" s="8" customFormat="1" ht="18.600000000000001" thickBot="1">
      <c r="B38" s="31"/>
      <c r="C38" s="31"/>
    </row>
    <row r="39" spans="2:3" s="8" customFormat="1" ht="18.600000000000001" thickBot="1">
      <c r="B39" s="9"/>
      <c r="C39" s="9"/>
    </row>
    <row r="40" spans="2:3" s="8" customFormat="1" ht="18.600000000000001" thickBot="1">
      <c r="B40" s="31"/>
      <c r="C40" s="31"/>
    </row>
    <row r="41" spans="2:3" s="8" customFormat="1" ht="18.600000000000001" thickBot="1">
      <c r="B41" s="9"/>
      <c r="C41" s="9"/>
    </row>
    <row r="42" spans="2:3" s="8" customFormat="1" ht="18.600000000000001" thickBot="1">
      <c r="B42" s="31"/>
      <c r="C42" s="31"/>
    </row>
    <row r="43" spans="2:3" s="8" customFormat="1" ht="18.600000000000001" thickBot="1">
      <c r="B43" s="9"/>
      <c r="C43" s="9"/>
    </row>
    <row r="44" spans="2:3" s="8" customFormat="1" ht="18.600000000000001" thickBot="1">
      <c r="B44" s="31"/>
      <c r="C44" s="31"/>
    </row>
    <row r="45" spans="2:3" s="8" customFormat="1" ht="18">
      <c r="B45" s="9"/>
      <c r="C45" s="9"/>
    </row>
    <row r="46" spans="2:3" s="8" customFormat="1"/>
    <row r="47" spans="2:3" s="8" customFormat="1"/>
  </sheetData>
  <sheetProtection algorithmName="SHA-512" hashValue="EWjsKc075iPXgoQy93OWCygq4VV4ZmkVB2lLXcSwrvS4z3hyIuZfgJVWkCXHPIHhenS39FIBgk8KPwCOQOPV6w==" saltValue="GO/CxAjY3eED+fBwxr/zlg==" spinCount="100000" sheet="1" selectLockedCells="1"/>
  <mergeCells count="7">
    <mergeCell ref="E23:E25"/>
    <mergeCell ref="F23:F25"/>
    <mergeCell ref="C6:F6"/>
    <mergeCell ref="B16:C16"/>
    <mergeCell ref="E16:F16"/>
    <mergeCell ref="B21:C21"/>
    <mergeCell ref="E21:F21"/>
  </mergeCells>
  <dataValidations disablePrompts="1" count="1">
    <dataValidation type="date" allowBlank="1" showInputMessage="1" showErrorMessage="1" errorTitle="Data Incorreta" error="Por favor,colocar data no formato DD/MM/AAAA" sqref="I11:I13 F19" xr:uid="{13711EFB-77CE-438B-B281-E491E42B52E0}">
      <formula1>1</formula1>
      <formula2>767011</formula2>
    </dataValidation>
  </dataValidations>
  <hyperlinks>
    <hyperlink ref="C10" r:id="rId1" xr:uid="{932985B5-5416-4605-84AB-CF828AF5070D}"/>
    <hyperlink ref="F10" r:id="rId2" xr:uid="{862DE636-BB3F-4C84-8AD1-B426FB62A89E}"/>
    <hyperlink ref="C14" r:id="rId3" display="Nome_Responsável@gmail.com" xr:uid="{DE25C571-4CE6-425A-905B-2EA8FF6877FF}"/>
    <hyperlink ref="F14" r:id="rId4" xr:uid="{2B043951-88B8-4674-8969-475BA4235A10}"/>
  </hyperlinks>
  <pageMargins left="0.511811024" right="0.511811024" top="0.78740157499999996" bottom="0.78740157499999996" header="0.31496062000000002" footer="0.31496062000000002"/>
  <pageSetup paperSize="9" orientation="portrait" r:id="rId5"/>
  <drawing r:id="rId6"/>
  <legacyDrawing r:id="rId7"/>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3F7AD4-F51B-4852-A817-41F4F70B3BE1}">
  <sheetPr codeName="Sheet3"/>
  <dimension ref="A1:XFC33"/>
  <sheetViews>
    <sheetView showGridLines="0" showRowColHeaders="0" zoomScale="70" zoomScaleNormal="70" workbookViewId="0">
      <selection activeCell="E6" sqref="E6"/>
    </sheetView>
  </sheetViews>
  <sheetFormatPr defaultColWidth="8.88671875" defaultRowHeight="14.4" customHeight="1" zeroHeight="1"/>
  <cols>
    <col min="1" max="1" width="3.44140625" customWidth="1"/>
    <col min="2" max="2" width="21.33203125" customWidth="1"/>
    <col min="3" max="3" width="46.44140625" customWidth="1"/>
    <col min="4" max="4" width="22.44140625" customWidth="1"/>
    <col min="5" max="5" width="58" customWidth="1"/>
    <col min="6" max="6" width="28.44140625" bestFit="1" customWidth="1"/>
    <col min="7" max="16" width="8.88671875" customWidth="1"/>
    <col min="17" max="17" width="102.5546875" customWidth="1"/>
    <col min="18" max="25" width="8.88671875" hidden="1" customWidth="1"/>
    <col min="26" max="26" width="3.44140625" hidden="1" customWidth="1"/>
    <col min="27" max="16383" width="0" hidden="1" customWidth="1"/>
    <col min="16384" max="16384" width="11.44140625" hidden="1" customWidth="1"/>
  </cols>
  <sheetData>
    <row r="1" spans="1:17" ht="67.349999999999994" customHeight="1"/>
    <row r="2" spans="1:17"/>
    <row r="3" spans="1:17"/>
    <row r="4" spans="1:17"/>
    <row r="5" spans="1:17" ht="20.399999999999999" customHeight="1"/>
    <row r="6" spans="1:17" ht="43.5" customHeight="1">
      <c r="B6" s="343" t="s">
        <v>1219</v>
      </c>
      <c r="C6" s="344"/>
      <c r="D6" s="344"/>
      <c r="E6" s="264" t="s">
        <v>873</v>
      </c>
    </row>
    <row r="7" spans="1:17" ht="20.399999999999999" customHeight="1">
      <c r="B7" s="265"/>
      <c r="C7" s="266"/>
      <c r="D7" s="266"/>
      <c r="E7" s="266"/>
    </row>
    <row r="8" spans="1:17" ht="150" customHeight="1">
      <c r="A8" s="267"/>
      <c r="B8" s="268" t="s">
        <v>1220</v>
      </c>
      <c r="C8" s="269" t="s">
        <v>1221</v>
      </c>
      <c r="D8" s="270" t="s">
        <v>1222</v>
      </c>
      <c r="E8" s="271" t="s">
        <v>1223</v>
      </c>
      <c r="F8" s="267"/>
      <c r="G8" s="267"/>
      <c r="H8" s="267"/>
      <c r="I8" s="267"/>
      <c r="J8" s="267"/>
      <c r="K8" s="267"/>
      <c r="L8" s="267"/>
      <c r="M8" s="267"/>
      <c r="N8" s="267"/>
      <c r="O8" s="267"/>
      <c r="P8" s="267"/>
      <c r="Q8" s="267"/>
    </row>
    <row r="9" spans="1:17">
      <c r="B9" s="272"/>
      <c r="E9" s="273"/>
    </row>
    <row r="10" spans="1:17" ht="45.6" customHeight="1">
      <c r="B10" s="274" t="s">
        <v>1224</v>
      </c>
      <c r="C10" s="275" t="s">
        <v>1225</v>
      </c>
      <c r="D10" s="276"/>
      <c r="E10" s="277"/>
    </row>
    <row r="11" spans="1:17" ht="50.1" customHeight="1">
      <c r="B11" s="278" t="s">
        <v>1211</v>
      </c>
      <c r="C11" s="279" t="str" cm="1">
        <f t="array" ref="C11">_xlfn.IFS(B11="Selecione a Opção", "Selecione o nível de criticidade", B11 = "Alta Criticidade", "G3", B11 = "Média Criticidade", "G2", B11 = "Baixa Criticidade", "G2")</f>
        <v>G2</v>
      </c>
      <c r="D11" s="280"/>
      <c r="E11" s="281"/>
    </row>
    <row r="12" spans="1:17" ht="409.6" customHeight="1"/>
    <row r="13" spans="1:17" ht="50.1" hidden="1" customHeight="1"/>
    <row r="14" spans="1:17" ht="50.1" hidden="1" customHeight="1"/>
    <row r="15" spans="1:17" ht="50.1" hidden="1" customHeight="1"/>
    <row r="16" spans="1:17" ht="50.1" hidden="1" customHeight="1"/>
    <row r="17" ht="50.1" hidden="1" customHeight="1"/>
    <row r="18" ht="50.1" hidden="1" customHeight="1"/>
    <row r="19" ht="50.1" hidden="1" customHeight="1"/>
    <row r="20" ht="50.1" hidden="1" customHeight="1"/>
    <row r="21" ht="50.1" hidden="1" customHeight="1"/>
    <row r="22" ht="50.1" hidden="1" customHeight="1"/>
    <row r="23" ht="42.9" hidden="1" customHeight="1"/>
    <row r="24" ht="50.1" hidden="1" customHeight="1"/>
    <row r="25" ht="50.1" hidden="1" customHeight="1"/>
    <row r="26" ht="50.1" hidden="1" customHeight="1"/>
    <row r="27" ht="50.1" hidden="1" customHeight="1"/>
    <row r="28" ht="50.1" hidden="1" customHeight="1"/>
    <row r="29" ht="50.1" hidden="1" customHeight="1"/>
    <row r="30" ht="50.1" hidden="1" customHeight="1"/>
    <row r="31" ht="50.1" hidden="1" customHeight="1"/>
    <row r="32" ht="50.1" hidden="1" customHeight="1"/>
    <row r="33" ht="50.1" hidden="1" customHeight="1"/>
  </sheetData>
  <sheetProtection algorithmName="SHA-512" hashValue="SrI6XWC+dMtGMi2cGd9QN9GLsjkkv4ShfGZPmHisITl0hUMLHwPldbSa7jb9DJr8/c9J+2vqi7sP+hspuZVYFQ==" saltValue="PAyho/CSgiIoBWEH2+7qig==" spinCount="100000" sheet="1" selectLockedCells="1"/>
  <mergeCells count="1">
    <mergeCell ref="B6:D6"/>
  </mergeCells>
  <conditionalFormatting sqref="B11">
    <cfRule type="cellIs" dxfId="125" priority="5" operator="equal">
      <formula>"Alta Criticidade"</formula>
    </cfRule>
    <cfRule type="cellIs" dxfId="124" priority="6" operator="equal">
      <formula>"Média Criticidade"</formula>
    </cfRule>
    <cfRule type="cellIs" dxfId="123" priority="7" operator="equal">
      <formula>"Baixa Criticidade"</formula>
    </cfRule>
  </conditionalFormatting>
  <conditionalFormatting sqref="E6">
    <cfRule type="cellIs" dxfId="122" priority="1" operator="equal">
      <formula>"Selecione a Resposta"</formula>
    </cfRule>
    <cfRule type="cellIs" dxfId="121" priority="2" operator="equal">
      <formula>"Não"</formula>
    </cfRule>
    <cfRule type="cellIs" dxfId="120" priority="3" operator="equal">
      <formula>"Seleciona a Resposta"</formula>
    </cfRule>
    <cfRule type="cellIs" dxfId="119" priority="4" operator="equal">
      <formula>"Sim"</formula>
    </cfRule>
  </conditionalFormatting>
  <dataValidations count="2">
    <dataValidation type="list" allowBlank="1" showInputMessage="1" showErrorMessage="1" sqref="E6" xr:uid="{8C86FA3E-5AA8-4E73-9ABB-BC2B5E8B94CF}">
      <formula1>"Selecione a Resposta,Sim,Não"</formula1>
    </dataValidation>
    <dataValidation type="list" allowBlank="1" showInputMessage="1" showErrorMessage="1" sqref="E7" xr:uid="{4CFEE2C5-BF71-4E7F-AE0B-2A345CE69C36}">
      <formula1>"Seleciona a Resposta,Sim,Não"</formula1>
    </dataValidation>
  </dataValidations>
  <pageMargins left="0.511811024" right="0.511811024" top="0.78740157499999996" bottom="0.78740157499999996" header="0.31496062000000002" footer="0.31496062000000002"/>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2DF1A9-F413-4AA7-8720-6BE5B2B8576D}">
  <sheetPr codeName="Sheet4"/>
  <dimension ref="B1:XFC19"/>
  <sheetViews>
    <sheetView showGridLines="0" showRowColHeaders="0" zoomScale="80" zoomScaleNormal="80" workbookViewId="0">
      <pane ySplit="8" topLeftCell="A9" activePane="bottomLeft" state="frozen"/>
      <selection pane="bottomLeft" activeCell="E17" sqref="E17"/>
    </sheetView>
  </sheetViews>
  <sheetFormatPr defaultColWidth="0" defaultRowHeight="14.4"/>
  <cols>
    <col min="1" max="1" width="3.44140625" style="2" customWidth="1"/>
    <col min="2" max="2" width="6.44140625" style="2" customWidth="1"/>
    <col min="3" max="3" width="28.88671875" style="2" customWidth="1"/>
    <col min="4" max="4" width="74.44140625" style="2" customWidth="1"/>
    <col min="5" max="5" width="35.88671875" style="32" customWidth="1"/>
    <col min="6" max="6" width="8.88671875" style="1" customWidth="1"/>
    <col min="7" max="7" width="20.88671875" style="2" customWidth="1"/>
    <col min="8" max="23" width="8.88671875" style="2" customWidth="1"/>
    <col min="24" max="24" width="3.44140625" style="2" customWidth="1"/>
    <col min="25" max="26" width="0" style="2" hidden="1" customWidth="1"/>
    <col min="27" max="16383" width="8.88671875" style="2" hidden="1"/>
    <col min="16384" max="16384" width="58.88671875" style="2" customWidth="1"/>
  </cols>
  <sheetData>
    <row r="1" spans="2:6" ht="67.349999999999994" customHeight="1"/>
    <row r="5" spans="2:6" ht="12" customHeight="1" thickBot="1"/>
    <row r="6" spans="2:6" ht="42.6" customHeight="1" thickBot="1">
      <c r="B6" s="348" t="s">
        <v>1231</v>
      </c>
      <c r="C6" s="349"/>
      <c r="D6" s="350"/>
      <c r="E6" s="263" t="s">
        <v>31</v>
      </c>
      <c r="F6" s="2"/>
    </row>
    <row r="7" spans="2:6" ht="9" customHeight="1" thickBot="1">
      <c r="F7" s="2"/>
    </row>
    <row r="8" spans="2:6" ht="59.4" customHeight="1" thickBot="1">
      <c r="B8" s="345" t="str" cm="1">
        <f t="array" ref="B8">_xlfn.IFS(E6=LISTA_GERAL!$B$274,LISTA_GERAL!$C$274,E6=LISTA_GERAL!$B$275,LISTA_GERAL!$C$275,E6=LISTA_GERAL!$B$276,LISTA_GERAL!$C$276,E6=LISTA_GERAL!$B$277,LISTA_GERAL!$C$277,E6=LISTA_GERAL!$B$278,LISTA_GERAL!$C$278,E6=LISTA_GERAL!$B$279,LISTA_GERAL!$C$279,E6=LISTA_GERAL!$B$2,"Campo de Resposta Não preenchido",E6="Selecione sua Resposta","Controle Não Foi Respondido")</f>
        <v>Controle Não Foi Respondido</v>
      </c>
      <c r="C8" s="346"/>
      <c r="D8" s="346"/>
      <c r="E8" s="347"/>
      <c r="F8" s="2"/>
    </row>
    <row r="10" spans="2:6" ht="42" customHeight="1" thickBot="1">
      <c r="B10" s="294" t="s">
        <v>32</v>
      </c>
      <c r="C10" s="294" t="s">
        <v>33</v>
      </c>
      <c r="D10" s="294" t="s">
        <v>34</v>
      </c>
      <c r="E10" s="298" t="s">
        <v>1228</v>
      </c>
      <c r="F10" s="33"/>
    </row>
    <row r="11" spans="2:6" ht="11.1" customHeight="1" thickTop="1" thickBot="1">
      <c r="B11" s="34"/>
      <c r="C11" s="34"/>
      <c r="D11" s="34"/>
      <c r="E11" s="35"/>
      <c r="F11" s="36"/>
    </row>
    <row r="12" spans="2:6" ht="109.5" customHeight="1" thickTop="1" thickBot="1">
      <c r="B12" s="325" t="s">
        <v>36</v>
      </c>
      <c r="C12" s="37" t="s">
        <v>37</v>
      </c>
      <c r="D12" s="37" t="s">
        <v>38</v>
      </c>
      <c r="E12" s="38" t="s">
        <v>39</v>
      </c>
      <c r="F12" s="39"/>
    </row>
    <row r="13" spans="2:6" ht="94.5" customHeight="1" thickTop="1" thickBot="1">
      <c r="B13" s="326" t="s">
        <v>40</v>
      </c>
      <c r="C13" s="40" t="s">
        <v>41</v>
      </c>
      <c r="D13" s="40" t="s">
        <v>42</v>
      </c>
      <c r="E13" s="41" t="s">
        <v>39</v>
      </c>
      <c r="F13" s="39"/>
    </row>
    <row r="14" spans="2:6" ht="76.2" thickTop="1" thickBot="1">
      <c r="B14" s="325" t="s">
        <v>43</v>
      </c>
      <c r="C14" s="37" t="s">
        <v>44</v>
      </c>
      <c r="D14" s="37" t="s">
        <v>45</v>
      </c>
      <c r="E14" s="38" t="s">
        <v>39</v>
      </c>
      <c r="F14" s="39"/>
    </row>
    <row r="15" spans="2:6" ht="71.099999999999994" customHeight="1" thickTop="1" thickBot="1">
      <c r="B15" s="326" t="s">
        <v>46</v>
      </c>
      <c r="C15" s="40" t="s">
        <v>47</v>
      </c>
      <c r="D15" s="40" t="s">
        <v>48</v>
      </c>
      <c r="E15" s="41" t="s">
        <v>39</v>
      </c>
      <c r="F15" s="39"/>
    </row>
    <row r="16" spans="2:6" ht="99.6" customHeight="1" thickTop="1" thickBot="1">
      <c r="B16" s="325" t="s">
        <v>49</v>
      </c>
      <c r="C16" s="37" t="s">
        <v>50</v>
      </c>
      <c r="D16" s="37" t="s">
        <v>51</v>
      </c>
      <c r="E16" s="38" t="s">
        <v>39</v>
      </c>
      <c r="F16" s="39"/>
    </row>
    <row r="17" spans="2:6" ht="102.9" customHeight="1" thickTop="1" thickBot="1">
      <c r="B17" s="326" t="s">
        <v>52</v>
      </c>
      <c r="C17" s="40" t="s">
        <v>53</v>
      </c>
      <c r="D17" s="40" t="s">
        <v>54</v>
      </c>
      <c r="E17" s="41" t="s">
        <v>39</v>
      </c>
      <c r="F17" s="39"/>
    </row>
    <row r="18" spans="2:6" ht="167.1" customHeight="1" thickTop="1" thickBot="1">
      <c r="B18" s="325" t="s">
        <v>55</v>
      </c>
      <c r="C18" s="37" t="s">
        <v>56</v>
      </c>
      <c r="D18" s="37" t="s">
        <v>57</v>
      </c>
      <c r="E18" s="38" t="s">
        <v>39</v>
      </c>
      <c r="F18" s="39"/>
    </row>
    <row r="19" spans="2:6" ht="15" thickTop="1"/>
  </sheetData>
  <sheetProtection algorithmName="SHA-512" hashValue="Toh8Mb3EsO1v9NhaxgqtB89zwjZbuwPdnRzHxG+T6uGJJoXppPAMfSENuyCyurD1l9S7xCywGlH4sUXJ7HlqPw==" saltValue="F/9/h/pvaD3svYWMaOKxPA==" spinCount="100000" sheet="1" selectLockedCells="1"/>
  <mergeCells count="2">
    <mergeCell ref="B8:E8"/>
    <mergeCell ref="B6:D6"/>
  </mergeCells>
  <conditionalFormatting sqref="B8">
    <cfRule type="cellIs" dxfId="118" priority="3" operator="equal">
      <formula>"Controle Não Foi Respondido"</formula>
    </cfRule>
  </conditionalFormatting>
  <conditionalFormatting sqref="E6">
    <cfRule type="cellIs" dxfId="117" priority="1" operator="equal">
      <formula>"Selecione sua Resposta"</formula>
    </cfRule>
    <cfRule type="cellIs" dxfId="116" priority="2" operator="equal">
      <formula>"Selecione su Resposta"</formula>
    </cfRule>
  </conditionalFormatting>
  <dataValidations count="2">
    <dataValidation type="list" allowBlank="1" showInputMessage="1" showErrorMessage="1" prompt="Selecione sua Resposta" sqref="E6" xr:uid="{23DF8947-5576-400A-9495-F091CD370F86}">
      <formula1>"Selecione sua Resposta,0,1,2,3,4,5"</formula1>
    </dataValidation>
    <dataValidation type="list" allowBlank="1" showInputMessage="1" showErrorMessage="1" sqref="E12:E18" xr:uid="{4C38B372-2EF3-49CB-8C3D-5D3315CEC65A}">
      <formula1>"Selecione a Opção,Sim,Não"</formula1>
    </dataValidation>
  </dataValidations>
  <pageMargins left="0.511811024" right="0.511811024" top="0.78740157499999996" bottom="0.78740157499999996" header="0.31496062000000002" footer="0.31496062000000002"/>
  <pageSetup paperSize="9" orientation="portrait" r:id="rId1"/>
  <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02CBFC-CD6A-4B08-AC1C-DF14A8CDAFFC}">
  <sheetPr codeName="Sheet5"/>
  <dimension ref="A1:XFC252"/>
  <sheetViews>
    <sheetView showGridLines="0" showRowColHeaders="0" zoomScale="80" zoomScaleNormal="80" workbookViewId="0">
      <pane ySplit="10" topLeftCell="A11" activePane="bottomLeft" state="frozen"/>
      <selection pane="bottomLeft"/>
    </sheetView>
  </sheetViews>
  <sheetFormatPr defaultColWidth="0" defaultRowHeight="14.4" customHeight="1" zeroHeight="1"/>
  <cols>
    <col min="1" max="1" width="1.88671875" style="2" customWidth="1"/>
    <col min="2" max="2" width="10.88671875" style="2" hidden="1" customWidth="1"/>
    <col min="3" max="3" width="10.109375" style="2" customWidth="1"/>
    <col min="4" max="4" width="10" style="2" customWidth="1"/>
    <col min="5" max="5" width="13.109375" style="2" customWidth="1"/>
    <col min="6" max="6" width="17.44140625" style="2" customWidth="1"/>
    <col min="7" max="7" width="27.44140625" style="2" customWidth="1"/>
    <col min="8" max="8" width="62.44140625" style="2" customWidth="1"/>
    <col min="9" max="9" width="20.77734375" style="2" customWidth="1"/>
    <col min="10" max="10" width="35.6640625" style="2" customWidth="1"/>
    <col min="11" max="11" width="41" style="2" customWidth="1"/>
    <col min="12" max="12" width="30.5546875" style="2" customWidth="1"/>
    <col min="13" max="16383" width="18.88671875" style="2" hidden="1"/>
    <col min="16384" max="16384" width="113.6640625" style="2" customWidth="1"/>
  </cols>
  <sheetData>
    <row r="1" spans="1:11" customFormat="1" ht="66.900000000000006" customHeight="1"/>
    <row r="2" spans="1:11" customFormat="1"/>
    <row r="3" spans="1:11" customFormat="1" ht="27" customHeight="1">
      <c r="F3" s="42"/>
      <c r="G3" s="42"/>
      <c r="H3" s="42"/>
    </row>
    <row r="4" spans="1:11" customFormat="1" ht="9.6" customHeight="1">
      <c r="E4" s="43"/>
      <c r="F4" s="351"/>
      <c r="G4" s="351"/>
      <c r="H4" s="351"/>
      <c r="I4" s="351"/>
    </row>
    <row r="5" spans="1:11" s="44" customFormat="1" ht="10.199999999999999" customHeight="1">
      <c r="B5" s="352"/>
      <c r="C5" s="352"/>
      <c r="D5" s="352"/>
      <c r="E5" s="352"/>
      <c r="F5" s="352"/>
      <c r="G5" s="352"/>
      <c r="H5" s="352"/>
      <c r="I5" s="352"/>
    </row>
    <row r="6" spans="1:11" s="44" customFormat="1" ht="36.75" hidden="1" customHeight="1">
      <c r="B6" s="46" t="str">
        <f>FORM2.1!C11</f>
        <v>G2</v>
      </c>
      <c r="C6" s="353" t="str">
        <f>FORM2.1!B11</f>
        <v>Média Criticidade</v>
      </c>
      <c r="D6" s="353"/>
      <c r="E6" s="47"/>
      <c r="F6" s="48">
        <f>IF(FORM2.1!E6 = "Selecione a Resposta", 1, 0)</f>
        <v>0</v>
      </c>
      <c r="G6" s="48">
        <f>IF(FORM2.1!B11 = "Selecione a Opção", 1, 0)</f>
        <v>0</v>
      </c>
      <c r="H6" s="48">
        <f>SUM(F6:G6)</f>
        <v>0</v>
      </c>
      <c r="I6" s="45"/>
    </row>
    <row r="7" spans="1:11" s="44" customFormat="1" ht="4.2" customHeight="1">
      <c r="B7" s="45"/>
      <c r="C7" s="45"/>
      <c r="D7" s="45"/>
      <c r="E7" s="45"/>
      <c r="F7" s="45"/>
      <c r="G7" s="45"/>
      <c r="H7" s="45"/>
      <c r="I7" s="45"/>
    </row>
    <row r="8" spans="1:11" s="44" customFormat="1" ht="21.6" customHeight="1">
      <c r="A8" s="49"/>
      <c r="B8" s="354" t="s">
        <v>1711</v>
      </c>
      <c r="C8" s="354"/>
      <c r="D8" s="354"/>
      <c r="E8" s="354"/>
      <c r="F8" s="354"/>
      <c r="G8" s="354"/>
      <c r="H8" s="354"/>
      <c r="I8" s="354"/>
      <c r="J8" s="354"/>
      <c r="K8" s="354"/>
    </row>
    <row r="9" spans="1:11" s="44" customFormat="1" ht="13.2" customHeight="1" thickBot="1">
      <c r="B9" s="355"/>
      <c r="C9" s="355"/>
      <c r="D9" s="355"/>
      <c r="E9" s="355"/>
      <c r="F9" s="355"/>
      <c r="G9" s="355"/>
      <c r="H9" s="355"/>
      <c r="I9" s="355"/>
      <c r="J9" s="355"/>
      <c r="K9" s="355"/>
    </row>
    <row r="10" spans="1:11" s="320" customFormat="1" ht="47.4" customHeight="1" thickTop="1" thickBot="1">
      <c r="B10" s="321" t="s">
        <v>58</v>
      </c>
      <c r="C10" s="322" t="s">
        <v>32</v>
      </c>
      <c r="D10" s="50" t="s">
        <v>1710</v>
      </c>
      <c r="E10" s="322" t="s">
        <v>59</v>
      </c>
      <c r="F10" s="322" t="s">
        <v>1713</v>
      </c>
      <c r="G10" s="322" t="s">
        <v>33</v>
      </c>
      <c r="H10" s="322" t="s">
        <v>60</v>
      </c>
      <c r="I10" s="287" t="s">
        <v>1228</v>
      </c>
      <c r="J10" s="322" t="s">
        <v>1709</v>
      </c>
      <c r="K10" s="323" t="s">
        <v>1714</v>
      </c>
    </row>
    <row r="11" spans="1:11" s="44" customFormat="1" ht="55.8" customHeight="1" thickTop="1" thickBot="1">
      <c r="B11" s="51">
        <v>1</v>
      </c>
      <c r="C11" s="52">
        <v>1</v>
      </c>
      <c r="D11" s="53" t="s">
        <v>61</v>
      </c>
      <c r="E11" s="54"/>
      <c r="F11" s="54"/>
      <c r="G11" s="54"/>
      <c r="H11" s="54"/>
      <c r="I11" s="55"/>
      <c r="J11" s="55"/>
      <c r="K11" s="56" t="s">
        <v>31</v>
      </c>
    </row>
    <row r="12" spans="1:11" s="64" customFormat="1" ht="156" customHeight="1" thickTop="1" thickBot="1">
      <c r="A12" s="57"/>
      <c r="B12" s="58">
        <v>1</v>
      </c>
      <c r="C12" s="59" t="s">
        <v>62</v>
      </c>
      <c r="D12" s="60" t="s">
        <v>62</v>
      </c>
      <c r="E12" s="60" t="s">
        <v>63</v>
      </c>
      <c r="F12" s="60" t="s">
        <v>64</v>
      </c>
      <c r="G12" s="60" t="s">
        <v>65</v>
      </c>
      <c r="H12" s="60" t="s">
        <v>66</v>
      </c>
      <c r="I12" s="61" t="s">
        <v>67</v>
      </c>
      <c r="J12" s="62"/>
      <c r="K12" s="63" t="str" cm="1">
        <f t="array" ref="K12">_xlfn.IFS(K11=LISTA_GERAL!$B$274,LISTA_GERAL!$C$274,K11=LISTA_GERAL!$B$275,LISTA_GERAL!$C$275,K11=LISTA_GERAL!$B$276,LISTA_GERAL!$C$276,K11=LISTA_GERAL!$B$277,LISTA_GERAL!$C$277,K11=LISTA_GERAL!$B$278,LISTA_GERAL!$C$278,K11=LISTA_GERAL!$B$279,LISTA_GERAL!$C$279,U9=LISTA_GERAL!$B$2,"Campo de Resposta Não preenchido",K11="Selecione sua Resposta","Controle Não Foi Respondido")</f>
        <v>Controle Não Foi Respondido</v>
      </c>
    </row>
    <row r="13" spans="1:11" s="64" customFormat="1" ht="110.1" customHeight="1" thickTop="1" thickBot="1">
      <c r="A13" s="57"/>
      <c r="B13" s="65">
        <v>1</v>
      </c>
      <c r="C13" s="59" t="s">
        <v>68</v>
      </c>
      <c r="D13" s="60" t="s">
        <v>69</v>
      </c>
      <c r="E13" s="60" t="s">
        <v>70</v>
      </c>
      <c r="F13" s="60" t="s">
        <v>64</v>
      </c>
      <c r="G13" s="60" t="s">
        <v>71</v>
      </c>
      <c r="H13" s="60" t="s">
        <v>72</v>
      </c>
      <c r="I13" s="61" t="s">
        <v>67</v>
      </c>
      <c r="J13" s="66"/>
    </row>
    <row r="14" spans="1:11" s="64" customFormat="1" ht="110.1" customHeight="1" thickTop="1" thickBot="1">
      <c r="A14" s="57"/>
      <c r="B14" s="65">
        <v>1</v>
      </c>
      <c r="C14" s="59" t="s">
        <v>73</v>
      </c>
      <c r="D14" s="60" t="s">
        <v>73</v>
      </c>
      <c r="E14" s="60" t="s">
        <v>70</v>
      </c>
      <c r="F14" s="60" t="s">
        <v>74</v>
      </c>
      <c r="G14" s="60" t="s">
        <v>75</v>
      </c>
      <c r="H14" s="60" t="s">
        <v>76</v>
      </c>
      <c r="I14" s="61" t="s">
        <v>67</v>
      </c>
      <c r="J14" s="66"/>
    </row>
    <row r="15" spans="1:11" s="64" customFormat="1" ht="110.1" customHeight="1" thickTop="1" thickBot="1">
      <c r="A15" s="57"/>
      <c r="B15" s="65">
        <v>1</v>
      </c>
      <c r="C15" s="59" t="s">
        <v>69</v>
      </c>
      <c r="D15" s="67" t="s">
        <v>77</v>
      </c>
      <c r="E15" s="60" t="s">
        <v>78</v>
      </c>
      <c r="F15" s="67" t="s">
        <v>74</v>
      </c>
      <c r="G15" s="68" t="s">
        <v>79</v>
      </c>
      <c r="H15" s="68" t="s">
        <v>80</v>
      </c>
      <c r="I15" s="61" t="s">
        <v>67</v>
      </c>
      <c r="J15" s="66"/>
    </row>
    <row r="16" spans="1:11" s="64" customFormat="1" ht="110.1" customHeight="1" thickTop="1" thickBot="1">
      <c r="A16" s="57"/>
      <c r="B16" s="65">
        <v>1</v>
      </c>
      <c r="C16" s="59" t="s">
        <v>77</v>
      </c>
      <c r="D16" s="69" t="s">
        <v>68</v>
      </c>
      <c r="E16" s="60" t="s">
        <v>63</v>
      </c>
      <c r="F16" s="69" t="s">
        <v>81</v>
      </c>
      <c r="G16" s="70" t="s">
        <v>82</v>
      </c>
      <c r="H16" s="70" t="s">
        <v>83</v>
      </c>
      <c r="I16" s="61" t="s">
        <v>67</v>
      </c>
      <c r="J16" s="66"/>
    </row>
    <row r="17" spans="2:11" s="44" customFormat="1" ht="59.1" customHeight="1" thickTop="1" thickBot="1">
      <c r="B17" s="288">
        <v>1</v>
      </c>
      <c r="C17" s="289">
        <v>2</v>
      </c>
      <c r="D17" s="290" t="s">
        <v>84</v>
      </c>
      <c r="E17" s="291"/>
      <c r="F17" s="291"/>
      <c r="G17" s="291"/>
      <c r="H17" s="291"/>
      <c r="I17" s="292"/>
      <c r="J17" s="292"/>
      <c r="K17" s="56" t="s">
        <v>31</v>
      </c>
    </row>
    <row r="18" spans="2:11" s="8" customFormat="1" ht="138" customHeight="1" thickTop="1" thickBot="1">
      <c r="B18" s="58">
        <v>2</v>
      </c>
      <c r="C18" s="59" t="s">
        <v>85</v>
      </c>
      <c r="D18" s="60" t="s">
        <v>85</v>
      </c>
      <c r="E18" s="60" t="s">
        <v>63</v>
      </c>
      <c r="F18" s="60" t="s">
        <v>64</v>
      </c>
      <c r="G18" s="60" t="s">
        <v>86</v>
      </c>
      <c r="H18" s="60" t="s">
        <v>87</v>
      </c>
      <c r="I18" s="61" t="s">
        <v>67</v>
      </c>
      <c r="J18" s="66"/>
      <c r="K18" s="63" t="str" cm="1">
        <f t="array" ref="K18">_xlfn.IFS(K17=LISTA_GERAL!$B$274,LISTA_GERAL!$C$274,K17=LISTA_GERAL!$B$275,LISTA_GERAL!$C$275,K17=LISTA_GERAL!$B$276,LISTA_GERAL!$C$276,K17=LISTA_GERAL!$B$277,LISTA_GERAL!$C$277,K17=LISTA_GERAL!$B$278,LISTA_GERAL!$C$278,K17=LISTA_GERAL!$B$279,LISTA_GERAL!$C$279,U15=LISTA_GERAL!$B$2,"Campo de Resposta Não preenchido",K17="Selecione sua Resposta","Controle Não Foi Respondido")</f>
        <v>Controle Não Foi Respondido</v>
      </c>
    </row>
    <row r="19" spans="2:11" s="8" customFormat="1" ht="110.1" customHeight="1" thickTop="1" thickBot="1">
      <c r="B19" s="65">
        <v>2</v>
      </c>
      <c r="C19" s="59" t="s">
        <v>88</v>
      </c>
      <c r="D19" s="60" t="s">
        <v>88</v>
      </c>
      <c r="E19" s="60" t="s">
        <v>63</v>
      </c>
      <c r="F19" s="60" t="s">
        <v>64</v>
      </c>
      <c r="G19" s="60" t="s">
        <v>89</v>
      </c>
      <c r="H19" s="60" t="s">
        <v>1706</v>
      </c>
      <c r="I19" s="61" t="s">
        <v>67</v>
      </c>
      <c r="J19" s="66"/>
    </row>
    <row r="20" spans="2:11" s="8" customFormat="1" ht="110.1" customHeight="1" thickTop="1" thickBot="1">
      <c r="B20" s="65">
        <v>2</v>
      </c>
      <c r="C20" s="59" t="s">
        <v>90</v>
      </c>
      <c r="D20" s="60" t="s">
        <v>91</v>
      </c>
      <c r="E20" s="60" t="s">
        <v>70</v>
      </c>
      <c r="F20" s="60" t="s">
        <v>92</v>
      </c>
      <c r="G20" s="60" t="s">
        <v>93</v>
      </c>
      <c r="H20" s="60" t="s">
        <v>94</v>
      </c>
      <c r="I20" s="61" t="s">
        <v>67</v>
      </c>
      <c r="J20" s="66"/>
    </row>
    <row r="21" spans="2:11" s="8" customFormat="1" ht="110.1" customHeight="1" thickTop="1" thickBot="1">
      <c r="B21" s="65">
        <v>2</v>
      </c>
      <c r="C21" s="59" t="s">
        <v>95</v>
      </c>
      <c r="D21" s="60" t="s">
        <v>96</v>
      </c>
      <c r="E21" s="60" t="s">
        <v>70</v>
      </c>
      <c r="F21" s="60" t="s">
        <v>92</v>
      </c>
      <c r="G21" s="60" t="s">
        <v>97</v>
      </c>
      <c r="H21" s="60" t="s">
        <v>98</v>
      </c>
      <c r="I21" s="61" t="s">
        <v>67</v>
      </c>
      <c r="J21" s="66"/>
    </row>
    <row r="22" spans="2:11" s="8" customFormat="1" ht="110.1" customHeight="1" thickTop="1" thickBot="1">
      <c r="B22" s="65">
        <v>2</v>
      </c>
      <c r="C22" s="59" t="s">
        <v>91</v>
      </c>
      <c r="D22" s="60" t="s">
        <v>99</v>
      </c>
      <c r="E22" s="60" t="s">
        <v>78</v>
      </c>
      <c r="F22" s="60" t="s">
        <v>92</v>
      </c>
      <c r="G22" s="60" t="s">
        <v>100</v>
      </c>
      <c r="H22" s="60" t="s">
        <v>101</v>
      </c>
      <c r="I22" s="61" t="s">
        <v>67</v>
      </c>
      <c r="J22" s="66"/>
    </row>
    <row r="23" spans="2:11" s="8" customFormat="1" ht="110.1" customHeight="1" thickTop="1" thickBot="1">
      <c r="B23" s="65">
        <v>2</v>
      </c>
      <c r="C23" s="59" t="s">
        <v>96</v>
      </c>
      <c r="D23" s="60" t="s">
        <v>95</v>
      </c>
      <c r="E23" s="60" t="s">
        <v>70</v>
      </c>
      <c r="F23" s="60" t="s">
        <v>74</v>
      </c>
      <c r="G23" s="60" t="s">
        <v>102</v>
      </c>
      <c r="H23" s="60" t="s">
        <v>103</v>
      </c>
      <c r="I23" s="61" t="s">
        <v>67</v>
      </c>
      <c r="J23" s="66"/>
    </row>
    <row r="24" spans="2:11" s="8" customFormat="1" ht="110.1" customHeight="1" thickTop="1" thickBot="1">
      <c r="B24" s="65">
        <v>2</v>
      </c>
      <c r="C24" s="59" t="s">
        <v>99</v>
      </c>
      <c r="D24" s="60" t="s">
        <v>90</v>
      </c>
      <c r="E24" s="60" t="s">
        <v>63</v>
      </c>
      <c r="F24" s="60" t="s">
        <v>81</v>
      </c>
      <c r="G24" s="60" t="s">
        <v>104</v>
      </c>
      <c r="H24" s="60" t="s">
        <v>105</v>
      </c>
      <c r="I24" s="61" t="s">
        <v>67</v>
      </c>
      <c r="J24" s="66"/>
    </row>
    <row r="25" spans="2:11" s="44" customFormat="1" ht="59.1" customHeight="1" thickTop="1" thickBot="1">
      <c r="B25" s="51">
        <v>3</v>
      </c>
      <c r="C25" s="52">
        <v>3</v>
      </c>
      <c r="D25" s="53" t="s">
        <v>106</v>
      </c>
      <c r="E25" s="54"/>
      <c r="F25" s="54"/>
      <c r="G25" s="54"/>
      <c r="H25" s="54"/>
      <c r="I25" s="55"/>
      <c r="J25" s="55"/>
      <c r="K25" s="56" t="s">
        <v>31</v>
      </c>
    </row>
    <row r="26" spans="2:11" s="8" customFormat="1" ht="171" customHeight="1" thickTop="1" thickBot="1">
      <c r="B26" s="58">
        <v>3</v>
      </c>
      <c r="C26" s="59" t="s">
        <v>107</v>
      </c>
      <c r="D26" s="60" t="s">
        <v>107</v>
      </c>
      <c r="E26" s="60" t="s">
        <v>63</v>
      </c>
      <c r="F26" s="60" t="s">
        <v>64</v>
      </c>
      <c r="G26" s="60" t="s">
        <v>108</v>
      </c>
      <c r="H26" s="60" t="s">
        <v>109</v>
      </c>
      <c r="I26" s="61" t="s">
        <v>67</v>
      </c>
      <c r="J26" s="66"/>
      <c r="K26" s="63" t="str" cm="1">
        <f t="array" ref="K26">_xlfn.IFS(K25=LISTA_GERAL!$B$274,LISTA_GERAL!$C$274,K25=LISTA_GERAL!$B$275,LISTA_GERAL!$C$275,K25=LISTA_GERAL!$B$276,LISTA_GERAL!$C$276,K25=LISTA_GERAL!$B$277,LISTA_GERAL!$C$277,K25=LISTA_GERAL!$B$278,LISTA_GERAL!$C$278,K25=LISTA_GERAL!$B$279,LISTA_GERAL!$C$279,U23=LISTA_GERAL!$B$2,"Campo de Resposta Não preenchido",K25="Selecione sua Resposta","Controle Não Foi Respondido")</f>
        <v>Controle Não Foi Respondido</v>
      </c>
    </row>
    <row r="27" spans="2:11" s="8" customFormat="1" ht="110.1" customHeight="1" thickTop="1" thickBot="1">
      <c r="B27" s="65">
        <v>3</v>
      </c>
      <c r="C27" s="59" t="s">
        <v>110</v>
      </c>
      <c r="D27" s="60" t="s">
        <v>110</v>
      </c>
      <c r="E27" s="60" t="s">
        <v>63</v>
      </c>
      <c r="F27" s="60" t="s">
        <v>64</v>
      </c>
      <c r="G27" s="60" t="s">
        <v>111</v>
      </c>
      <c r="H27" s="60" t="s">
        <v>112</v>
      </c>
      <c r="I27" s="61" t="s">
        <v>67</v>
      </c>
      <c r="J27" s="66"/>
    </row>
    <row r="28" spans="2:11" s="8" customFormat="1" ht="110.1" customHeight="1" thickTop="1" thickBot="1">
      <c r="B28" s="58">
        <v>3</v>
      </c>
      <c r="C28" s="59" t="s">
        <v>113</v>
      </c>
      <c r="D28" s="60" t="s">
        <v>114</v>
      </c>
      <c r="E28" s="60" t="s">
        <v>70</v>
      </c>
      <c r="F28" s="60" t="s">
        <v>64</v>
      </c>
      <c r="G28" s="60" t="s">
        <v>115</v>
      </c>
      <c r="H28" s="60" t="s">
        <v>116</v>
      </c>
      <c r="I28" s="61" t="s">
        <v>67</v>
      </c>
      <c r="J28" s="66"/>
    </row>
    <row r="29" spans="2:11" s="8" customFormat="1" ht="110.1" customHeight="1" thickTop="1" thickBot="1">
      <c r="B29" s="58">
        <v>3</v>
      </c>
      <c r="C29" s="59" t="s">
        <v>117</v>
      </c>
      <c r="D29" s="60" t="s">
        <v>118</v>
      </c>
      <c r="E29" s="60" t="s">
        <v>70</v>
      </c>
      <c r="F29" s="60" t="s">
        <v>64</v>
      </c>
      <c r="G29" s="60" t="s">
        <v>119</v>
      </c>
      <c r="H29" s="60" t="s">
        <v>120</v>
      </c>
      <c r="I29" s="61" t="s">
        <v>67</v>
      </c>
      <c r="J29" s="66"/>
    </row>
    <row r="30" spans="2:11" s="8" customFormat="1" ht="110.1" customHeight="1" thickTop="1" thickBot="1">
      <c r="B30" s="58">
        <v>3</v>
      </c>
      <c r="C30" s="59" t="s">
        <v>121</v>
      </c>
      <c r="D30" s="60" t="s">
        <v>113</v>
      </c>
      <c r="E30" s="60" t="s">
        <v>63</v>
      </c>
      <c r="F30" s="60" t="s">
        <v>92</v>
      </c>
      <c r="G30" s="60" t="s">
        <v>122</v>
      </c>
      <c r="H30" s="60" t="s">
        <v>123</v>
      </c>
      <c r="I30" s="61" t="s">
        <v>67</v>
      </c>
      <c r="J30" s="66"/>
    </row>
    <row r="31" spans="2:11" s="8" customFormat="1" ht="110.1" customHeight="1" thickTop="1" thickBot="1">
      <c r="B31" s="58">
        <v>3</v>
      </c>
      <c r="C31" s="59" t="s">
        <v>124</v>
      </c>
      <c r="D31" s="60" t="s">
        <v>117</v>
      </c>
      <c r="E31" s="60" t="s">
        <v>63</v>
      </c>
      <c r="F31" s="60" t="s">
        <v>92</v>
      </c>
      <c r="G31" s="60" t="s">
        <v>125</v>
      </c>
      <c r="H31" s="60" t="s">
        <v>126</v>
      </c>
      <c r="I31" s="61" t="s">
        <v>67</v>
      </c>
      <c r="J31" s="66"/>
    </row>
    <row r="32" spans="2:11" s="8" customFormat="1" ht="110.1" customHeight="1" thickTop="1" thickBot="1">
      <c r="B32" s="58">
        <v>3</v>
      </c>
      <c r="C32" s="59" t="s">
        <v>114</v>
      </c>
      <c r="D32" s="60" t="s">
        <v>121</v>
      </c>
      <c r="E32" s="60" t="s">
        <v>63</v>
      </c>
      <c r="F32" s="60" t="s">
        <v>92</v>
      </c>
      <c r="G32" s="60" t="s">
        <v>127</v>
      </c>
      <c r="H32" s="60" t="s">
        <v>128</v>
      </c>
      <c r="I32" s="61" t="s">
        <v>67</v>
      </c>
      <c r="J32" s="66"/>
    </row>
    <row r="33" spans="2:11" s="8" customFormat="1" ht="110.1" customHeight="1" thickTop="1" thickBot="1">
      <c r="B33" s="58">
        <v>3</v>
      </c>
      <c r="C33" s="59" t="s">
        <v>118</v>
      </c>
      <c r="D33" s="60" t="s">
        <v>124</v>
      </c>
      <c r="E33" s="60" t="s">
        <v>63</v>
      </c>
      <c r="F33" s="60" t="s">
        <v>92</v>
      </c>
      <c r="G33" s="60" t="s">
        <v>129</v>
      </c>
      <c r="H33" s="60" t="s">
        <v>130</v>
      </c>
      <c r="I33" s="61" t="s">
        <v>67</v>
      </c>
      <c r="J33" s="66"/>
    </row>
    <row r="34" spans="2:11" s="8" customFormat="1" ht="110.1" customHeight="1" thickTop="1" thickBot="1">
      <c r="B34" s="58">
        <v>3</v>
      </c>
      <c r="C34" s="59" t="s">
        <v>131</v>
      </c>
      <c r="D34" s="60" t="s">
        <v>131</v>
      </c>
      <c r="E34" s="60" t="s">
        <v>70</v>
      </c>
      <c r="F34" s="60" t="s">
        <v>92</v>
      </c>
      <c r="G34" s="60" t="s">
        <v>132</v>
      </c>
      <c r="H34" s="60" t="s">
        <v>133</v>
      </c>
      <c r="I34" s="61" t="s">
        <v>67</v>
      </c>
      <c r="J34" s="66"/>
    </row>
    <row r="35" spans="2:11" s="8" customFormat="1" ht="110.1" customHeight="1" thickTop="1" thickBot="1">
      <c r="B35" s="58">
        <v>3</v>
      </c>
      <c r="C35" s="59" t="s">
        <v>134</v>
      </c>
      <c r="D35" s="60" t="s">
        <v>134</v>
      </c>
      <c r="E35" s="60" t="s">
        <v>70</v>
      </c>
      <c r="F35" s="60" t="s">
        <v>92</v>
      </c>
      <c r="G35" s="60" t="s">
        <v>135</v>
      </c>
      <c r="H35" s="60" t="s">
        <v>136</v>
      </c>
      <c r="I35" s="61" t="s">
        <v>67</v>
      </c>
      <c r="J35" s="66"/>
    </row>
    <row r="36" spans="2:11" s="8" customFormat="1" ht="110.1" customHeight="1" thickTop="1" thickBot="1">
      <c r="B36" s="58">
        <v>3</v>
      </c>
      <c r="C36" s="59" t="s">
        <v>137</v>
      </c>
      <c r="D36" s="60" t="s">
        <v>137</v>
      </c>
      <c r="E36" s="60" t="s">
        <v>70</v>
      </c>
      <c r="F36" s="60" t="s">
        <v>92</v>
      </c>
      <c r="G36" s="60" t="s">
        <v>138</v>
      </c>
      <c r="H36" s="60" t="s">
        <v>139</v>
      </c>
      <c r="I36" s="61" t="s">
        <v>67</v>
      </c>
      <c r="J36" s="66"/>
    </row>
    <row r="37" spans="2:11" s="8" customFormat="1" ht="110.1" customHeight="1" thickTop="1" thickBot="1">
      <c r="B37" s="58">
        <v>3</v>
      </c>
      <c r="C37" s="59" t="s">
        <v>140</v>
      </c>
      <c r="D37" s="60" t="s">
        <v>140</v>
      </c>
      <c r="E37" s="60" t="s">
        <v>70</v>
      </c>
      <c r="F37" s="60" t="s">
        <v>92</v>
      </c>
      <c r="G37" s="60" t="s">
        <v>141</v>
      </c>
      <c r="H37" s="60" t="s">
        <v>142</v>
      </c>
      <c r="I37" s="61" t="s">
        <v>67</v>
      </c>
      <c r="J37" s="66"/>
    </row>
    <row r="38" spans="2:11" s="8" customFormat="1" ht="110.1" customHeight="1" thickTop="1" thickBot="1">
      <c r="B38" s="58">
        <v>3</v>
      </c>
      <c r="C38" s="59" t="s">
        <v>143</v>
      </c>
      <c r="D38" s="60" t="s">
        <v>143</v>
      </c>
      <c r="E38" s="60" t="s">
        <v>78</v>
      </c>
      <c r="F38" s="60" t="s">
        <v>92</v>
      </c>
      <c r="G38" s="60" t="s">
        <v>144</v>
      </c>
      <c r="H38" s="60" t="s">
        <v>145</v>
      </c>
      <c r="I38" s="61" t="s">
        <v>67</v>
      </c>
      <c r="J38" s="66"/>
    </row>
    <row r="39" spans="2:11" s="8" customFormat="1" ht="110.1" customHeight="1" thickTop="1" thickBot="1">
      <c r="B39" s="58">
        <v>3</v>
      </c>
      <c r="C39" s="59" t="s">
        <v>146</v>
      </c>
      <c r="D39" s="60" t="s">
        <v>146</v>
      </c>
      <c r="E39" s="60" t="s">
        <v>78</v>
      </c>
      <c r="F39" s="60" t="s">
        <v>74</v>
      </c>
      <c r="G39" s="60" t="s">
        <v>147</v>
      </c>
      <c r="H39" s="60" t="s">
        <v>148</v>
      </c>
      <c r="I39" s="61" t="s">
        <v>67</v>
      </c>
      <c r="J39" s="66"/>
    </row>
    <row r="40" spans="2:11" s="44" customFormat="1" ht="59.1" customHeight="1" thickTop="1" thickBot="1">
      <c r="B40" s="288">
        <v>4</v>
      </c>
      <c r="C40" s="289">
        <v>4</v>
      </c>
      <c r="D40" s="290" t="s">
        <v>149</v>
      </c>
      <c r="E40" s="291"/>
      <c r="F40" s="291"/>
      <c r="G40" s="291"/>
      <c r="H40" s="291"/>
      <c r="I40" s="292"/>
      <c r="J40" s="292"/>
      <c r="K40" s="56" t="s">
        <v>31</v>
      </c>
    </row>
    <row r="41" spans="2:11" s="8" customFormat="1" ht="171" customHeight="1" thickTop="1" thickBot="1">
      <c r="B41" s="58">
        <v>4</v>
      </c>
      <c r="C41" s="59" t="s">
        <v>150</v>
      </c>
      <c r="D41" s="60" t="s">
        <v>150</v>
      </c>
      <c r="E41" s="60" t="s">
        <v>63</v>
      </c>
      <c r="F41" s="60" t="s">
        <v>92</v>
      </c>
      <c r="G41" s="60" t="s">
        <v>151</v>
      </c>
      <c r="H41" s="60" t="s">
        <v>152</v>
      </c>
      <c r="I41" s="61" t="s">
        <v>67</v>
      </c>
      <c r="J41" s="66"/>
      <c r="K41" s="63" t="str" cm="1">
        <f t="array" ref="K41">_xlfn.IFS(K40=LISTA_GERAL!$B$274,LISTA_GERAL!$C$274,K40=LISTA_GERAL!$B$275,LISTA_GERAL!$C$275,K40=LISTA_GERAL!$B$276,LISTA_GERAL!$C$276,K40=LISTA_GERAL!$B$277,LISTA_GERAL!$C$277,K40=LISTA_GERAL!$B$278,LISTA_GERAL!$C$278,K40=LISTA_GERAL!$B$279,LISTA_GERAL!$C$279,U38=LISTA_GERAL!$B$2,"Campo de Resposta Não preenchido",K40="Selecione sua Resposta","Controle Não Foi Respondido")</f>
        <v>Controle Não Foi Respondido</v>
      </c>
    </row>
    <row r="42" spans="2:11" s="8" customFormat="1" ht="110.1" customHeight="1" thickTop="1" thickBot="1">
      <c r="B42" s="58">
        <v>4</v>
      </c>
      <c r="C42" s="59" t="s">
        <v>153</v>
      </c>
      <c r="D42" s="60" t="s">
        <v>153</v>
      </c>
      <c r="E42" s="60" t="s">
        <v>63</v>
      </c>
      <c r="F42" s="60" t="s">
        <v>92</v>
      </c>
      <c r="G42" s="60" t="s">
        <v>154</v>
      </c>
      <c r="H42" s="60" t="s">
        <v>155</v>
      </c>
      <c r="I42" s="61" t="s">
        <v>67</v>
      </c>
      <c r="J42" s="66"/>
    </row>
    <row r="43" spans="2:11" s="8" customFormat="1" ht="110.1" customHeight="1" thickTop="1" thickBot="1">
      <c r="B43" s="58">
        <v>4</v>
      </c>
      <c r="C43" s="59" t="s">
        <v>156</v>
      </c>
      <c r="D43" s="60" t="s">
        <v>156</v>
      </c>
      <c r="E43" s="60" t="s">
        <v>63</v>
      </c>
      <c r="F43" s="60" t="s">
        <v>92</v>
      </c>
      <c r="G43" s="60" t="s">
        <v>157</v>
      </c>
      <c r="H43" s="60" t="s">
        <v>158</v>
      </c>
      <c r="I43" s="61" t="s">
        <v>67</v>
      </c>
      <c r="J43" s="66"/>
    </row>
    <row r="44" spans="2:11" s="8" customFormat="1" ht="110.1" customHeight="1" thickTop="1" thickBot="1">
      <c r="B44" s="58">
        <v>4</v>
      </c>
      <c r="C44" s="59" t="s">
        <v>159</v>
      </c>
      <c r="D44" s="60" t="s">
        <v>159</v>
      </c>
      <c r="E44" s="60" t="s">
        <v>63</v>
      </c>
      <c r="F44" s="60" t="s">
        <v>92</v>
      </c>
      <c r="G44" s="60" t="s">
        <v>160</v>
      </c>
      <c r="H44" s="60" t="s">
        <v>161</v>
      </c>
      <c r="I44" s="61" t="s">
        <v>67</v>
      </c>
      <c r="J44" s="66"/>
    </row>
    <row r="45" spans="2:11" s="8" customFormat="1" ht="110.1" customHeight="1" thickTop="1" thickBot="1">
      <c r="B45" s="58">
        <v>4</v>
      </c>
      <c r="C45" s="59" t="s">
        <v>162</v>
      </c>
      <c r="D45" s="60" t="s">
        <v>162</v>
      </c>
      <c r="E45" s="60" t="s">
        <v>63</v>
      </c>
      <c r="F45" s="60" t="s">
        <v>92</v>
      </c>
      <c r="G45" s="60" t="s">
        <v>163</v>
      </c>
      <c r="H45" s="60" t="s">
        <v>164</v>
      </c>
      <c r="I45" s="61" t="s">
        <v>67</v>
      </c>
      <c r="J45" s="66"/>
    </row>
    <row r="46" spans="2:11" s="8" customFormat="1" ht="110.1" customHeight="1" thickTop="1" thickBot="1">
      <c r="B46" s="58">
        <v>4</v>
      </c>
      <c r="C46" s="59" t="s">
        <v>165</v>
      </c>
      <c r="D46" s="60" t="s">
        <v>165</v>
      </c>
      <c r="E46" s="60" t="s">
        <v>63</v>
      </c>
      <c r="F46" s="60" t="s">
        <v>92</v>
      </c>
      <c r="G46" s="60" t="s">
        <v>166</v>
      </c>
      <c r="H46" s="60" t="s">
        <v>167</v>
      </c>
      <c r="I46" s="61" t="s">
        <v>67</v>
      </c>
      <c r="J46" s="66"/>
    </row>
    <row r="47" spans="2:11" s="8" customFormat="1" ht="110.1" customHeight="1" thickTop="1" thickBot="1">
      <c r="B47" s="58">
        <v>4</v>
      </c>
      <c r="C47" s="59" t="s">
        <v>168</v>
      </c>
      <c r="D47" s="60" t="s">
        <v>168</v>
      </c>
      <c r="E47" s="60" t="s">
        <v>63</v>
      </c>
      <c r="F47" s="60" t="s">
        <v>92</v>
      </c>
      <c r="G47" s="60" t="s">
        <v>169</v>
      </c>
      <c r="H47" s="60" t="s">
        <v>170</v>
      </c>
      <c r="I47" s="61" t="s">
        <v>67</v>
      </c>
      <c r="J47" s="66"/>
    </row>
    <row r="48" spans="2:11" s="8" customFormat="1" ht="110.1" customHeight="1" thickTop="1" thickBot="1">
      <c r="B48" s="58">
        <v>4</v>
      </c>
      <c r="C48" s="59" t="s">
        <v>171</v>
      </c>
      <c r="D48" s="60" t="s">
        <v>171</v>
      </c>
      <c r="E48" s="60" t="s">
        <v>70</v>
      </c>
      <c r="F48" s="60" t="s">
        <v>92</v>
      </c>
      <c r="G48" s="60" t="s">
        <v>172</v>
      </c>
      <c r="H48" s="60" t="s">
        <v>173</v>
      </c>
      <c r="I48" s="61" t="s">
        <v>67</v>
      </c>
      <c r="J48" s="66"/>
    </row>
    <row r="49" spans="2:11" s="8" customFormat="1" ht="110.1" customHeight="1" thickTop="1" thickBot="1">
      <c r="B49" s="58">
        <v>4</v>
      </c>
      <c r="C49" s="59" t="s">
        <v>174</v>
      </c>
      <c r="D49" s="60" t="s">
        <v>174</v>
      </c>
      <c r="E49" s="60" t="s">
        <v>70</v>
      </c>
      <c r="F49" s="60" t="s">
        <v>92</v>
      </c>
      <c r="G49" s="60" t="s">
        <v>175</v>
      </c>
      <c r="H49" s="60" t="s">
        <v>176</v>
      </c>
      <c r="I49" s="61" t="s">
        <v>67</v>
      </c>
      <c r="J49" s="66"/>
    </row>
    <row r="50" spans="2:11" s="8" customFormat="1" ht="110.1" customHeight="1" thickTop="1" thickBot="1">
      <c r="B50" s="58">
        <v>4</v>
      </c>
      <c r="C50" s="59" t="s">
        <v>177</v>
      </c>
      <c r="D50" s="60" t="s">
        <v>178</v>
      </c>
      <c r="E50" s="60" t="s">
        <v>70</v>
      </c>
      <c r="F50" s="60" t="s">
        <v>92</v>
      </c>
      <c r="G50" s="60" t="s">
        <v>179</v>
      </c>
      <c r="H50" s="60" t="s">
        <v>180</v>
      </c>
      <c r="I50" s="61" t="s">
        <v>67</v>
      </c>
      <c r="J50" s="66"/>
    </row>
    <row r="51" spans="2:11" s="8" customFormat="1" ht="110.1" customHeight="1" thickTop="1" thickBot="1">
      <c r="B51" s="58">
        <v>4</v>
      </c>
      <c r="C51" s="59" t="s">
        <v>178</v>
      </c>
      <c r="D51" s="60" t="s">
        <v>181</v>
      </c>
      <c r="E51" s="60" t="s">
        <v>78</v>
      </c>
      <c r="F51" s="60" t="s">
        <v>92</v>
      </c>
      <c r="G51" s="60" t="s">
        <v>182</v>
      </c>
      <c r="H51" s="60" t="s">
        <v>183</v>
      </c>
      <c r="I51" s="61" t="s">
        <v>67</v>
      </c>
      <c r="J51" s="66"/>
    </row>
    <row r="52" spans="2:11" s="8" customFormat="1" ht="110.1" customHeight="1" thickTop="1" thickBot="1">
      <c r="B52" s="58">
        <v>4</v>
      </c>
      <c r="C52" s="59" t="s">
        <v>181</v>
      </c>
      <c r="D52" s="60" t="s">
        <v>177</v>
      </c>
      <c r="E52" s="60" t="s">
        <v>70</v>
      </c>
      <c r="F52" s="60" t="s">
        <v>81</v>
      </c>
      <c r="G52" s="60" t="s">
        <v>184</v>
      </c>
      <c r="H52" s="60" t="s">
        <v>185</v>
      </c>
      <c r="I52" s="61" t="s">
        <v>67</v>
      </c>
      <c r="J52" s="66"/>
    </row>
    <row r="53" spans="2:11" s="44" customFormat="1" ht="59.1" customHeight="1" thickTop="1" thickBot="1">
      <c r="B53" s="51">
        <v>5</v>
      </c>
      <c r="C53" s="52">
        <v>5</v>
      </c>
      <c r="D53" s="53" t="s">
        <v>186</v>
      </c>
      <c r="E53" s="54"/>
      <c r="F53" s="54"/>
      <c r="G53" s="54"/>
      <c r="H53" s="54"/>
      <c r="I53" s="55"/>
      <c r="J53" s="55"/>
      <c r="K53" s="56" t="s">
        <v>31</v>
      </c>
    </row>
    <row r="54" spans="2:11" s="8" customFormat="1" ht="110.1" customHeight="1" thickTop="1" thickBot="1">
      <c r="B54" s="58">
        <v>5</v>
      </c>
      <c r="C54" s="59" t="s">
        <v>187</v>
      </c>
      <c r="D54" s="60" t="s">
        <v>187</v>
      </c>
      <c r="E54" s="60" t="s">
        <v>63</v>
      </c>
      <c r="F54" s="60" t="s">
        <v>64</v>
      </c>
      <c r="G54" s="60" t="s">
        <v>188</v>
      </c>
      <c r="H54" s="60" t="s">
        <v>189</v>
      </c>
      <c r="I54" s="61" t="s">
        <v>67</v>
      </c>
      <c r="J54" s="66"/>
      <c r="K54" s="63" t="str" cm="1">
        <f t="array" ref="K54">_xlfn.IFS(K53=LISTA_GERAL!$B$274,LISTA_GERAL!$C$274,K53=LISTA_GERAL!$B$275,LISTA_GERAL!$C$275,K53=LISTA_GERAL!$B$276,LISTA_GERAL!$C$276,K53=LISTA_GERAL!$B$277,LISTA_GERAL!$C$277,K53=LISTA_GERAL!$B$278,LISTA_GERAL!$C$278,K53=LISTA_GERAL!$B$279,LISTA_GERAL!$C$279,U51=LISTA_GERAL!$B$2,"Campo de Resposta Não preenchido",K53="Selecione sua Resposta","Controle Não Foi Respondido")</f>
        <v>Controle Não Foi Respondido</v>
      </c>
    </row>
    <row r="55" spans="2:11" s="8" customFormat="1" ht="110.1" customHeight="1" thickTop="1" thickBot="1">
      <c r="B55" s="58">
        <v>5</v>
      </c>
      <c r="C55" s="59" t="s">
        <v>190</v>
      </c>
      <c r="D55" s="60" t="s">
        <v>191</v>
      </c>
      <c r="E55" s="60" t="s">
        <v>70</v>
      </c>
      <c r="F55" s="60" t="s">
        <v>64</v>
      </c>
      <c r="G55" s="60" t="s">
        <v>192</v>
      </c>
      <c r="H55" s="60" t="s">
        <v>193</v>
      </c>
      <c r="I55" s="61" t="s">
        <v>67</v>
      </c>
      <c r="J55" s="66"/>
    </row>
    <row r="56" spans="2:11" s="8" customFormat="1" ht="110.1" customHeight="1" thickTop="1" thickBot="1">
      <c r="B56" s="58">
        <v>5</v>
      </c>
      <c r="C56" s="59" t="s">
        <v>194</v>
      </c>
      <c r="D56" s="60" t="s">
        <v>190</v>
      </c>
      <c r="E56" s="60" t="s">
        <v>63</v>
      </c>
      <c r="F56" s="60" t="s">
        <v>92</v>
      </c>
      <c r="G56" s="60" t="s">
        <v>195</v>
      </c>
      <c r="H56" s="60" t="s">
        <v>196</v>
      </c>
      <c r="I56" s="61" t="s">
        <v>67</v>
      </c>
      <c r="J56" s="66"/>
    </row>
    <row r="57" spans="2:11" s="8" customFormat="1" ht="110.1" customHeight="1" thickTop="1" thickBot="1">
      <c r="B57" s="58">
        <v>5</v>
      </c>
      <c r="C57" s="59" t="s">
        <v>197</v>
      </c>
      <c r="D57" s="60" t="s">
        <v>197</v>
      </c>
      <c r="E57" s="60" t="s">
        <v>63</v>
      </c>
      <c r="F57" s="60" t="s">
        <v>92</v>
      </c>
      <c r="G57" s="60" t="s">
        <v>198</v>
      </c>
      <c r="H57" s="60" t="s">
        <v>199</v>
      </c>
      <c r="I57" s="61" t="s">
        <v>67</v>
      </c>
      <c r="J57" s="66"/>
    </row>
    <row r="58" spans="2:11" s="8" customFormat="1" ht="110.1" customHeight="1" thickTop="1" thickBot="1">
      <c r="B58" s="58">
        <v>5</v>
      </c>
      <c r="C58" s="59" t="s">
        <v>191</v>
      </c>
      <c r="D58" s="60" t="s">
        <v>200</v>
      </c>
      <c r="E58" s="60" t="s">
        <v>70</v>
      </c>
      <c r="F58" s="60" t="s">
        <v>92</v>
      </c>
      <c r="G58" s="60" t="s">
        <v>201</v>
      </c>
      <c r="H58" s="60" t="s">
        <v>202</v>
      </c>
      <c r="I58" s="61" t="s">
        <v>67</v>
      </c>
      <c r="J58" s="66"/>
    </row>
    <row r="59" spans="2:11" s="8" customFormat="1" ht="110.1" customHeight="1" thickTop="1" thickBot="1">
      <c r="B59" s="58">
        <v>5</v>
      </c>
      <c r="C59" s="59" t="s">
        <v>200</v>
      </c>
      <c r="D59" s="60" t="s">
        <v>194</v>
      </c>
      <c r="E59" s="60" t="s">
        <v>63</v>
      </c>
      <c r="F59" s="60" t="s">
        <v>81</v>
      </c>
      <c r="G59" s="60" t="s">
        <v>203</v>
      </c>
      <c r="H59" s="60" t="s">
        <v>204</v>
      </c>
      <c r="I59" s="61" t="s">
        <v>67</v>
      </c>
      <c r="J59" s="66"/>
    </row>
    <row r="60" spans="2:11" s="44" customFormat="1" ht="59.1" customHeight="1" thickTop="1" thickBot="1">
      <c r="B60" s="288">
        <v>6</v>
      </c>
      <c r="C60" s="289">
        <v>6</v>
      </c>
      <c r="D60" s="290" t="s">
        <v>205</v>
      </c>
      <c r="E60" s="291"/>
      <c r="F60" s="291"/>
      <c r="G60" s="291"/>
      <c r="H60" s="291"/>
      <c r="I60" s="292"/>
      <c r="J60" s="292"/>
      <c r="K60" s="56" t="s">
        <v>31</v>
      </c>
    </row>
    <row r="61" spans="2:11" s="8" customFormat="1" ht="110.1" customHeight="1" thickTop="1" thickBot="1">
      <c r="B61" s="58">
        <v>6</v>
      </c>
      <c r="C61" s="59" t="s">
        <v>206</v>
      </c>
      <c r="D61" s="60" t="s">
        <v>207</v>
      </c>
      <c r="E61" s="60" t="s">
        <v>70</v>
      </c>
      <c r="F61" s="60" t="s">
        <v>64</v>
      </c>
      <c r="G61" s="60" t="s">
        <v>208</v>
      </c>
      <c r="H61" s="60" t="s">
        <v>209</v>
      </c>
      <c r="I61" s="61" t="s">
        <v>67</v>
      </c>
      <c r="J61" s="66"/>
      <c r="K61" s="63" t="str" cm="1">
        <f t="array" ref="K61">_xlfn.IFS(K60=LISTA_GERAL!$B$274,LISTA_GERAL!$C$274,K60=LISTA_GERAL!$B$275,LISTA_GERAL!$C$275,K60=LISTA_GERAL!$B$276,LISTA_GERAL!$C$276,K60=LISTA_GERAL!$B$277,LISTA_GERAL!$C$277,K60=LISTA_GERAL!$B$278,LISTA_GERAL!$C$278,K60=LISTA_GERAL!$B$279,LISTA_GERAL!$C$279,U58=LISTA_GERAL!$B$2,"Campo de Resposta Não preenchido",K60="Selecione sua Resposta","Controle Não Foi Respondido")</f>
        <v>Controle Não Foi Respondido</v>
      </c>
    </row>
    <row r="62" spans="2:11" s="8" customFormat="1" ht="110.1" customHeight="1" thickTop="1" thickBot="1">
      <c r="B62" s="58">
        <v>6</v>
      </c>
      <c r="C62" s="59" t="s">
        <v>210</v>
      </c>
      <c r="D62" s="60" t="s">
        <v>206</v>
      </c>
      <c r="E62" s="60" t="s">
        <v>63</v>
      </c>
      <c r="F62" s="60" t="s">
        <v>92</v>
      </c>
      <c r="G62" s="60" t="s">
        <v>211</v>
      </c>
      <c r="H62" s="60" t="s">
        <v>212</v>
      </c>
      <c r="I62" s="61" t="s">
        <v>67</v>
      </c>
      <c r="J62" s="66"/>
    </row>
    <row r="63" spans="2:11" s="8" customFormat="1" ht="110.1" customHeight="1" thickTop="1" thickBot="1">
      <c r="B63" s="58">
        <v>6</v>
      </c>
      <c r="C63" s="59" t="s">
        <v>213</v>
      </c>
      <c r="D63" s="60" t="s">
        <v>210</v>
      </c>
      <c r="E63" s="60" t="s">
        <v>63</v>
      </c>
      <c r="F63" s="60" t="s">
        <v>92</v>
      </c>
      <c r="G63" s="60" t="s">
        <v>214</v>
      </c>
      <c r="H63" s="60" t="s">
        <v>215</v>
      </c>
      <c r="I63" s="61" t="s">
        <v>67</v>
      </c>
      <c r="J63" s="66"/>
    </row>
    <row r="64" spans="2:11" s="8" customFormat="1" ht="110.1" customHeight="1" thickTop="1" thickBot="1">
      <c r="B64" s="58">
        <v>6</v>
      </c>
      <c r="C64" s="59" t="s">
        <v>216</v>
      </c>
      <c r="D64" s="60" t="s">
        <v>213</v>
      </c>
      <c r="E64" s="60" t="s">
        <v>63</v>
      </c>
      <c r="F64" s="60" t="s">
        <v>92</v>
      </c>
      <c r="G64" s="60" t="s">
        <v>217</v>
      </c>
      <c r="H64" s="60" t="s">
        <v>218</v>
      </c>
      <c r="I64" s="61" t="s">
        <v>67</v>
      </c>
      <c r="J64" s="66"/>
    </row>
    <row r="65" spans="2:11" s="8" customFormat="1" ht="110.1" customHeight="1" thickTop="1" thickBot="1">
      <c r="B65" s="58">
        <v>6</v>
      </c>
      <c r="C65" s="59" t="s">
        <v>219</v>
      </c>
      <c r="D65" s="60" t="s">
        <v>216</v>
      </c>
      <c r="E65" s="60" t="s">
        <v>63</v>
      </c>
      <c r="F65" s="60" t="s">
        <v>92</v>
      </c>
      <c r="G65" s="60" t="s">
        <v>220</v>
      </c>
      <c r="H65" s="60" t="s">
        <v>221</v>
      </c>
      <c r="I65" s="61" t="s">
        <v>67</v>
      </c>
      <c r="J65" s="66"/>
    </row>
    <row r="66" spans="2:11" s="8" customFormat="1" ht="110.1" customHeight="1" thickTop="1" thickBot="1">
      <c r="B66" s="58">
        <v>6</v>
      </c>
      <c r="C66" s="59" t="s">
        <v>207</v>
      </c>
      <c r="D66" s="60" t="s">
        <v>219</v>
      </c>
      <c r="E66" s="60" t="s">
        <v>63</v>
      </c>
      <c r="F66" s="60" t="s">
        <v>92</v>
      </c>
      <c r="G66" s="60" t="s">
        <v>222</v>
      </c>
      <c r="H66" s="60" t="s">
        <v>223</v>
      </c>
      <c r="I66" s="61" t="s">
        <v>67</v>
      </c>
      <c r="J66" s="66"/>
    </row>
    <row r="67" spans="2:11" s="8" customFormat="1" ht="110.1" customHeight="1" thickTop="1" thickBot="1">
      <c r="B67" s="58">
        <v>6</v>
      </c>
      <c r="C67" s="59" t="s">
        <v>224</v>
      </c>
      <c r="D67" s="60" t="s">
        <v>224</v>
      </c>
      <c r="E67" s="60" t="s">
        <v>70</v>
      </c>
      <c r="F67" s="60" t="s">
        <v>92</v>
      </c>
      <c r="G67" s="60" t="s">
        <v>225</v>
      </c>
      <c r="H67" s="60" t="s">
        <v>226</v>
      </c>
      <c r="I67" s="61" t="s">
        <v>67</v>
      </c>
      <c r="J67" s="66"/>
    </row>
    <row r="68" spans="2:11" s="8" customFormat="1" ht="110.1" customHeight="1" thickTop="1" thickBot="1">
      <c r="B68" s="58">
        <v>6</v>
      </c>
      <c r="C68" s="59" t="s">
        <v>227</v>
      </c>
      <c r="D68" s="60" t="s">
        <v>227</v>
      </c>
      <c r="E68" s="60" t="s">
        <v>78</v>
      </c>
      <c r="F68" s="60" t="s">
        <v>92</v>
      </c>
      <c r="G68" s="60" t="s">
        <v>228</v>
      </c>
      <c r="H68" s="60" t="s">
        <v>229</v>
      </c>
      <c r="I68" s="61" t="s">
        <v>67</v>
      </c>
      <c r="J68" s="66"/>
    </row>
    <row r="69" spans="2:11" s="44" customFormat="1" ht="59.1" customHeight="1" thickTop="1" thickBot="1">
      <c r="B69" s="51">
        <v>7</v>
      </c>
      <c r="C69" s="52">
        <v>7</v>
      </c>
      <c r="D69" s="53" t="s">
        <v>230</v>
      </c>
      <c r="E69" s="72"/>
      <c r="F69" s="72"/>
      <c r="G69" s="72"/>
      <c r="H69" s="72"/>
      <c r="I69" s="73"/>
      <c r="J69" s="73"/>
      <c r="K69" s="56" t="s">
        <v>31</v>
      </c>
    </row>
    <row r="70" spans="2:11" s="8" customFormat="1" ht="110.1" customHeight="1" thickTop="1" thickBot="1">
      <c r="B70" s="58">
        <v>7</v>
      </c>
      <c r="C70" s="59" t="s">
        <v>231</v>
      </c>
      <c r="D70" s="60" t="s">
        <v>232</v>
      </c>
      <c r="E70" s="60" t="s">
        <v>70</v>
      </c>
      <c r="F70" s="60" t="s">
        <v>64</v>
      </c>
      <c r="G70" s="60" t="s">
        <v>233</v>
      </c>
      <c r="H70" s="60" t="s">
        <v>234</v>
      </c>
      <c r="I70" s="61" t="s">
        <v>67</v>
      </c>
      <c r="J70" s="66"/>
      <c r="K70" s="63" t="str" cm="1">
        <f t="array" ref="K70">_xlfn.IFS(K69=LISTA_GERAL!$B$274,LISTA_GERAL!$C$274,K69=LISTA_GERAL!$B$275,LISTA_GERAL!$C$275,K69=LISTA_GERAL!$B$276,LISTA_GERAL!$C$276,K69=LISTA_GERAL!$B$277,LISTA_GERAL!$C$277,K69=LISTA_GERAL!$B$278,LISTA_GERAL!$C$278,K69=LISTA_GERAL!$B$279,LISTA_GERAL!$C$279,U67=LISTA_GERAL!$B$2,"Campo de Resposta Não preenchido",K69="Selecione sua Resposta","Controle Não Foi Respondido")</f>
        <v>Controle Não Foi Respondido</v>
      </c>
    </row>
    <row r="71" spans="2:11" s="8" customFormat="1" ht="110.1" customHeight="1" thickTop="1" thickBot="1">
      <c r="B71" s="58">
        <v>7</v>
      </c>
      <c r="C71" s="59" t="s">
        <v>235</v>
      </c>
      <c r="D71" s="60" t="s">
        <v>236</v>
      </c>
      <c r="E71" s="60" t="s">
        <v>70</v>
      </c>
      <c r="F71" s="60" t="s">
        <v>64</v>
      </c>
      <c r="G71" s="60" t="s">
        <v>237</v>
      </c>
      <c r="H71" s="60" t="s">
        <v>238</v>
      </c>
      <c r="I71" s="61" t="s">
        <v>67</v>
      </c>
      <c r="J71" s="66"/>
    </row>
    <row r="72" spans="2:11" s="8" customFormat="1" ht="110.1" customHeight="1" thickTop="1" thickBot="1">
      <c r="B72" s="58">
        <v>7</v>
      </c>
      <c r="C72" s="59" t="s">
        <v>239</v>
      </c>
      <c r="D72" s="60" t="s">
        <v>231</v>
      </c>
      <c r="E72" s="60" t="s">
        <v>63</v>
      </c>
      <c r="F72" s="60" t="s">
        <v>92</v>
      </c>
      <c r="G72" s="60" t="s">
        <v>240</v>
      </c>
      <c r="H72" s="60" t="s">
        <v>241</v>
      </c>
      <c r="I72" s="61" t="s">
        <v>67</v>
      </c>
      <c r="J72" s="66"/>
    </row>
    <row r="73" spans="2:11" s="8" customFormat="1" ht="110.1" customHeight="1" thickTop="1" thickBot="1">
      <c r="B73" s="58">
        <v>7</v>
      </c>
      <c r="C73" s="59" t="s">
        <v>242</v>
      </c>
      <c r="D73" s="60" t="s">
        <v>239</v>
      </c>
      <c r="E73" s="60" t="s">
        <v>63</v>
      </c>
      <c r="F73" s="60" t="s">
        <v>92</v>
      </c>
      <c r="G73" s="60" t="s">
        <v>243</v>
      </c>
      <c r="H73" s="60" t="s">
        <v>244</v>
      </c>
      <c r="I73" s="61" t="s">
        <v>67</v>
      </c>
      <c r="J73" s="66"/>
    </row>
    <row r="74" spans="2:11" s="8" customFormat="1" ht="110.1" customHeight="1" thickTop="1" thickBot="1">
      <c r="B74" s="58">
        <v>7</v>
      </c>
      <c r="C74" s="59" t="s">
        <v>232</v>
      </c>
      <c r="D74" s="60" t="s">
        <v>242</v>
      </c>
      <c r="E74" s="60" t="s">
        <v>63</v>
      </c>
      <c r="F74" s="60" t="s">
        <v>92</v>
      </c>
      <c r="G74" s="60" t="s">
        <v>245</v>
      </c>
      <c r="H74" s="60" t="s">
        <v>246</v>
      </c>
      <c r="I74" s="61" t="s">
        <v>67</v>
      </c>
      <c r="J74" s="66"/>
    </row>
    <row r="75" spans="2:11" s="8" customFormat="1" ht="110.1" customHeight="1" thickTop="1" thickBot="1">
      <c r="B75" s="58">
        <v>7</v>
      </c>
      <c r="C75" s="59" t="s">
        <v>236</v>
      </c>
      <c r="D75" s="60" t="s">
        <v>235</v>
      </c>
      <c r="E75" s="60" t="s">
        <v>63</v>
      </c>
      <c r="F75" s="60" t="s">
        <v>81</v>
      </c>
      <c r="G75" s="60" t="s">
        <v>247</v>
      </c>
      <c r="H75" s="60" t="s">
        <v>248</v>
      </c>
      <c r="I75" s="61" t="s">
        <v>67</v>
      </c>
      <c r="J75" s="66"/>
    </row>
    <row r="76" spans="2:11" s="8" customFormat="1" ht="110.1" customHeight="1" thickTop="1" thickBot="1">
      <c r="B76" s="58">
        <v>7</v>
      </c>
      <c r="C76" s="59" t="s">
        <v>249</v>
      </c>
      <c r="D76" s="60" t="s">
        <v>249</v>
      </c>
      <c r="E76" s="60" t="s">
        <v>70</v>
      </c>
      <c r="F76" s="60" t="s">
        <v>81</v>
      </c>
      <c r="G76" s="60" t="s">
        <v>250</v>
      </c>
      <c r="H76" s="60" t="s">
        <v>251</v>
      </c>
      <c r="I76" s="61" t="s">
        <v>67</v>
      </c>
      <c r="J76" s="66"/>
    </row>
    <row r="77" spans="2:11" s="44" customFormat="1" ht="59.1" customHeight="1" thickTop="1" thickBot="1">
      <c r="B77" s="288">
        <v>8</v>
      </c>
      <c r="C77" s="289">
        <v>8</v>
      </c>
      <c r="D77" s="290" t="s">
        <v>252</v>
      </c>
      <c r="E77" s="291"/>
      <c r="F77" s="291"/>
      <c r="G77" s="291"/>
      <c r="H77" s="291"/>
      <c r="I77" s="292"/>
      <c r="J77" s="292"/>
      <c r="K77" s="56" t="s">
        <v>31</v>
      </c>
    </row>
    <row r="78" spans="2:11" s="8" customFormat="1" ht="168.9" customHeight="1" thickTop="1" thickBot="1">
      <c r="B78" s="58">
        <v>8</v>
      </c>
      <c r="C78" s="59" t="s">
        <v>253</v>
      </c>
      <c r="D78" s="60" t="s">
        <v>253</v>
      </c>
      <c r="E78" s="60" t="s">
        <v>63</v>
      </c>
      <c r="F78" s="60" t="s">
        <v>92</v>
      </c>
      <c r="G78" s="60" t="s">
        <v>254</v>
      </c>
      <c r="H78" s="60" t="s">
        <v>255</v>
      </c>
      <c r="I78" s="61" t="s">
        <v>67</v>
      </c>
      <c r="J78" s="66"/>
      <c r="K78" s="63" t="str" cm="1">
        <f t="array" ref="K78">_xlfn.IFS(K77=LISTA_GERAL!$B$274,LISTA_GERAL!$C$274,K77=LISTA_GERAL!$B$275,LISTA_GERAL!$C$275,K77=LISTA_GERAL!$B$276,LISTA_GERAL!$C$276,K77=LISTA_GERAL!$B$277,LISTA_GERAL!$C$277,K77=LISTA_GERAL!$B$278,LISTA_GERAL!$C$278,K77=LISTA_GERAL!$B$279,LISTA_GERAL!$C$279,U75=LISTA_GERAL!$B$2,"Campo de Resposta Não preenchido",K77="Selecione sua Resposta","Controle Não Foi Respondido")</f>
        <v>Controle Não Foi Respondido</v>
      </c>
    </row>
    <row r="79" spans="2:11" s="8" customFormat="1" ht="110.1" customHeight="1" thickTop="1" thickBot="1">
      <c r="B79" s="58">
        <v>8</v>
      </c>
      <c r="C79" s="59" t="s">
        <v>256</v>
      </c>
      <c r="D79" s="60" t="s">
        <v>257</v>
      </c>
      <c r="E79" s="60" t="s">
        <v>63</v>
      </c>
      <c r="F79" s="60" t="s">
        <v>92</v>
      </c>
      <c r="G79" s="60" t="s">
        <v>258</v>
      </c>
      <c r="H79" s="60" t="s">
        <v>259</v>
      </c>
      <c r="I79" s="61" t="s">
        <v>67</v>
      </c>
      <c r="J79" s="66"/>
    </row>
    <row r="80" spans="2:11" s="8" customFormat="1" ht="110.1" customHeight="1" thickTop="1" thickBot="1">
      <c r="B80" s="58">
        <v>8</v>
      </c>
      <c r="C80" s="59" t="s">
        <v>257</v>
      </c>
      <c r="D80" s="60" t="s">
        <v>260</v>
      </c>
      <c r="E80" s="60" t="s">
        <v>70</v>
      </c>
      <c r="F80" s="60" t="s">
        <v>92</v>
      </c>
      <c r="G80" s="60" t="s">
        <v>261</v>
      </c>
      <c r="H80" s="60" t="s">
        <v>1707</v>
      </c>
      <c r="I80" s="61" t="s">
        <v>67</v>
      </c>
      <c r="J80" s="66"/>
    </row>
    <row r="81" spans="2:11" s="8" customFormat="1" ht="110.1" customHeight="1" thickTop="1" thickBot="1">
      <c r="B81" s="58">
        <v>8</v>
      </c>
      <c r="C81" s="59" t="s">
        <v>260</v>
      </c>
      <c r="D81" s="60" t="s">
        <v>262</v>
      </c>
      <c r="E81" s="60" t="s">
        <v>70</v>
      </c>
      <c r="F81" s="60" t="s">
        <v>92</v>
      </c>
      <c r="G81" s="60" t="s">
        <v>263</v>
      </c>
      <c r="H81" s="60" t="s">
        <v>264</v>
      </c>
      <c r="I81" s="61" t="s">
        <v>67</v>
      </c>
      <c r="J81" s="66"/>
    </row>
    <row r="82" spans="2:11" s="8" customFormat="1" ht="110.1" customHeight="1" thickTop="1" thickBot="1">
      <c r="B82" s="58">
        <v>8</v>
      </c>
      <c r="C82" s="59" t="s">
        <v>265</v>
      </c>
      <c r="D82" s="60" t="s">
        <v>256</v>
      </c>
      <c r="E82" s="60" t="s">
        <v>63</v>
      </c>
      <c r="F82" s="60" t="s">
        <v>74</v>
      </c>
      <c r="G82" s="60" t="s">
        <v>266</v>
      </c>
      <c r="H82" s="60" t="s">
        <v>267</v>
      </c>
      <c r="I82" s="61" t="s">
        <v>67</v>
      </c>
      <c r="J82" s="66"/>
    </row>
    <row r="83" spans="2:11" s="8" customFormat="1" ht="110.1" customHeight="1" thickTop="1" thickBot="1">
      <c r="B83" s="58">
        <v>8</v>
      </c>
      <c r="C83" s="59" t="s">
        <v>268</v>
      </c>
      <c r="D83" s="60" t="s">
        <v>265</v>
      </c>
      <c r="E83" s="60" t="s">
        <v>70</v>
      </c>
      <c r="F83" s="60" t="s">
        <v>74</v>
      </c>
      <c r="G83" s="60" t="s">
        <v>269</v>
      </c>
      <c r="H83" s="60" t="s">
        <v>270</v>
      </c>
      <c r="I83" s="61" t="s">
        <v>67</v>
      </c>
      <c r="J83" s="66"/>
    </row>
    <row r="84" spans="2:11" s="8" customFormat="1" ht="110.1" customHeight="1" thickTop="1" thickBot="1">
      <c r="B84" s="58">
        <v>8</v>
      </c>
      <c r="C84" s="59" t="s">
        <v>271</v>
      </c>
      <c r="D84" s="60" t="s">
        <v>268</v>
      </c>
      <c r="E84" s="60" t="s">
        <v>70</v>
      </c>
      <c r="F84" s="60" t="s">
        <v>74</v>
      </c>
      <c r="G84" s="60" t="s">
        <v>272</v>
      </c>
      <c r="H84" s="60" t="s">
        <v>273</v>
      </c>
      <c r="I84" s="61" t="s">
        <v>67</v>
      </c>
      <c r="J84" s="66"/>
    </row>
    <row r="85" spans="2:11" s="8" customFormat="1" ht="110.1" customHeight="1" thickTop="1" thickBot="1">
      <c r="B85" s="58">
        <v>8</v>
      </c>
      <c r="C85" s="59" t="s">
        <v>274</v>
      </c>
      <c r="D85" s="60" t="s">
        <v>271</v>
      </c>
      <c r="E85" s="60" t="s">
        <v>70</v>
      </c>
      <c r="F85" s="60" t="s">
        <v>74</v>
      </c>
      <c r="G85" s="60" t="s">
        <v>275</v>
      </c>
      <c r="H85" s="60" t="s">
        <v>276</v>
      </c>
      <c r="I85" s="61" t="s">
        <v>67</v>
      </c>
      <c r="J85" s="66"/>
    </row>
    <row r="86" spans="2:11" s="8" customFormat="1" ht="110.1" customHeight="1" thickTop="1" thickBot="1">
      <c r="B86" s="58">
        <v>8</v>
      </c>
      <c r="C86" s="59" t="s">
        <v>277</v>
      </c>
      <c r="D86" s="60" t="s">
        <v>274</v>
      </c>
      <c r="E86" s="60" t="s">
        <v>70</v>
      </c>
      <c r="F86" s="60" t="s">
        <v>74</v>
      </c>
      <c r="G86" s="60" t="s">
        <v>278</v>
      </c>
      <c r="H86" s="60" t="s">
        <v>279</v>
      </c>
      <c r="I86" s="61" t="s">
        <v>67</v>
      </c>
      <c r="J86" s="66"/>
    </row>
    <row r="87" spans="2:11" s="8" customFormat="1" ht="110.1" customHeight="1" thickTop="1" thickBot="1">
      <c r="B87" s="58">
        <v>8</v>
      </c>
      <c r="C87" s="59" t="s">
        <v>262</v>
      </c>
      <c r="D87" s="60" t="s">
        <v>277</v>
      </c>
      <c r="E87" s="60" t="s">
        <v>70</v>
      </c>
      <c r="F87" s="60" t="s">
        <v>74</v>
      </c>
      <c r="G87" s="60" t="s">
        <v>280</v>
      </c>
      <c r="H87" s="60" t="s">
        <v>281</v>
      </c>
      <c r="I87" s="61" t="s">
        <v>67</v>
      </c>
      <c r="J87" s="66"/>
    </row>
    <row r="88" spans="2:11" s="8" customFormat="1" ht="110.1" customHeight="1" thickTop="1" thickBot="1">
      <c r="B88" s="58">
        <v>8</v>
      </c>
      <c r="C88" s="59" t="s">
        <v>282</v>
      </c>
      <c r="D88" s="60" t="s">
        <v>282</v>
      </c>
      <c r="E88" s="60" t="s">
        <v>70</v>
      </c>
      <c r="F88" s="60" t="s">
        <v>74</v>
      </c>
      <c r="G88" s="60" t="s">
        <v>283</v>
      </c>
      <c r="H88" s="60" t="s">
        <v>284</v>
      </c>
      <c r="I88" s="61" t="s">
        <v>67</v>
      </c>
      <c r="J88" s="66"/>
    </row>
    <row r="89" spans="2:11" s="8" customFormat="1" ht="110.1" customHeight="1" thickTop="1" thickBot="1">
      <c r="B89" s="58">
        <v>8</v>
      </c>
      <c r="C89" s="59" t="s">
        <v>285</v>
      </c>
      <c r="D89" s="60" t="s">
        <v>285</v>
      </c>
      <c r="E89" s="60" t="s">
        <v>78</v>
      </c>
      <c r="F89" s="60" t="s">
        <v>74</v>
      </c>
      <c r="G89" s="60" t="s">
        <v>286</v>
      </c>
      <c r="H89" s="60" t="s">
        <v>287</v>
      </c>
      <c r="I89" s="61" t="s">
        <v>67</v>
      </c>
      <c r="J89" s="66"/>
    </row>
    <row r="90" spans="2:11" s="44" customFormat="1" ht="59.1" customHeight="1" thickTop="1" thickBot="1">
      <c r="B90" s="51">
        <v>9</v>
      </c>
      <c r="C90" s="52">
        <v>9</v>
      </c>
      <c r="D90" s="53" t="s">
        <v>288</v>
      </c>
      <c r="E90" s="54"/>
      <c r="F90" s="54"/>
      <c r="G90" s="54"/>
      <c r="H90" s="54"/>
      <c r="I90" s="55"/>
      <c r="J90" s="55"/>
      <c r="K90" s="56" t="s">
        <v>31</v>
      </c>
    </row>
    <row r="91" spans="2:11" s="8" customFormat="1" ht="110.1" customHeight="1" thickTop="1" thickBot="1">
      <c r="B91" s="58">
        <v>9</v>
      </c>
      <c r="C91" s="59" t="s">
        <v>289</v>
      </c>
      <c r="D91" s="60" t="s">
        <v>289</v>
      </c>
      <c r="E91" s="60" t="s">
        <v>63</v>
      </c>
      <c r="F91" s="60" t="s">
        <v>92</v>
      </c>
      <c r="G91" s="60" t="s">
        <v>290</v>
      </c>
      <c r="H91" s="60" t="s">
        <v>291</v>
      </c>
      <c r="I91" s="61" t="s">
        <v>67</v>
      </c>
      <c r="J91" s="66"/>
      <c r="K91" s="63" t="str" cm="1">
        <f t="array" ref="K91">_xlfn.IFS(K90=LISTA_GERAL!$B$274,LISTA_GERAL!$C$274,K90=LISTA_GERAL!$B$275,LISTA_GERAL!$C$275,K90=LISTA_GERAL!$B$276,LISTA_GERAL!$C$276,K90=LISTA_GERAL!$B$277,LISTA_GERAL!$C$277,K90=LISTA_GERAL!$B$278,LISTA_GERAL!$C$278,K90=LISTA_GERAL!$B$279,LISTA_GERAL!$C$279,U88=LISTA_GERAL!$B$2,"Campo de Resposta Não preenchido",K90="Selecione sua Resposta","Controle Não Foi Respondido")</f>
        <v>Controle Não Foi Respondido</v>
      </c>
    </row>
    <row r="92" spans="2:11" s="8" customFormat="1" ht="110.1" customHeight="1" thickTop="1" thickBot="1">
      <c r="B92" s="58">
        <v>9</v>
      </c>
      <c r="C92" s="59" t="s">
        <v>292</v>
      </c>
      <c r="D92" s="60" t="s">
        <v>292</v>
      </c>
      <c r="E92" s="60" t="s">
        <v>63</v>
      </c>
      <c r="F92" s="60" t="s">
        <v>92</v>
      </c>
      <c r="G92" s="60" t="s">
        <v>293</v>
      </c>
      <c r="H92" s="60" t="s">
        <v>294</v>
      </c>
      <c r="I92" s="61" t="s">
        <v>67</v>
      </c>
      <c r="J92" s="66"/>
    </row>
    <row r="93" spans="2:11" s="8" customFormat="1" ht="110.1" customHeight="1" thickTop="1" thickBot="1">
      <c r="B93" s="58">
        <v>9</v>
      </c>
      <c r="C93" s="59" t="s">
        <v>295</v>
      </c>
      <c r="D93" s="60" t="s">
        <v>295</v>
      </c>
      <c r="E93" s="60" t="s">
        <v>70</v>
      </c>
      <c r="F93" s="60" t="s">
        <v>92</v>
      </c>
      <c r="G93" s="60" t="s">
        <v>296</v>
      </c>
      <c r="H93" s="60" t="s">
        <v>297</v>
      </c>
      <c r="I93" s="61" t="s">
        <v>67</v>
      </c>
      <c r="J93" s="66"/>
    </row>
    <row r="94" spans="2:11" s="8" customFormat="1" ht="110.1" customHeight="1" thickTop="1" thickBot="1">
      <c r="B94" s="58">
        <v>9</v>
      </c>
      <c r="C94" s="59" t="s">
        <v>298</v>
      </c>
      <c r="D94" s="60" t="s">
        <v>298</v>
      </c>
      <c r="E94" s="60" t="s">
        <v>70</v>
      </c>
      <c r="F94" s="60" t="s">
        <v>92</v>
      </c>
      <c r="G94" s="60" t="s">
        <v>299</v>
      </c>
      <c r="H94" s="60" t="s">
        <v>300</v>
      </c>
      <c r="I94" s="61" t="s">
        <v>67</v>
      </c>
      <c r="J94" s="66"/>
    </row>
    <row r="95" spans="2:11" s="8" customFormat="1" ht="110.1" customHeight="1" thickTop="1" thickBot="1">
      <c r="B95" s="58">
        <v>9</v>
      </c>
      <c r="C95" s="59" t="s">
        <v>301</v>
      </c>
      <c r="D95" s="60" t="s">
        <v>301</v>
      </c>
      <c r="E95" s="60" t="s">
        <v>70</v>
      </c>
      <c r="F95" s="60" t="s">
        <v>92</v>
      </c>
      <c r="G95" s="60" t="s">
        <v>302</v>
      </c>
      <c r="H95" s="60" t="s">
        <v>303</v>
      </c>
      <c r="I95" s="61" t="s">
        <v>67</v>
      </c>
      <c r="J95" s="66"/>
    </row>
    <row r="96" spans="2:11" s="8" customFormat="1" ht="110.1" customHeight="1" thickTop="1" thickBot="1">
      <c r="B96" s="58">
        <v>9</v>
      </c>
      <c r="C96" s="59" t="s">
        <v>304</v>
      </c>
      <c r="D96" s="60" t="s">
        <v>304</v>
      </c>
      <c r="E96" s="60" t="s">
        <v>70</v>
      </c>
      <c r="F96" s="60" t="s">
        <v>92</v>
      </c>
      <c r="G96" s="60" t="s">
        <v>305</v>
      </c>
      <c r="H96" s="60" t="s">
        <v>306</v>
      </c>
      <c r="I96" s="61" t="s">
        <v>67</v>
      </c>
      <c r="J96" s="66"/>
    </row>
    <row r="97" spans="2:11" s="8" customFormat="1" ht="110.1" customHeight="1" thickTop="1" thickBot="1">
      <c r="B97" s="58">
        <v>9</v>
      </c>
      <c r="C97" s="59" t="s">
        <v>307</v>
      </c>
      <c r="D97" s="60" t="s">
        <v>307</v>
      </c>
      <c r="E97" s="60" t="s">
        <v>78</v>
      </c>
      <c r="F97" s="60" t="s">
        <v>92</v>
      </c>
      <c r="G97" s="60" t="s">
        <v>308</v>
      </c>
      <c r="H97" s="60" t="s">
        <v>309</v>
      </c>
      <c r="I97" s="61" t="s">
        <v>67</v>
      </c>
      <c r="J97" s="66"/>
    </row>
    <row r="98" spans="2:11" s="44" customFormat="1" ht="59.1" customHeight="1" thickTop="1" thickBot="1">
      <c r="B98" s="288">
        <v>10</v>
      </c>
      <c r="C98" s="289">
        <v>10</v>
      </c>
      <c r="D98" s="290" t="s">
        <v>310</v>
      </c>
      <c r="E98" s="291" t="s">
        <v>310</v>
      </c>
      <c r="F98" s="291"/>
      <c r="G98" s="291"/>
      <c r="H98" s="291"/>
      <c r="I98" s="292"/>
      <c r="J98" s="292"/>
      <c r="K98" s="56" t="s">
        <v>31</v>
      </c>
    </row>
    <row r="99" spans="2:11" s="8" customFormat="1" ht="108" customHeight="1" thickTop="1" thickBot="1">
      <c r="B99" s="58">
        <v>10</v>
      </c>
      <c r="C99" s="59" t="s">
        <v>311</v>
      </c>
      <c r="D99" s="60" t="s">
        <v>311</v>
      </c>
      <c r="E99" s="60" t="s">
        <v>63</v>
      </c>
      <c r="F99" s="60" t="s">
        <v>92</v>
      </c>
      <c r="G99" s="60" t="s">
        <v>312</v>
      </c>
      <c r="H99" s="60" t="s">
        <v>313</v>
      </c>
      <c r="I99" s="61" t="s">
        <v>67</v>
      </c>
      <c r="J99" s="66"/>
      <c r="K99" s="63" t="str" cm="1">
        <f t="array" ref="K99">_xlfn.IFS(K98=LISTA_GERAL!$B$274,LISTA_GERAL!$C$274,K98=LISTA_GERAL!$B$275,LISTA_GERAL!$C$275,K98=LISTA_GERAL!$B$276,LISTA_GERAL!$C$276,K98=LISTA_GERAL!$B$277,LISTA_GERAL!$C$277,K98=LISTA_GERAL!$B$278,LISTA_GERAL!$C$278,K98=LISTA_GERAL!$B$279,LISTA_GERAL!$C$279,U96=LISTA_GERAL!$B$2,"Campo de Resposta Não preenchido",K98="Selecione sua Resposta","Controle Não Foi Respondido")</f>
        <v>Controle Não Foi Respondido</v>
      </c>
    </row>
    <row r="100" spans="2:11" s="8" customFormat="1" ht="108.9" customHeight="1" thickTop="1" thickBot="1">
      <c r="B100" s="58">
        <v>10</v>
      </c>
      <c r="C100" s="59" t="s">
        <v>314</v>
      </c>
      <c r="D100" s="60" t="s">
        <v>314</v>
      </c>
      <c r="E100" s="60" t="s">
        <v>63</v>
      </c>
      <c r="F100" s="60" t="s">
        <v>92</v>
      </c>
      <c r="G100" s="60" t="s">
        <v>315</v>
      </c>
      <c r="H100" s="60" t="s">
        <v>316</v>
      </c>
      <c r="I100" s="61" t="s">
        <v>67</v>
      </c>
      <c r="J100" s="66"/>
    </row>
    <row r="101" spans="2:11" s="8" customFormat="1" ht="60" customHeight="1" thickTop="1" thickBot="1">
      <c r="B101" s="58">
        <v>10</v>
      </c>
      <c r="C101" s="59" t="s">
        <v>317</v>
      </c>
      <c r="D101" s="60" t="s">
        <v>317</v>
      </c>
      <c r="E101" s="60" t="s">
        <v>63</v>
      </c>
      <c r="F101" s="60" t="s">
        <v>92</v>
      </c>
      <c r="G101" s="60" t="s">
        <v>318</v>
      </c>
      <c r="H101" s="60" t="s">
        <v>319</v>
      </c>
      <c r="I101" s="61" t="s">
        <v>67</v>
      </c>
      <c r="J101" s="66"/>
    </row>
    <row r="102" spans="2:11" s="8" customFormat="1" ht="144" customHeight="1" thickTop="1" thickBot="1">
      <c r="B102" s="58">
        <v>10</v>
      </c>
      <c r="C102" s="59" t="s">
        <v>320</v>
      </c>
      <c r="D102" s="60" t="s">
        <v>321</v>
      </c>
      <c r="E102" s="60" t="s">
        <v>70</v>
      </c>
      <c r="F102" s="60" t="s">
        <v>92</v>
      </c>
      <c r="G102" s="60" t="s">
        <v>322</v>
      </c>
      <c r="H102" s="60" t="s">
        <v>323</v>
      </c>
      <c r="I102" s="61" t="s">
        <v>67</v>
      </c>
      <c r="J102" s="66"/>
    </row>
    <row r="103" spans="2:11" s="8" customFormat="1" ht="114" customHeight="1" thickTop="1" thickBot="1">
      <c r="B103" s="58">
        <v>10</v>
      </c>
      <c r="C103" s="59" t="s">
        <v>321</v>
      </c>
      <c r="D103" s="60" t="s">
        <v>324</v>
      </c>
      <c r="E103" s="60" t="s">
        <v>70</v>
      </c>
      <c r="F103" s="60" t="s">
        <v>92</v>
      </c>
      <c r="G103" s="60" t="s">
        <v>325</v>
      </c>
      <c r="H103" s="60" t="s">
        <v>326</v>
      </c>
      <c r="I103" s="61" t="s">
        <v>67</v>
      </c>
      <c r="J103" s="66"/>
    </row>
    <row r="104" spans="2:11" s="8" customFormat="1" ht="78" customHeight="1" thickTop="1" thickBot="1">
      <c r="B104" s="58">
        <v>10</v>
      </c>
      <c r="C104" s="59" t="s">
        <v>324</v>
      </c>
      <c r="D104" s="60" t="s">
        <v>320</v>
      </c>
      <c r="E104" s="60" t="s">
        <v>70</v>
      </c>
      <c r="F104" s="60" t="s">
        <v>74</v>
      </c>
      <c r="G104" s="60" t="s">
        <v>327</v>
      </c>
      <c r="H104" s="60" t="s">
        <v>328</v>
      </c>
      <c r="I104" s="61" t="s">
        <v>67</v>
      </c>
      <c r="J104" s="66"/>
    </row>
    <row r="105" spans="2:11" s="8" customFormat="1" ht="60" customHeight="1" thickTop="1" thickBot="1">
      <c r="B105" s="58">
        <v>10</v>
      </c>
      <c r="C105" s="59" t="s">
        <v>329</v>
      </c>
      <c r="D105" s="60" t="s">
        <v>329</v>
      </c>
      <c r="E105" s="60" t="s">
        <v>70</v>
      </c>
      <c r="F105" s="60" t="s">
        <v>74</v>
      </c>
      <c r="G105" s="60" t="s">
        <v>330</v>
      </c>
      <c r="H105" s="60" t="s">
        <v>331</v>
      </c>
      <c r="I105" s="61" t="s">
        <v>67</v>
      </c>
      <c r="J105" s="66"/>
    </row>
    <row r="106" spans="2:11" s="44" customFormat="1" ht="59.1" customHeight="1" thickTop="1" thickBot="1">
      <c r="B106" s="51">
        <v>11</v>
      </c>
      <c r="C106" s="52">
        <v>11</v>
      </c>
      <c r="D106" s="53" t="s">
        <v>332</v>
      </c>
      <c r="E106" s="54"/>
      <c r="F106" s="54"/>
      <c r="G106" s="54"/>
      <c r="H106" s="54"/>
      <c r="I106" s="55"/>
      <c r="J106" s="55"/>
      <c r="K106" s="56" t="s">
        <v>31</v>
      </c>
    </row>
    <row r="107" spans="2:11" s="8" customFormat="1" ht="133.5" customHeight="1" thickTop="1" thickBot="1">
      <c r="B107" s="58">
        <v>11</v>
      </c>
      <c r="C107" s="59" t="s">
        <v>333</v>
      </c>
      <c r="D107" s="60" t="s">
        <v>334</v>
      </c>
      <c r="E107" s="60" t="s">
        <v>63</v>
      </c>
      <c r="F107" s="60" t="s">
        <v>92</v>
      </c>
      <c r="G107" s="60" t="s">
        <v>335</v>
      </c>
      <c r="H107" s="60" t="s">
        <v>336</v>
      </c>
      <c r="I107" s="61" t="s">
        <v>67</v>
      </c>
      <c r="J107" s="66"/>
      <c r="K107" s="63" t="str" cm="1">
        <f t="array" ref="K107">_xlfn.IFS(K106=LISTA_GERAL!$B$274,LISTA_GERAL!$C$274,K106=LISTA_GERAL!$B$275,LISTA_GERAL!$C$275,K106=LISTA_GERAL!$B$276,LISTA_GERAL!$C$276,K106=LISTA_GERAL!$B$277,LISTA_GERAL!$C$277,K106=LISTA_GERAL!$B$278,LISTA_GERAL!$C$278,K106=LISTA_GERAL!$B$279,LISTA_GERAL!$C$279,U104=LISTA_GERAL!$B$2,"Campo de Resposta Não preenchido",K106="Selecione sua Resposta","Controle Não Foi Respondido")</f>
        <v>Controle Não Foi Respondido</v>
      </c>
    </row>
    <row r="108" spans="2:11" s="8" customFormat="1" ht="141" customHeight="1" thickTop="1" thickBot="1">
      <c r="B108" s="58">
        <v>11</v>
      </c>
      <c r="C108" s="59" t="s">
        <v>337</v>
      </c>
      <c r="D108" s="60" t="s">
        <v>333</v>
      </c>
      <c r="E108" s="60" t="s">
        <v>63</v>
      </c>
      <c r="F108" s="60" t="s">
        <v>338</v>
      </c>
      <c r="G108" s="60" t="s">
        <v>339</v>
      </c>
      <c r="H108" s="60" t="s">
        <v>340</v>
      </c>
      <c r="I108" s="61" t="s">
        <v>67</v>
      </c>
      <c r="J108" s="66"/>
    </row>
    <row r="109" spans="2:11" s="8" customFormat="1" ht="60" customHeight="1" thickTop="1" thickBot="1">
      <c r="B109" s="58">
        <v>11</v>
      </c>
      <c r="C109" s="59" t="s">
        <v>334</v>
      </c>
      <c r="D109" s="60" t="s">
        <v>337</v>
      </c>
      <c r="E109" s="60" t="s">
        <v>63</v>
      </c>
      <c r="F109" s="60" t="s">
        <v>338</v>
      </c>
      <c r="G109" s="60" t="s">
        <v>341</v>
      </c>
      <c r="H109" s="60" t="s">
        <v>342</v>
      </c>
      <c r="I109" s="61" t="s">
        <v>67</v>
      </c>
      <c r="J109" s="66"/>
    </row>
    <row r="110" spans="2:11" s="8" customFormat="1" ht="86.4" customHeight="1" thickTop="1" thickBot="1">
      <c r="B110" s="58">
        <v>11</v>
      </c>
      <c r="C110" s="59" t="s">
        <v>343</v>
      </c>
      <c r="D110" s="60" t="s">
        <v>343</v>
      </c>
      <c r="E110" s="60" t="s">
        <v>63</v>
      </c>
      <c r="F110" s="60" t="s">
        <v>338</v>
      </c>
      <c r="G110" s="60" t="s">
        <v>344</v>
      </c>
      <c r="H110" s="60" t="s">
        <v>345</v>
      </c>
      <c r="I110" s="61" t="s">
        <v>67</v>
      </c>
      <c r="J110" s="66"/>
    </row>
    <row r="111" spans="2:11" s="8" customFormat="1" ht="69.900000000000006" customHeight="1" thickTop="1" thickBot="1">
      <c r="B111" s="58">
        <v>11</v>
      </c>
      <c r="C111" s="59" t="s">
        <v>346</v>
      </c>
      <c r="D111" s="60" t="s">
        <v>346</v>
      </c>
      <c r="E111" s="60" t="s">
        <v>70</v>
      </c>
      <c r="F111" s="60" t="s">
        <v>338</v>
      </c>
      <c r="G111" s="60" t="s">
        <v>347</v>
      </c>
      <c r="H111" s="60" t="s">
        <v>348</v>
      </c>
      <c r="I111" s="61" t="s">
        <v>67</v>
      </c>
      <c r="J111" s="66"/>
    </row>
    <row r="112" spans="2:11" s="44" customFormat="1" ht="59.1" customHeight="1" thickTop="1" thickBot="1">
      <c r="B112" s="293">
        <v>12</v>
      </c>
      <c r="C112" s="289">
        <v>12</v>
      </c>
      <c r="D112" s="290" t="s">
        <v>349</v>
      </c>
      <c r="E112" s="291"/>
      <c r="F112" s="291"/>
      <c r="G112" s="291"/>
      <c r="H112" s="291"/>
      <c r="I112" s="292"/>
      <c r="J112" s="292"/>
      <c r="K112" s="56" t="s">
        <v>31</v>
      </c>
    </row>
    <row r="113" spans="2:11" s="8" customFormat="1" ht="114" customHeight="1" thickTop="1" thickBot="1">
      <c r="B113" s="58">
        <v>12</v>
      </c>
      <c r="C113" s="59" t="s">
        <v>350</v>
      </c>
      <c r="D113" s="60" t="s">
        <v>351</v>
      </c>
      <c r="E113" s="60" t="s">
        <v>70</v>
      </c>
      <c r="F113" s="60" t="s">
        <v>64</v>
      </c>
      <c r="G113" s="60" t="s">
        <v>352</v>
      </c>
      <c r="H113" s="60" t="s">
        <v>353</v>
      </c>
      <c r="I113" s="61" t="s">
        <v>67</v>
      </c>
      <c r="J113" s="66"/>
      <c r="K113" s="63" t="str" cm="1">
        <f t="array" ref="K113">_xlfn.IFS(K112=LISTA_GERAL!$B$274,LISTA_GERAL!$C$274,K112=LISTA_GERAL!$B$275,LISTA_GERAL!$C$275,K112=LISTA_GERAL!$B$276,LISTA_GERAL!$C$276,K112=LISTA_GERAL!$B$277,LISTA_GERAL!$C$277,K112=LISTA_GERAL!$B$278,LISTA_GERAL!$C$278,K112=LISTA_GERAL!$B$279,LISTA_GERAL!$C$279,U110=LISTA_GERAL!$B$2,"Campo de Resposta Não preenchido",K112="Selecione sua Resposta","Controle Não Foi Respondido")</f>
        <v>Controle Não Foi Respondido</v>
      </c>
    </row>
    <row r="114" spans="2:11" s="8" customFormat="1" ht="84" customHeight="1" thickTop="1" thickBot="1">
      <c r="B114" s="58">
        <v>12</v>
      </c>
      <c r="C114" s="59" t="s">
        <v>354</v>
      </c>
      <c r="D114" s="60" t="s">
        <v>350</v>
      </c>
      <c r="E114" s="60" t="s">
        <v>63</v>
      </c>
      <c r="F114" s="60" t="s">
        <v>92</v>
      </c>
      <c r="G114" s="60" t="s">
        <v>355</v>
      </c>
      <c r="H114" s="60" t="s">
        <v>356</v>
      </c>
      <c r="I114" s="61" t="s">
        <v>67</v>
      </c>
      <c r="J114" s="66"/>
    </row>
    <row r="115" spans="2:11" s="8" customFormat="1" ht="104.1" customHeight="1" thickTop="1" thickBot="1">
      <c r="B115" s="58">
        <v>12</v>
      </c>
      <c r="C115" s="59" t="s">
        <v>357</v>
      </c>
      <c r="D115" s="60" t="s">
        <v>354</v>
      </c>
      <c r="E115" s="60" t="s">
        <v>70</v>
      </c>
      <c r="F115" s="60" t="s">
        <v>92</v>
      </c>
      <c r="G115" s="60" t="s">
        <v>358</v>
      </c>
      <c r="H115" s="60" t="s">
        <v>359</v>
      </c>
      <c r="I115" s="61" t="s">
        <v>67</v>
      </c>
      <c r="J115" s="66"/>
    </row>
    <row r="116" spans="2:11" s="8" customFormat="1" ht="60" customHeight="1" thickTop="1" thickBot="1">
      <c r="B116" s="58">
        <v>12</v>
      </c>
      <c r="C116" s="59" t="s">
        <v>351</v>
      </c>
      <c r="D116" s="60" t="s">
        <v>357</v>
      </c>
      <c r="E116" s="60" t="s">
        <v>70</v>
      </c>
      <c r="F116" s="60" t="s">
        <v>92</v>
      </c>
      <c r="G116" s="60" t="s">
        <v>360</v>
      </c>
      <c r="H116" s="60" t="s">
        <v>361</v>
      </c>
      <c r="I116" s="61" t="s">
        <v>67</v>
      </c>
      <c r="J116" s="66"/>
    </row>
    <row r="117" spans="2:11" s="8" customFormat="1" ht="60" customHeight="1" thickTop="1" thickBot="1">
      <c r="B117" s="58">
        <v>12</v>
      </c>
      <c r="C117" s="59" t="s">
        <v>362</v>
      </c>
      <c r="D117" s="60" t="s">
        <v>362</v>
      </c>
      <c r="E117" s="60" t="s">
        <v>70</v>
      </c>
      <c r="F117" s="60" t="s">
        <v>92</v>
      </c>
      <c r="G117" s="60" t="s">
        <v>363</v>
      </c>
      <c r="H117" s="60" t="s">
        <v>364</v>
      </c>
      <c r="I117" s="61" t="s">
        <v>67</v>
      </c>
      <c r="J117" s="66"/>
    </row>
    <row r="118" spans="2:11" s="8" customFormat="1" ht="60" customHeight="1" thickTop="1" thickBot="1">
      <c r="B118" s="58">
        <v>12</v>
      </c>
      <c r="C118" s="59" t="s">
        <v>365</v>
      </c>
      <c r="D118" s="60" t="s">
        <v>365</v>
      </c>
      <c r="E118" s="60" t="s">
        <v>70</v>
      </c>
      <c r="F118" s="60" t="s">
        <v>92</v>
      </c>
      <c r="G118" s="60" t="s">
        <v>366</v>
      </c>
      <c r="H118" s="60" t="s">
        <v>367</v>
      </c>
      <c r="I118" s="61" t="s">
        <v>67</v>
      </c>
      <c r="J118" s="66"/>
    </row>
    <row r="119" spans="2:11" s="8" customFormat="1" ht="72.900000000000006" customHeight="1" thickTop="1" thickBot="1">
      <c r="B119" s="58">
        <v>12</v>
      </c>
      <c r="C119" s="59" t="s">
        <v>368</v>
      </c>
      <c r="D119" s="60" t="s">
        <v>368</v>
      </c>
      <c r="E119" s="60" t="s">
        <v>70</v>
      </c>
      <c r="F119" s="60" t="s">
        <v>92</v>
      </c>
      <c r="G119" s="60" t="s">
        <v>369</v>
      </c>
      <c r="H119" s="60" t="s">
        <v>370</v>
      </c>
      <c r="I119" s="61" t="s">
        <v>67</v>
      </c>
      <c r="J119" s="66"/>
    </row>
    <row r="120" spans="2:11" s="8" customFormat="1" ht="164.4" customHeight="1" thickTop="1" thickBot="1">
      <c r="B120" s="58">
        <v>12</v>
      </c>
      <c r="C120" s="59" t="s">
        <v>371</v>
      </c>
      <c r="D120" s="60" t="s">
        <v>371</v>
      </c>
      <c r="E120" s="60" t="s">
        <v>78</v>
      </c>
      <c r="F120" s="60" t="s">
        <v>92</v>
      </c>
      <c r="G120" s="60" t="s">
        <v>372</v>
      </c>
      <c r="H120" s="60" t="s">
        <v>373</v>
      </c>
      <c r="I120" s="61" t="s">
        <v>67</v>
      </c>
      <c r="J120" s="66"/>
    </row>
    <row r="121" spans="2:11" s="44" customFormat="1" ht="59.1" customHeight="1" thickTop="1" thickBot="1">
      <c r="B121" s="51">
        <v>13</v>
      </c>
      <c r="C121" s="52">
        <v>13</v>
      </c>
      <c r="D121" s="53" t="s">
        <v>374</v>
      </c>
      <c r="E121" s="54"/>
      <c r="F121" s="54"/>
      <c r="G121" s="54"/>
      <c r="H121" s="54"/>
      <c r="I121" s="55"/>
      <c r="J121" s="55"/>
      <c r="K121" s="56" t="s">
        <v>31</v>
      </c>
    </row>
    <row r="122" spans="2:11" s="8" customFormat="1" ht="137.1" customHeight="1" thickTop="1" thickBot="1">
      <c r="B122" s="58">
        <v>13</v>
      </c>
      <c r="C122" s="59" t="s">
        <v>375</v>
      </c>
      <c r="D122" s="60" t="s">
        <v>376</v>
      </c>
      <c r="E122" s="60" t="s">
        <v>70</v>
      </c>
      <c r="F122" s="60" t="s">
        <v>92</v>
      </c>
      <c r="G122" s="60" t="s">
        <v>377</v>
      </c>
      <c r="H122" s="60" t="s">
        <v>378</v>
      </c>
      <c r="I122" s="61" t="s">
        <v>67</v>
      </c>
      <c r="J122" s="66"/>
      <c r="K122" s="63" t="str" cm="1">
        <f t="array" ref="K122">_xlfn.IFS(K121=LISTA_GERAL!$B$274,LISTA_GERAL!$C$274,K121=LISTA_GERAL!$B$275,LISTA_GERAL!$C$275,K121=LISTA_GERAL!$B$276,LISTA_GERAL!$C$276,K121=LISTA_GERAL!$B$277,LISTA_GERAL!$C$277,K121=LISTA_GERAL!$B$278,LISTA_GERAL!$C$278,K121=LISTA_GERAL!$B$279,LISTA_GERAL!$C$279,U119=LISTA_GERAL!$B$2,"Campo de Resposta Não preenchido",K121="Selecione sua Resposta","Controle Não Foi Respondido")</f>
        <v>Controle Não Foi Respondido</v>
      </c>
    </row>
    <row r="123" spans="2:11" s="8" customFormat="1" ht="110.1" customHeight="1" thickTop="1" thickBot="1">
      <c r="B123" s="58">
        <v>13</v>
      </c>
      <c r="C123" s="59" t="s">
        <v>379</v>
      </c>
      <c r="D123" s="60" t="s">
        <v>380</v>
      </c>
      <c r="E123" s="60" t="s">
        <v>70</v>
      </c>
      <c r="F123" s="60" t="s">
        <v>92</v>
      </c>
      <c r="G123" s="60" t="s">
        <v>381</v>
      </c>
      <c r="H123" s="60" t="s">
        <v>382</v>
      </c>
      <c r="I123" s="61" t="s">
        <v>67</v>
      </c>
      <c r="J123" s="66"/>
    </row>
    <row r="124" spans="2:11" s="8" customFormat="1" ht="110.1" customHeight="1" thickTop="1" thickBot="1">
      <c r="B124" s="58">
        <v>13</v>
      </c>
      <c r="C124" s="59" t="s">
        <v>383</v>
      </c>
      <c r="D124" s="60" t="s">
        <v>384</v>
      </c>
      <c r="E124" s="60" t="s">
        <v>78</v>
      </c>
      <c r="F124" s="60" t="s">
        <v>92</v>
      </c>
      <c r="G124" s="60" t="s">
        <v>385</v>
      </c>
      <c r="H124" s="60" t="s">
        <v>386</v>
      </c>
      <c r="I124" s="61" t="s">
        <v>67</v>
      </c>
      <c r="J124" s="66"/>
    </row>
    <row r="125" spans="2:11" s="8" customFormat="1" ht="110.1" customHeight="1" thickTop="1" thickBot="1">
      <c r="B125" s="58">
        <v>13</v>
      </c>
      <c r="C125" s="59" t="s">
        <v>376</v>
      </c>
      <c r="D125" s="60" t="s">
        <v>387</v>
      </c>
      <c r="E125" s="60" t="s">
        <v>78</v>
      </c>
      <c r="F125" s="60" t="s">
        <v>92</v>
      </c>
      <c r="G125" s="60" t="s">
        <v>388</v>
      </c>
      <c r="H125" s="60" t="s">
        <v>389</v>
      </c>
      <c r="I125" s="61" t="s">
        <v>67</v>
      </c>
      <c r="J125" s="66"/>
    </row>
    <row r="126" spans="2:11" s="8" customFormat="1" ht="110.1" customHeight="1" thickTop="1" thickBot="1">
      <c r="B126" s="58">
        <v>13</v>
      </c>
      <c r="C126" s="59" t="s">
        <v>380</v>
      </c>
      <c r="D126" s="60" t="s">
        <v>390</v>
      </c>
      <c r="E126" s="60" t="s">
        <v>78</v>
      </c>
      <c r="F126" s="60" t="s">
        <v>92</v>
      </c>
      <c r="G126" s="60" t="s">
        <v>391</v>
      </c>
      <c r="H126" s="60" t="s">
        <v>392</v>
      </c>
      <c r="I126" s="61" t="s">
        <v>67</v>
      </c>
      <c r="J126" s="66"/>
    </row>
    <row r="127" spans="2:11" s="8" customFormat="1" ht="110.1" customHeight="1" thickTop="1" thickBot="1">
      <c r="B127" s="58">
        <v>1</v>
      </c>
      <c r="C127" s="59" t="s">
        <v>393</v>
      </c>
      <c r="D127" s="60" t="s">
        <v>394</v>
      </c>
      <c r="E127" s="60" t="s">
        <v>78</v>
      </c>
      <c r="F127" s="60" t="s">
        <v>92</v>
      </c>
      <c r="G127" s="60" t="s">
        <v>395</v>
      </c>
      <c r="H127" s="60" t="s">
        <v>396</v>
      </c>
      <c r="I127" s="61" t="s">
        <v>67</v>
      </c>
      <c r="J127" s="66"/>
    </row>
    <row r="128" spans="2:11" s="8" customFormat="1" ht="120.9" customHeight="1" thickTop="1" thickBot="1">
      <c r="B128" s="58">
        <v>13</v>
      </c>
      <c r="C128" s="59" t="s">
        <v>384</v>
      </c>
      <c r="D128" s="60" t="s">
        <v>375</v>
      </c>
      <c r="E128" s="60" t="s">
        <v>70</v>
      </c>
      <c r="F128" s="60" t="s">
        <v>74</v>
      </c>
      <c r="G128" s="60" t="s">
        <v>397</v>
      </c>
      <c r="H128" s="60" t="s">
        <v>398</v>
      </c>
      <c r="I128" s="61" t="s">
        <v>67</v>
      </c>
      <c r="J128" s="66"/>
    </row>
    <row r="129" spans="2:11" s="8" customFormat="1" ht="110.1" customHeight="1" thickTop="1" thickBot="1">
      <c r="B129" s="58">
        <v>13</v>
      </c>
      <c r="C129" s="59" t="s">
        <v>387</v>
      </c>
      <c r="D129" s="60" t="s">
        <v>379</v>
      </c>
      <c r="E129" s="60" t="s">
        <v>70</v>
      </c>
      <c r="F129" s="60" t="s">
        <v>74</v>
      </c>
      <c r="G129" s="60" t="s">
        <v>399</v>
      </c>
      <c r="H129" s="60" t="s">
        <v>400</v>
      </c>
      <c r="I129" s="61" t="s">
        <v>67</v>
      </c>
      <c r="J129" s="66"/>
    </row>
    <row r="130" spans="2:11" s="8" customFormat="1" ht="110.1" customHeight="1" thickTop="1" thickBot="1">
      <c r="B130" s="58">
        <v>13</v>
      </c>
      <c r="C130" s="59" t="s">
        <v>390</v>
      </c>
      <c r="D130" s="60" t="s">
        <v>383</v>
      </c>
      <c r="E130" s="60" t="s">
        <v>70</v>
      </c>
      <c r="F130" s="60" t="s">
        <v>74</v>
      </c>
      <c r="G130" s="60" t="s">
        <v>401</v>
      </c>
      <c r="H130" s="60" t="s">
        <v>402</v>
      </c>
      <c r="I130" s="61" t="s">
        <v>67</v>
      </c>
      <c r="J130" s="66"/>
    </row>
    <row r="131" spans="2:11" s="8" customFormat="1" ht="110.1" customHeight="1" thickTop="1" thickBot="1">
      <c r="B131" s="58">
        <v>13</v>
      </c>
      <c r="C131" s="59" t="s">
        <v>394</v>
      </c>
      <c r="D131" s="60" t="s">
        <v>393</v>
      </c>
      <c r="E131" s="60" t="s">
        <v>70</v>
      </c>
      <c r="F131" s="60" t="s">
        <v>74</v>
      </c>
      <c r="G131" s="60" t="s">
        <v>403</v>
      </c>
      <c r="H131" s="60" t="s">
        <v>404</v>
      </c>
      <c r="I131" s="61" t="s">
        <v>67</v>
      </c>
      <c r="J131" s="66"/>
    </row>
    <row r="132" spans="2:11" s="8" customFormat="1" ht="110.1" customHeight="1" thickTop="1" thickBot="1">
      <c r="B132" s="58">
        <v>13</v>
      </c>
      <c r="C132" s="59" t="s">
        <v>405</v>
      </c>
      <c r="D132" s="60" t="s">
        <v>405</v>
      </c>
      <c r="E132" s="60" t="s">
        <v>78</v>
      </c>
      <c r="F132" s="60" t="s">
        <v>74</v>
      </c>
      <c r="G132" s="60" t="s">
        <v>406</v>
      </c>
      <c r="H132" s="60" t="s">
        <v>407</v>
      </c>
      <c r="I132" s="61" t="s">
        <v>67</v>
      </c>
      <c r="J132" s="66"/>
    </row>
    <row r="133" spans="2:11" s="44" customFormat="1" ht="59.1" customHeight="1" thickTop="1" thickBot="1">
      <c r="B133" s="71">
        <v>14</v>
      </c>
      <c r="C133" s="289">
        <v>14</v>
      </c>
      <c r="D133" s="290" t="s">
        <v>408</v>
      </c>
      <c r="E133" s="291"/>
      <c r="F133" s="291"/>
      <c r="G133" s="291"/>
      <c r="H133" s="291"/>
      <c r="I133" s="292"/>
      <c r="J133" s="292"/>
      <c r="K133" s="56" t="s">
        <v>31</v>
      </c>
    </row>
    <row r="134" spans="2:11" s="8" customFormat="1" ht="129.9" customHeight="1" thickTop="1" thickBot="1">
      <c r="B134" s="58">
        <v>14</v>
      </c>
      <c r="C134" s="59" t="s">
        <v>409</v>
      </c>
      <c r="D134" s="60" t="s">
        <v>409</v>
      </c>
      <c r="E134" s="60" t="s">
        <v>63</v>
      </c>
      <c r="F134" s="60" t="s">
        <v>92</v>
      </c>
      <c r="G134" s="60" t="s">
        <v>410</v>
      </c>
      <c r="H134" s="60" t="s">
        <v>411</v>
      </c>
      <c r="I134" s="61" t="s">
        <v>67</v>
      </c>
      <c r="J134" s="66"/>
      <c r="K134" s="63" t="str" cm="1">
        <f t="array" ref="K134">_xlfn.IFS(K133=LISTA_GERAL!$B$274,LISTA_GERAL!$C$274,K133=LISTA_GERAL!$B$275,LISTA_GERAL!$C$275,K133=LISTA_GERAL!$B$276,LISTA_GERAL!$C$276,K133=LISTA_GERAL!$B$277,LISTA_GERAL!$C$277,K133=LISTA_GERAL!$B$278,LISTA_GERAL!$C$278,K133=LISTA_GERAL!$B$279,LISTA_GERAL!$C$279,U131=LISTA_GERAL!$B$2,"Campo de Resposta Não preenchido",K133="Selecione sua Resposta","Controle Não Foi Respondido")</f>
        <v>Controle Não Foi Respondido</v>
      </c>
    </row>
    <row r="135" spans="2:11" s="8" customFormat="1" ht="120" customHeight="1" thickTop="1" thickBot="1">
      <c r="B135" s="58">
        <v>14</v>
      </c>
      <c r="C135" s="59" t="s">
        <v>412</v>
      </c>
      <c r="D135" s="60" t="s">
        <v>412</v>
      </c>
      <c r="E135" s="60" t="s">
        <v>63</v>
      </c>
      <c r="F135" s="60" t="s">
        <v>92</v>
      </c>
      <c r="G135" s="60" t="s">
        <v>413</v>
      </c>
      <c r="H135" s="60" t="s">
        <v>414</v>
      </c>
      <c r="I135" s="61" t="s">
        <v>67</v>
      </c>
      <c r="J135" s="66"/>
    </row>
    <row r="136" spans="2:11" s="8" customFormat="1" ht="125.1" customHeight="1" thickTop="1" thickBot="1">
      <c r="B136" s="58">
        <v>14</v>
      </c>
      <c r="C136" s="59" t="s">
        <v>415</v>
      </c>
      <c r="D136" s="60" t="s">
        <v>415</v>
      </c>
      <c r="E136" s="60" t="s">
        <v>63</v>
      </c>
      <c r="F136" s="60" t="s">
        <v>92</v>
      </c>
      <c r="G136" s="60" t="s">
        <v>416</v>
      </c>
      <c r="H136" s="60" t="s">
        <v>417</v>
      </c>
      <c r="I136" s="61" t="s">
        <v>67</v>
      </c>
      <c r="J136" s="66"/>
    </row>
    <row r="137" spans="2:11" s="8" customFormat="1" ht="110.1" customHeight="1" thickTop="1" thickBot="1">
      <c r="B137" s="58">
        <v>14</v>
      </c>
      <c r="C137" s="59" t="s">
        <v>418</v>
      </c>
      <c r="D137" s="60" t="s">
        <v>418</v>
      </c>
      <c r="E137" s="60" t="s">
        <v>63</v>
      </c>
      <c r="F137" s="60" t="s">
        <v>92</v>
      </c>
      <c r="G137" s="60" t="s">
        <v>419</v>
      </c>
      <c r="H137" s="60" t="s">
        <v>420</v>
      </c>
      <c r="I137" s="61" t="s">
        <v>67</v>
      </c>
      <c r="J137" s="66"/>
    </row>
    <row r="138" spans="2:11" s="8" customFormat="1" ht="110.1" customHeight="1" thickTop="1" thickBot="1">
      <c r="B138" s="58">
        <v>14</v>
      </c>
      <c r="C138" s="59" t="s">
        <v>421</v>
      </c>
      <c r="D138" s="60" t="s">
        <v>421</v>
      </c>
      <c r="E138" s="60" t="s">
        <v>63</v>
      </c>
      <c r="F138" s="60" t="s">
        <v>92</v>
      </c>
      <c r="G138" s="60" t="s">
        <v>422</v>
      </c>
      <c r="H138" s="60" t="s">
        <v>423</v>
      </c>
      <c r="I138" s="61" t="s">
        <v>67</v>
      </c>
      <c r="J138" s="66"/>
    </row>
    <row r="139" spans="2:11" s="8" customFormat="1" ht="110.1" customHeight="1" thickTop="1" thickBot="1">
      <c r="B139" s="58">
        <v>14</v>
      </c>
      <c r="C139" s="59" t="s">
        <v>424</v>
      </c>
      <c r="D139" s="60" t="s">
        <v>424</v>
      </c>
      <c r="E139" s="60" t="s">
        <v>63</v>
      </c>
      <c r="F139" s="60" t="s">
        <v>92</v>
      </c>
      <c r="G139" s="60" t="s">
        <v>425</v>
      </c>
      <c r="H139" s="60" t="s">
        <v>426</v>
      </c>
      <c r="I139" s="61" t="s">
        <v>67</v>
      </c>
      <c r="J139" s="66"/>
    </row>
    <row r="140" spans="2:11" s="8" customFormat="1" ht="110.1" customHeight="1" thickTop="1" thickBot="1">
      <c r="B140" s="58">
        <v>14</v>
      </c>
      <c r="C140" s="59" t="s">
        <v>427</v>
      </c>
      <c r="D140" s="60" t="s">
        <v>427</v>
      </c>
      <c r="E140" s="60" t="s">
        <v>63</v>
      </c>
      <c r="F140" s="60" t="s">
        <v>92</v>
      </c>
      <c r="G140" s="60" t="s">
        <v>428</v>
      </c>
      <c r="H140" s="60" t="s">
        <v>429</v>
      </c>
      <c r="I140" s="61" t="s">
        <v>67</v>
      </c>
      <c r="J140" s="66"/>
    </row>
    <row r="141" spans="2:11" s="8" customFormat="1" ht="110.1" customHeight="1" thickTop="1" thickBot="1">
      <c r="B141" s="58">
        <v>14</v>
      </c>
      <c r="C141" s="59" t="s">
        <v>430</v>
      </c>
      <c r="D141" s="60" t="s">
        <v>430</v>
      </c>
      <c r="E141" s="60" t="s">
        <v>63</v>
      </c>
      <c r="F141" s="60" t="s">
        <v>92</v>
      </c>
      <c r="G141" s="60" t="s">
        <v>431</v>
      </c>
      <c r="H141" s="60" t="s">
        <v>432</v>
      </c>
      <c r="I141" s="61" t="s">
        <v>67</v>
      </c>
      <c r="J141" s="66"/>
    </row>
    <row r="142" spans="2:11" s="8" customFormat="1" ht="164.1" customHeight="1" thickTop="1" thickBot="1">
      <c r="B142" s="58">
        <v>14</v>
      </c>
      <c r="C142" s="59" t="s">
        <v>433</v>
      </c>
      <c r="D142" s="60" t="s">
        <v>433</v>
      </c>
      <c r="E142" s="60" t="s">
        <v>70</v>
      </c>
      <c r="F142" s="60" t="s">
        <v>92</v>
      </c>
      <c r="G142" s="60" t="s">
        <v>434</v>
      </c>
      <c r="H142" s="60" t="s">
        <v>435</v>
      </c>
      <c r="I142" s="61" t="s">
        <v>67</v>
      </c>
      <c r="J142" s="66"/>
      <c r="K142" s="74"/>
    </row>
    <row r="143" spans="2:11" s="44" customFormat="1" ht="59.1" customHeight="1" thickTop="1" thickBot="1">
      <c r="B143" s="51">
        <v>15</v>
      </c>
      <c r="C143" s="52">
        <v>15</v>
      </c>
      <c r="D143" s="53" t="s">
        <v>436</v>
      </c>
      <c r="E143" s="54"/>
      <c r="F143" s="54"/>
      <c r="G143" s="54"/>
      <c r="H143" s="54"/>
      <c r="I143" s="55"/>
      <c r="J143" s="55"/>
      <c r="K143" s="75" t="s">
        <v>31</v>
      </c>
    </row>
    <row r="144" spans="2:11" s="8" customFormat="1" ht="132.9" customHeight="1" thickTop="1" thickBot="1">
      <c r="B144" s="58">
        <v>15</v>
      </c>
      <c r="C144" s="59" t="s">
        <v>437</v>
      </c>
      <c r="D144" s="60" t="s">
        <v>437</v>
      </c>
      <c r="E144" s="60" t="s">
        <v>63</v>
      </c>
      <c r="F144" s="60" t="s">
        <v>64</v>
      </c>
      <c r="G144" s="60" t="s">
        <v>438</v>
      </c>
      <c r="H144" s="60" t="s">
        <v>439</v>
      </c>
      <c r="I144" s="61" t="s">
        <v>67</v>
      </c>
      <c r="J144" s="66"/>
      <c r="K144" s="63" t="str" cm="1">
        <f t="array" ref="K144">_xlfn.IFS(K143=LISTA_GERAL!$B$274,LISTA_GERAL!$C$274,K143=LISTA_GERAL!$B$275,LISTA_GERAL!$C$275,K143=LISTA_GERAL!$B$276,LISTA_GERAL!$C$276,K143=LISTA_GERAL!$B$277,LISTA_GERAL!$C$277,K143=LISTA_GERAL!$B$278,LISTA_GERAL!$C$278,K143=LISTA_GERAL!$B$279,LISTA_GERAL!$C$279,U141=LISTA_GERAL!$B$2,"Campo de Resposta Não preenchido",K143="Selecione sua Resposta","Controle Não Foi Respondido")</f>
        <v>Controle Não Foi Respondido</v>
      </c>
    </row>
    <row r="145" spans="2:11" s="8" customFormat="1" ht="168" customHeight="1" thickTop="1" thickBot="1">
      <c r="B145" s="58">
        <v>15</v>
      </c>
      <c r="C145" s="59" t="s">
        <v>440</v>
      </c>
      <c r="D145" s="60" t="s">
        <v>440</v>
      </c>
      <c r="E145" s="60" t="s">
        <v>70</v>
      </c>
      <c r="F145" s="60" t="s">
        <v>64</v>
      </c>
      <c r="G145" s="60" t="s">
        <v>441</v>
      </c>
      <c r="H145" s="60" t="s">
        <v>442</v>
      </c>
      <c r="I145" s="61" t="s">
        <v>67</v>
      </c>
      <c r="J145" s="66"/>
    </row>
    <row r="146" spans="2:11" s="8" customFormat="1" ht="162.9" customHeight="1" thickTop="1" thickBot="1">
      <c r="B146" s="58">
        <v>15</v>
      </c>
      <c r="C146" s="59" t="s">
        <v>443</v>
      </c>
      <c r="D146" s="60" t="s">
        <v>443</v>
      </c>
      <c r="E146" s="60" t="s">
        <v>70</v>
      </c>
      <c r="F146" s="60" t="s">
        <v>64</v>
      </c>
      <c r="G146" s="60" t="s">
        <v>444</v>
      </c>
      <c r="H146" s="60" t="s">
        <v>445</v>
      </c>
      <c r="I146" s="61" t="s">
        <v>67</v>
      </c>
      <c r="J146" s="66"/>
    </row>
    <row r="147" spans="2:11" s="8" customFormat="1" ht="138.9" customHeight="1" thickTop="1" thickBot="1">
      <c r="B147" s="58">
        <v>15</v>
      </c>
      <c r="C147" s="59" t="s">
        <v>446</v>
      </c>
      <c r="D147" s="60" t="s">
        <v>447</v>
      </c>
      <c r="E147" s="60" t="s">
        <v>78</v>
      </c>
      <c r="F147" s="60" t="s">
        <v>64</v>
      </c>
      <c r="G147" s="60" t="s">
        <v>448</v>
      </c>
      <c r="H147" s="60" t="s">
        <v>449</v>
      </c>
      <c r="I147" s="61" t="s">
        <v>67</v>
      </c>
      <c r="J147" s="66"/>
    </row>
    <row r="148" spans="2:11" s="8" customFormat="1" ht="133.5" customHeight="1" thickTop="1" thickBot="1">
      <c r="B148" s="58">
        <v>15</v>
      </c>
      <c r="C148" s="59" t="s">
        <v>447</v>
      </c>
      <c r="D148" s="60" t="s">
        <v>446</v>
      </c>
      <c r="E148" s="60" t="s">
        <v>70</v>
      </c>
      <c r="F148" s="60" t="s">
        <v>92</v>
      </c>
      <c r="G148" s="60" t="s">
        <v>450</v>
      </c>
      <c r="H148" s="60" t="s">
        <v>451</v>
      </c>
      <c r="I148" s="61" t="s">
        <v>67</v>
      </c>
      <c r="J148" s="66"/>
    </row>
    <row r="149" spans="2:11" s="8" customFormat="1" ht="129" customHeight="1" thickTop="1" thickBot="1">
      <c r="B149" s="58">
        <v>15</v>
      </c>
      <c r="C149" s="59" t="s">
        <v>452</v>
      </c>
      <c r="D149" s="60" t="s">
        <v>453</v>
      </c>
      <c r="E149" s="60" t="s">
        <v>78</v>
      </c>
      <c r="F149" s="60" t="s">
        <v>92</v>
      </c>
      <c r="G149" s="60" t="s">
        <v>454</v>
      </c>
      <c r="H149" s="60" t="s">
        <v>455</v>
      </c>
      <c r="I149" s="61" t="s">
        <v>67</v>
      </c>
      <c r="J149" s="66"/>
    </row>
    <row r="150" spans="2:11" s="8" customFormat="1" ht="134.1" customHeight="1" thickTop="1" thickBot="1">
      <c r="B150" s="58">
        <v>15</v>
      </c>
      <c r="C150" s="59" t="s">
        <v>453</v>
      </c>
      <c r="D150" s="60" t="s">
        <v>452</v>
      </c>
      <c r="E150" s="60" t="s">
        <v>78</v>
      </c>
      <c r="F150" s="60" t="s">
        <v>74</v>
      </c>
      <c r="G150" s="60" t="s">
        <v>456</v>
      </c>
      <c r="H150" s="60" t="s">
        <v>457</v>
      </c>
      <c r="I150" s="61" t="s">
        <v>67</v>
      </c>
      <c r="J150" s="66"/>
    </row>
    <row r="151" spans="2:11" s="44" customFormat="1" ht="59.1" customHeight="1" thickTop="1" thickBot="1">
      <c r="B151" s="71">
        <v>16</v>
      </c>
      <c r="C151" s="289">
        <v>16</v>
      </c>
      <c r="D151" s="290" t="s">
        <v>458</v>
      </c>
      <c r="E151" s="291"/>
      <c r="F151" s="291"/>
      <c r="G151" s="291"/>
      <c r="H151" s="291"/>
      <c r="I151" s="292"/>
      <c r="J151" s="292"/>
      <c r="K151" s="56" t="s">
        <v>31</v>
      </c>
    </row>
    <row r="152" spans="2:11" s="8" customFormat="1" ht="165" customHeight="1" thickTop="1" thickBot="1">
      <c r="B152" s="58">
        <v>16</v>
      </c>
      <c r="C152" s="59" t="s">
        <v>459</v>
      </c>
      <c r="D152" s="60" t="s">
        <v>459</v>
      </c>
      <c r="E152" s="60" t="s">
        <v>70</v>
      </c>
      <c r="F152" s="60" t="s">
        <v>92</v>
      </c>
      <c r="G152" s="60" t="s">
        <v>460</v>
      </c>
      <c r="H152" s="60" t="s">
        <v>461</v>
      </c>
      <c r="I152" s="61" t="s">
        <v>67</v>
      </c>
      <c r="J152" s="66"/>
      <c r="K152" s="63" t="str" cm="1">
        <f t="array" ref="K152">_xlfn.IFS(K151=LISTA_GERAL!$B$274,LISTA_GERAL!$C$274,K151=LISTA_GERAL!$B$275,LISTA_GERAL!$C$275,K151=LISTA_GERAL!$B$276,LISTA_GERAL!$C$276,K151=LISTA_GERAL!$B$277,LISTA_GERAL!$C$277,K151=LISTA_GERAL!$B$278,LISTA_GERAL!$C$278,K151=LISTA_GERAL!$B$279,LISTA_GERAL!$C$279,U149=LISTA_GERAL!$B$2,"Campo de Resposta Não preenchido",K151="Selecione sua Resposta","Controle Não Foi Respondido")</f>
        <v>Controle Não Foi Respondido</v>
      </c>
    </row>
    <row r="153" spans="2:11" s="8" customFormat="1" ht="212.4" customHeight="1" thickTop="1" thickBot="1">
      <c r="B153" s="58">
        <v>16</v>
      </c>
      <c r="C153" s="59" t="s">
        <v>462</v>
      </c>
      <c r="D153" s="60" t="s">
        <v>462</v>
      </c>
      <c r="E153" s="60" t="s">
        <v>70</v>
      </c>
      <c r="F153" s="60" t="s">
        <v>92</v>
      </c>
      <c r="G153" s="60" t="s">
        <v>463</v>
      </c>
      <c r="H153" s="60" t="s">
        <v>464</v>
      </c>
      <c r="I153" s="61" t="s">
        <v>67</v>
      </c>
      <c r="J153" s="66"/>
    </row>
    <row r="154" spans="2:11" s="8" customFormat="1" ht="110.1" customHeight="1" thickTop="1" thickBot="1">
      <c r="B154" s="58">
        <v>16</v>
      </c>
      <c r="C154" s="59" t="s">
        <v>465</v>
      </c>
      <c r="D154" s="60" t="s">
        <v>465</v>
      </c>
      <c r="E154" s="60" t="s">
        <v>70</v>
      </c>
      <c r="F154" s="60" t="s">
        <v>92</v>
      </c>
      <c r="G154" s="60" t="s">
        <v>466</v>
      </c>
      <c r="H154" s="60" t="s">
        <v>467</v>
      </c>
      <c r="I154" s="61" t="s">
        <v>67</v>
      </c>
      <c r="J154" s="66"/>
    </row>
    <row r="155" spans="2:11" s="8" customFormat="1" ht="162" customHeight="1" thickTop="1" thickBot="1">
      <c r="B155" s="58">
        <v>16</v>
      </c>
      <c r="C155" s="59" t="s">
        <v>468</v>
      </c>
      <c r="D155" s="60" t="s">
        <v>468</v>
      </c>
      <c r="E155" s="60" t="s">
        <v>70</v>
      </c>
      <c r="F155" s="60" t="s">
        <v>92</v>
      </c>
      <c r="G155" s="60" t="s">
        <v>469</v>
      </c>
      <c r="H155" s="60" t="s">
        <v>470</v>
      </c>
      <c r="I155" s="61" t="s">
        <v>67</v>
      </c>
      <c r="J155" s="66"/>
    </row>
    <row r="156" spans="2:11" s="8" customFormat="1" ht="123.9" customHeight="1" thickTop="1" thickBot="1">
      <c r="B156" s="58">
        <v>16</v>
      </c>
      <c r="C156" s="59" t="s">
        <v>471</v>
      </c>
      <c r="D156" s="60" t="s">
        <v>471</v>
      </c>
      <c r="E156" s="60" t="s">
        <v>70</v>
      </c>
      <c r="F156" s="60" t="s">
        <v>92</v>
      </c>
      <c r="G156" s="60" t="s">
        <v>472</v>
      </c>
      <c r="H156" s="60" t="s">
        <v>473</v>
      </c>
      <c r="I156" s="61" t="s">
        <v>67</v>
      </c>
      <c r="J156" s="66"/>
    </row>
    <row r="157" spans="2:11" s="8" customFormat="1" ht="186" customHeight="1" thickTop="1" thickBot="1">
      <c r="B157" s="58">
        <v>16</v>
      </c>
      <c r="C157" s="59" t="s">
        <v>474</v>
      </c>
      <c r="D157" s="60" t="s">
        <v>474</v>
      </c>
      <c r="E157" s="60" t="s">
        <v>70</v>
      </c>
      <c r="F157" s="60" t="s">
        <v>92</v>
      </c>
      <c r="G157" s="60" t="s">
        <v>475</v>
      </c>
      <c r="H157" s="60" t="s">
        <v>476</v>
      </c>
      <c r="I157" s="61" t="s">
        <v>67</v>
      </c>
      <c r="J157" s="66"/>
    </row>
    <row r="158" spans="2:11" s="8" customFormat="1" ht="147.9" customHeight="1" thickTop="1" thickBot="1">
      <c r="B158" s="58">
        <v>16</v>
      </c>
      <c r="C158" s="59" t="s">
        <v>477</v>
      </c>
      <c r="D158" s="60" t="s">
        <v>477</v>
      </c>
      <c r="E158" s="60" t="s">
        <v>70</v>
      </c>
      <c r="F158" s="60" t="s">
        <v>92</v>
      </c>
      <c r="G158" s="60" t="s">
        <v>478</v>
      </c>
      <c r="H158" s="60" t="s">
        <v>479</v>
      </c>
      <c r="I158" s="61" t="s">
        <v>67</v>
      </c>
      <c r="J158" s="66"/>
    </row>
    <row r="159" spans="2:11" s="8" customFormat="1" ht="110.1" customHeight="1" thickTop="1" thickBot="1">
      <c r="B159" s="58">
        <v>16</v>
      </c>
      <c r="C159" s="59" t="s">
        <v>480</v>
      </c>
      <c r="D159" s="60" t="s">
        <v>480</v>
      </c>
      <c r="E159" s="60" t="s">
        <v>70</v>
      </c>
      <c r="F159" s="60" t="s">
        <v>92</v>
      </c>
      <c r="G159" s="60" t="s">
        <v>481</v>
      </c>
      <c r="H159" s="60" t="s">
        <v>482</v>
      </c>
      <c r="I159" s="61" t="s">
        <v>67</v>
      </c>
      <c r="J159" s="66"/>
    </row>
    <row r="160" spans="2:11" s="8" customFormat="1" ht="165" customHeight="1" thickTop="1" thickBot="1">
      <c r="B160" s="58">
        <v>16</v>
      </c>
      <c r="C160" s="59" t="s">
        <v>483</v>
      </c>
      <c r="D160" s="60" t="s">
        <v>483</v>
      </c>
      <c r="E160" s="60" t="s">
        <v>70</v>
      </c>
      <c r="F160" s="60" t="s">
        <v>92</v>
      </c>
      <c r="G160" s="60" t="s">
        <v>484</v>
      </c>
      <c r="H160" s="60" t="s">
        <v>485</v>
      </c>
      <c r="I160" s="61" t="s">
        <v>67</v>
      </c>
      <c r="J160" s="66"/>
    </row>
    <row r="161" spans="2:11" s="8" customFormat="1" ht="192.9" customHeight="1" thickTop="1" thickBot="1">
      <c r="B161" s="58">
        <v>16</v>
      </c>
      <c r="C161" s="59" t="s">
        <v>486</v>
      </c>
      <c r="D161" s="60" t="s">
        <v>486</v>
      </c>
      <c r="E161" s="60" t="s">
        <v>70</v>
      </c>
      <c r="F161" s="60" t="s">
        <v>92</v>
      </c>
      <c r="G161" s="60" t="s">
        <v>487</v>
      </c>
      <c r="H161" s="60" t="s">
        <v>488</v>
      </c>
      <c r="I161" s="61" t="s">
        <v>67</v>
      </c>
      <c r="J161" s="66"/>
    </row>
    <row r="162" spans="2:11" s="8" customFormat="1" ht="191.1" customHeight="1" thickTop="1" thickBot="1">
      <c r="B162" s="58">
        <v>16</v>
      </c>
      <c r="C162" s="59" t="s">
        <v>489</v>
      </c>
      <c r="D162" s="60" t="s">
        <v>489</v>
      </c>
      <c r="E162" s="60" t="s">
        <v>70</v>
      </c>
      <c r="F162" s="60" t="s">
        <v>92</v>
      </c>
      <c r="G162" s="60" t="s">
        <v>490</v>
      </c>
      <c r="H162" s="60" t="s">
        <v>491</v>
      </c>
      <c r="I162" s="61" t="s">
        <v>67</v>
      </c>
      <c r="J162" s="66"/>
    </row>
    <row r="163" spans="2:11" s="8" customFormat="1" ht="110.1" customHeight="1" thickTop="1" thickBot="1">
      <c r="B163" s="58">
        <v>16</v>
      </c>
      <c r="C163" s="59" t="s">
        <v>492</v>
      </c>
      <c r="D163" s="60" t="s">
        <v>492</v>
      </c>
      <c r="E163" s="60" t="s">
        <v>78</v>
      </c>
      <c r="F163" s="60" t="s">
        <v>92</v>
      </c>
      <c r="G163" s="60" t="s">
        <v>493</v>
      </c>
      <c r="H163" s="60" t="s">
        <v>494</v>
      </c>
      <c r="I163" s="61" t="s">
        <v>67</v>
      </c>
      <c r="J163" s="66"/>
    </row>
    <row r="164" spans="2:11" s="8" customFormat="1" ht="150.9" customHeight="1" thickTop="1" thickBot="1">
      <c r="B164" s="58">
        <v>16</v>
      </c>
      <c r="C164" s="59" t="s">
        <v>495</v>
      </c>
      <c r="D164" s="60" t="s">
        <v>495</v>
      </c>
      <c r="E164" s="60" t="s">
        <v>78</v>
      </c>
      <c r="F164" s="60" t="s">
        <v>92</v>
      </c>
      <c r="G164" s="60" t="s">
        <v>496</v>
      </c>
      <c r="H164" s="60" t="s">
        <v>497</v>
      </c>
      <c r="I164" s="61" t="s">
        <v>67</v>
      </c>
      <c r="J164" s="66"/>
    </row>
    <row r="165" spans="2:11" s="8" customFormat="1" ht="158.1" customHeight="1" thickTop="1" thickBot="1">
      <c r="B165" s="58">
        <v>16</v>
      </c>
      <c r="C165" s="59" t="s">
        <v>498</v>
      </c>
      <c r="D165" s="60" t="s">
        <v>498</v>
      </c>
      <c r="E165" s="60" t="s">
        <v>78</v>
      </c>
      <c r="F165" s="60" t="s">
        <v>92</v>
      </c>
      <c r="G165" s="60" t="s">
        <v>499</v>
      </c>
      <c r="H165" s="60" t="s">
        <v>500</v>
      </c>
      <c r="I165" s="61" t="s">
        <v>67</v>
      </c>
      <c r="J165" s="66"/>
    </row>
    <row r="166" spans="2:11" s="44" customFormat="1" ht="59.1" customHeight="1" thickTop="1" thickBot="1">
      <c r="B166" s="51">
        <v>17</v>
      </c>
      <c r="C166" s="52">
        <v>17</v>
      </c>
      <c r="D166" s="53" t="s">
        <v>501</v>
      </c>
      <c r="E166" s="54"/>
      <c r="F166" s="54"/>
      <c r="G166" s="54"/>
      <c r="H166" s="54"/>
      <c r="I166" s="55"/>
      <c r="J166" s="55"/>
      <c r="K166" s="56" t="s">
        <v>31</v>
      </c>
    </row>
    <row r="167" spans="2:11" s="8" customFormat="1" ht="156" customHeight="1" thickTop="1" thickBot="1">
      <c r="B167" s="58">
        <v>17</v>
      </c>
      <c r="C167" s="59" t="s">
        <v>502</v>
      </c>
      <c r="D167" s="60" t="s">
        <v>502</v>
      </c>
      <c r="E167" s="60" t="s">
        <v>63</v>
      </c>
      <c r="F167" s="60" t="s">
        <v>81</v>
      </c>
      <c r="G167" s="60" t="s">
        <v>503</v>
      </c>
      <c r="H167" s="60" t="s">
        <v>504</v>
      </c>
      <c r="I167" s="61" t="s">
        <v>67</v>
      </c>
      <c r="J167" s="66"/>
      <c r="K167" s="63" t="str" cm="1">
        <f t="array" ref="K167">_xlfn.IFS(K166=LISTA_GERAL!$B$274,LISTA_GERAL!$C$274,K166=LISTA_GERAL!$B$275,LISTA_GERAL!$C$275,K166=LISTA_GERAL!$B$276,LISTA_GERAL!$C$276,K166=LISTA_GERAL!$B$277,LISTA_GERAL!$C$277,K166=LISTA_GERAL!$B$278,LISTA_GERAL!$C$278,K166=LISTA_GERAL!$B$279,LISTA_GERAL!$C$279,U164=LISTA_GERAL!$B$2,"Campo de Resposta Não preenchido",K166="Selecione sua Resposta","Controle Não Foi Respondido")</f>
        <v>Controle Não Foi Respondido</v>
      </c>
    </row>
    <row r="168" spans="2:11" s="8" customFormat="1" ht="143.1" customHeight="1" thickTop="1" thickBot="1">
      <c r="B168" s="58">
        <v>17</v>
      </c>
      <c r="C168" s="59" t="s">
        <v>505</v>
      </c>
      <c r="D168" s="60" t="s">
        <v>505</v>
      </c>
      <c r="E168" s="60" t="s">
        <v>63</v>
      </c>
      <c r="F168" s="60" t="s">
        <v>81</v>
      </c>
      <c r="G168" s="60" t="s">
        <v>506</v>
      </c>
      <c r="H168" s="60" t="s">
        <v>507</v>
      </c>
      <c r="I168" s="61" t="s">
        <v>67</v>
      </c>
      <c r="J168" s="66"/>
    </row>
    <row r="169" spans="2:11" s="8" customFormat="1" ht="110.1" customHeight="1" thickTop="1" thickBot="1">
      <c r="B169" s="58">
        <v>17</v>
      </c>
      <c r="C169" s="59" t="s">
        <v>508</v>
      </c>
      <c r="D169" s="60" t="s">
        <v>508</v>
      </c>
      <c r="E169" s="60" t="s">
        <v>63</v>
      </c>
      <c r="F169" s="60" t="s">
        <v>81</v>
      </c>
      <c r="G169" s="60" t="s">
        <v>509</v>
      </c>
      <c r="H169" s="60" t="s">
        <v>510</v>
      </c>
      <c r="I169" s="61" t="s">
        <v>67</v>
      </c>
      <c r="J169" s="66"/>
    </row>
    <row r="170" spans="2:11" s="8" customFormat="1" ht="138" customHeight="1" thickTop="1" thickBot="1">
      <c r="B170" s="58">
        <v>17</v>
      </c>
      <c r="C170" s="59" t="s">
        <v>511</v>
      </c>
      <c r="D170" s="60" t="s">
        <v>511</v>
      </c>
      <c r="E170" s="60" t="s">
        <v>70</v>
      </c>
      <c r="F170" s="60" t="s">
        <v>81</v>
      </c>
      <c r="G170" s="60" t="s">
        <v>512</v>
      </c>
      <c r="H170" s="60" t="s">
        <v>513</v>
      </c>
      <c r="I170" s="61" t="s">
        <v>67</v>
      </c>
      <c r="J170" s="66"/>
    </row>
    <row r="171" spans="2:11" s="8" customFormat="1" ht="150.9" customHeight="1" thickTop="1" thickBot="1">
      <c r="B171" s="58">
        <v>17</v>
      </c>
      <c r="C171" s="59" t="s">
        <v>514</v>
      </c>
      <c r="D171" s="60" t="s">
        <v>514</v>
      </c>
      <c r="E171" s="60" t="s">
        <v>70</v>
      </c>
      <c r="F171" s="60" t="s">
        <v>81</v>
      </c>
      <c r="G171" s="60" t="s">
        <v>515</v>
      </c>
      <c r="H171" s="60" t="s">
        <v>516</v>
      </c>
      <c r="I171" s="61" t="s">
        <v>67</v>
      </c>
      <c r="J171" s="66"/>
    </row>
    <row r="172" spans="2:11" s="8" customFormat="1" ht="140.1" customHeight="1" thickTop="1" thickBot="1">
      <c r="B172" s="58">
        <v>17</v>
      </c>
      <c r="C172" s="59" t="s">
        <v>517</v>
      </c>
      <c r="D172" s="60" t="s">
        <v>517</v>
      </c>
      <c r="E172" s="60" t="s">
        <v>70</v>
      </c>
      <c r="F172" s="60" t="s">
        <v>81</v>
      </c>
      <c r="G172" s="60" t="s">
        <v>518</v>
      </c>
      <c r="H172" s="60" t="s">
        <v>519</v>
      </c>
      <c r="I172" s="61" t="s">
        <v>67</v>
      </c>
      <c r="J172" s="66"/>
    </row>
    <row r="173" spans="2:11" s="8" customFormat="1" ht="110.1" customHeight="1" thickTop="1" thickBot="1">
      <c r="B173" s="58">
        <v>17</v>
      </c>
      <c r="C173" s="59" t="s">
        <v>520</v>
      </c>
      <c r="D173" s="60" t="s">
        <v>520</v>
      </c>
      <c r="E173" s="60" t="s">
        <v>70</v>
      </c>
      <c r="F173" s="60" t="s">
        <v>338</v>
      </c>
      <c r="G173" s="60" t="s">
        <v>521</v>
      </c>
      <c r="H173" s="60" t="s">
        <v>522</v>
      </c>
      <c r="I173" s="61" t="s">
        <v>67</v>
      </c>
      <c r="J173" s="66"/>
    </row>
    <row r="174" spans="2:11" s="8" customFormat="1" ht="110.1" customHeight="1" thickTop="1" thickBot="1">
      <c r="B174" s="58">
        <v>17</v>
      </c>
      <c r="C174" s="59" t="s">
        <v>523</v>
      </c>
      <c r="D174" s="60" t="s">
        <v>523</v>
      </c>
      <c r="E174" s="60" t="s">
        <v>70</v>
      </c>
      <c r="F174" s="60" t="s">
        <v>338</v>
      </c>
      <c r="G174" s="60" t="s">
        <v>524</v>
      </c>
      <c r="H174" s="60" t="s">
        <v>525</v>
      </c>
      <c r="I174" s="61" t="s">
        <v>67</v>
      </c>
      <c r="J174" s="66"/>
    </row>
    <row r="175" spans="2:11" s="8" customFormat="1" ht="129" customHeight="1" thickTop="1" thickBot="1">
      <c r="B175" s="58">
        <v>17</v>
      </c>
      <c r="C175" s="59" t="s">
        <v>526</v>
      </c>
      <c r="D175" s="60" t="s">
        <v>526</v>
      </c>
      <c r="E175" s="60" t="s">
        <v>78</v>
      </c>
      <c r="F175" s="60" t="s">
        <v>338</v>
      </c>
      <c r="G175" s="60" t="s">
        <v>527</v>
      </c>
      <c r="H175" s="60" t="s">
        <v>528</v>
      </c>
      <c r="I175" s="61" t="s">
        <v>67</v>
      </c>
      <c r="J175" s="66"/>
    </row>
    <row r="176" spans="2:11" s="44" customFormat="1" ht="59.1" customHeight="1" thickTop="1" thickBot="1">
      <c r="B176" s="71">
        <v>18</v>
      </c>
      <c r="C176" s="289">
        <v>18</v>
      </c>
      <c r="D176" s="290" t="s">
        <v>529</v>
      </c>
      <c r="E176" s="291"/>
      <c r="F176" s="291"/>
      <c r="G176" s="291"/>
      <c r="H176" s="291"/>
      <c r="I176" s="292"/>
      <c r="J176" s="292"/>
      <c r="K176" s="56" t="s">
        <v>31</v>
      </c>
    </row>
    <row r="177" spans="2:11" s="8" customFormat="1" ht="110.1" customHeight="1" thickTop="1" thickBot="1">
      <c r="B177" s="58">
        <v>18</v>
      </c>
      <c r="C177" s="59" t="s">
        <v>530</v>
      </c>
      <c r="D177" s="60" t="s">
        <v>530</v>
      </c>
      <c r="E177" s="60" t="s">
        <v>70</v>
      </c>
      <c r="F177" s="60" t="s">
        <v>64</v>
      </c>
      <c r="G177" s="60" t="s">
        <v>531</v>
      </c>
      <c r="H177" s="60" t="s">
        <v>532</v>
      </c>
      <c r="I177" s="61" t="s">
        <v>67</v>
      </c>
      <c r="J177" s="66"/>
      <c r="K177" s="63" t="str" cm="1">
        <f t="array" ref="K177">_xlfn.IFS(K176=LISTA_GERAL!$B$274,LISTA_GERAL!$C$274,K176=LISTA_GERAL!$B$275,LISTA_GERAL!$C$275,K176=LISTA_GERAL!$B$276,LISTA_GERAL!$C$276,K176=LISTA_GERAL!$B$277,LISTA_GERAL!$C$277,K176=LISTA_GERAL!$B$278,LISTA_GERAL!$C$278,K176=LISTA_GERAL!$B$279,LISTA_GERAL!$C$279,U174=LISTA_GERAL!$B$2,"Campo de Resposta Não preenchido",K176="Selecione sua Resposta","Controle Não Foi Respondido")</f>
        <v>Controle Não Foi Respondido</v>
      </c>
    </row>
    <row r="178" spans="2:11" s="8" customFormat="1" ht="110.1" customHeight="1" thickTop="1" thickBot="1">
      <c r="B178" s="58">
        <v>18</v>
      </c>
      <c r="C178" s="59" t="s">
        <v>533</v>
      </c>
      <c r="D178" s="60" t="s">
        <v>533</v>
      </c>
      <c r="E178" s="60" t="s">
        <v>70</v>
      </c>
      <c r="F178" s="60" t="s">
        <v>64</v>
      </c>
      <c r="G178" s="60" t="s">
        <v>534</v>
      </c>
      <c r="H178" s="60" t="s">
        <v>535</v>
      </c>
      <c r="I178" s="61" t="s">
        <v>67</v>
      </c>
      <c r="J178" s="66"/>
    </row>
    <row r="179" spans="2:11" s="8" customFormat="1" ht="110.1" customHeight="1" thickTop="1" thickBot="1">
      <c r="B179" s="58">
        <v>18</v>
      </c>
      <c r="C179" s="59" t="s">
        <v>536</v>
      </c>
      <c r="D179" s="60" t="s">
        <v>537</v>
      </c>
      <c r="E179" s="60" t="s">
        <v>78</v>
      </c>
      <c r="F179" s="60" t="s">
        <v>64</v>
      </c>
      <c r="G179" s="60" t="s">
        <v>538</v>
      </c>
      <c r="H179" s="60" t="s">
        <v>539</v>
      </c>
      <c r="I179" s="61" t="s">
        <v>67</v>
      </c>
      <c r="J179" s="66"/>
    </row>
    <row r="180" spans="2:11" s="8" customFormat="1" ht="110.1" customHeight="1" thickTop="1" thickBot="1">
      <c r="B180" s="58">
        <v>18</v>
      </c>
      <c r="C180" s="59" t="s">
        <v>540</v>
      </c>
      <c r="D180" s="60" t="s">
        <v>536</v>
      </c>
      <c r="E180" s="60" t="s">
        <v>70</v>
      </c>
      <c r="F180" s="60" t="s">
        <v>92</v>
      </c>
      <c r="G180" s="60" t="s">
        <v>541</v>
      </c>
      <c r="H180" s="60" t="s">
        <v>542</v>
      </c>
      <c r="I180" s="61" t="s">
        <v>67</v>
      </c>
      <c r="J180" s="66"/>
    </row>
    <row r="181" spans="2:11" s="8" customFormat="1" ht="110.1" customHeight="1" thickTop="1" thickBot="1">
      <c r="B181" s="58">
        <v>18</v>
      </c>
      <c r="C181" s="59" t="s">
        <v>537</v>
      </c>
      <c r="D181" s="60" t="s">
        <v>540</v>
      </c>
      <c r="E181" s="60" t="s">
        <v>78</v>
      </c>
      <c r="F181" s="60" t="s">
        <v>92</v>
      </c>
      <c r="G181" s="60" t="s">
        <v>543</v>
      </c>
      <c r="H181" s="60" t="s">
        <v>544</v>
      </c>
      <c r="I181" s="61" t="s">
        <v>67</v>
      </c>
      <c r="J181" s="66"/>
    </row>
    <row r="182" spans="2:11" ht="15.6" hidden="1" thickTop="1" thickBot="1">
      <c r="B182" s="58"/>
      <c r="C182" s="59"/>
      <c r="D182" s="60"/>
      <c r="E182" s="60"/>
      <c r="F182" s="60"/>
      <c r="G182" s="60"/>
      <c r="H182" s="60"/>
      <c r="I182" s="76"/>
      <c r="J182" s="77"/>
    </row>
    <row r="183" spans="2:11" ht="15" hidden="1" thickTop="1"/>
    <row r="184" spans="2:11" ht="15" hidden="1" thickTop="1"/>
    <row r="192" spans="2:11" ht="15" hidden="1" thickTop="1">
      <c r="C192" s="2" t="e" cm="1">
        <f t="array" ref="C192:C251">_xlfn.XLOOKUP(FORM2.3!C122:C181,FORM2.3!G122:G181,)</f>
        <v>#VALUE!</v>
      </c>
    </row>
    <row r="193" spans="3:3" ht="15" hidden="1" thickTop="1">
      <c r="C193" s="2" t="e">
        <v>#VALUE!</v>
      </c>
    </row>
    <row r="194" spans="3:3" ht="15" hidden="1" thickTop="1">
      <c r="C194" s="2" t="e">
        <v>#VALUE!</v>
      </c>
    </row>
    <row r="195" spans="3:3" ht="15" hidden="1" thickTop="1">
      <c r="C195" s="2" t="e">
        <v>#VALUE!</v>
      </c>
    </row>
    <row r="196" spans="3:3" ht="15" hidden="1" thickTop="1">
      <c r="C196" s="2" t="e">
        <v>#VALUE!</v>
      </c>
    </row>
    <row r="197" spans="3:3" ht="15" hidden="1" thickTop="1">
      <c r="C197" s="2" t="e">
        <v>#VALUE!</v>
      </c>
    </row>
    <row r="198" spans="3:3" ht="15" hidden="1" thickTop="1">
      <c r="C198" s="2" t="e">
        <v>#VALUE!</v>
      </c>
    </row>
    <row r="199" spans="3:3" ht="15" hidden="1" thickTop="1">
      <c r="C199" s="2" t="e">
        <v>#VALUE!</v>
      </c>
    </row>
    <row r="200" spans="3:3" ht="15" hidden="1" thickTop="1">
      <c r="C200" s="2" t="e">
        <v>#VALUE!</v>
      </c>
    </row>
    <row r="201" spans="3:3" ht="15" hidden="1" thickTop="1">
      <c r="C201" s="2" t="e">
        <v>#VALUE!</v>
      </c>
    </row>
    <row r="202" spans="3:3" ht="15" hidden="1" thickTop="1">
      <c r="C202" s="2" t="e">
        <v>#VALUE!</v>
      </c>
    </row>
    <row r="203" spans="3:3" ht="15" hidden="1" thickTop="1">
      <c r="C203" s="2" t="e">
        <v>#VALUE!</v>
      </c>
    </row>
    <row r="204" spans="3:3" ht="15" hidden="1" thickTop="1">
      <c r="C204" s="2" t="e">
        <v>#VALUE!</v>
      </c>
    </row>
    <row r="205" spans="3:3" ht="15" hidden="1" thickTop="1">
      <c r="C205" s="2" t="e">
        <v>#VALUE!</v>
      </c>
    </row>
    <row r="206" spans="3:3" ht="15" hidden="1" thickTop="1">
      <c r="C206" s="2" t="e">
        <v>#VALUE!</v>
      </c>
    </row>
    <row r="207" spans="3:3" ht="15" hidden="1" thickTop="1">
      <c r="C207" s="2" t="e">
        <v>#VALUE!</v>
      </c>
    </row>
    <row r="208" spans="3:3" ht="15" hidden="1" thickTop="1">
      <c r="C208" s="2" t="e">
        <v>#VALUE!</v>
      </c>
    </row>
    <row r="209" spans="3:3" ht="15" hidden="1" thickTop="1">
      <c r="C209" s="2" t="e">
        <v>#VALUE!</v>
      </c>
    </row>
    <row r="210" spans="3:3" ht="15" hidden="1" thickTop="1">
      <c r="C210" s="2" t="e">
        <v>#VALUE!</v>
      </c>
    </row>
    <row r="211" spans="3:3" ht="15" hidden="1" thickTop="1">
      <c r="C211" s="2" t="e">
        <v>#VALUE!</v>
      </c>
    </row>
    <row r="212" spans="3:3" ht="15" hidden="1" thickTop="1">
      <c r="C212" s="2" t="e">
        <v>#VALUE!</v>
      </c>
    </row>
    <row r="213" spans="3:3" ht="15" hidden="1" thickTop="1">
      <c r="C213" s="2" t="e">
        <v>#VALUE!</v>
      </c>
    </row>
    <row r="214" spans="3:3" ht="15" hidden="1" thickTop="1">
      <c r="C214" s="2" t="e">
        <v>#VALUE!</v>
      </c>
    </row>
    <row r="215" spans="3:3" ht="15" hidden="1" thickTop="1">
      <c r="C215" s="2" t="e">
        <v>#VALUE!</v>
      </c>
    </row>
    <row r="216" spans="3:3" ht="15" hidden="1" thickTop="1">
      <c r="C216" s="2" t="e">
        <v>#VALUE!</v>
      </c>
    </row>
    <row r="217" spans="3:3" ht="15" hidden="1" thickTop="1">
      <c r="C217" s="2" t="e">
        <v>#VALUE!</v>
      </c>
    </row>
    <row r="218" spans="3:3" ht="15" hidden="1" thickTop="1">
      <c r="C218" s="2" t="e">
        <v>#VALUE!</v>
      </c>
    </row>
    <row r="219" spans="3:3" ht="15" hidden="1" thickTop="1">
      <c r="C219" s="2" t="e">
        <v>#VALUE!</v>
      </c>
    </row>
    <row r="220" spans="3:3" ht="15" hidden="1" thickTop="1">
      <c r="C220" s="2" t="e">
        <v>#VALUE!</v>
      </c>
    </row>
    <row r="221" spans="3:3" ht="15" hidden="1" thickTop="1">
      <c r="C221" s="2" t="e">
        <v>#VALUE!</v>
      </c>
    </row>
    <row r="222" spans="3:3" ht="15" hidden="1" thickTop="1">
      <c r="C222" s="2" t="e">
        <v>#VALUE!</v>
      </c>
    </row>
    <row r="223" spans="3:3" ht="15" hidden="1" thickTop="1">
      <c r="C223" s="2" t="e">
        <v>#VALUE!</v>
      </c>
    </row>
    <row r="224" spans="3:3" ht="15" hidden="1" thickTop="1">
      <c r="C224" s="2" t="e">
        <v>#VALUE!</v>
      </c>
    </row>
    <row r="225" spans="3:3" ht="15" hidden="1" thickTop="1">
      <c r="C225" s="2" t="e">
        <v>#VALUE!</v>
      </c>
    </row>
    <row r="226" spans="3:3" ht="15" hidden="1" thickTop="1">
      <c r="C226" s="2" t="e">
        <v>#VALUE!</v>
      </c>
    </row>
    <row r="227" spans="3:3" ht="15" hidden="1" thickTop="1">
      <c r="C227" s="2" t="e">
        <v>#VALUE!</v>
      </c>
    </row>
    <row r="228" spans="3:3" ht="15" hidden="1" thickTop="1">
      <c r="C228" s="2" t="e">
        <v>#VALUE!</v>
      </c>
    </row>
    <row r="229" spans="3:3" ht="15" hidden="1" thickTop="1">
      <c r="C229" s="2" t="e">
        <v>#VALUE!</v>
      </c>
    </row>
    <row r="230" spans="3:3" ht="15" hidden="1" thickTop="1">
      <c r="C230" s="2" t="e">
        <v>#VALUE!</v>
      </c>
    </row>
    <row r="231" spans="3:3" ht="15" hidden="1" thickTop="1">
      <c r="C231" s="2" t="e">
        <v>#VALUE!</v>
      </c>
    </row>
    <row r="232" spans="3:3" ht="15" hidden="1" thickTop="1">
      <c r="C232" s="2" t="e">
        <v>#VALUE!</v>
      </c>
    </row>
    <row r="233" spans="3:3" ht="15" hidden="1" thickTop="1">
      <c r="C233" s="2" t="e">
        <v>#VALUE!</v>
      </c>
    </row>
    <row r="234" spans="3:3" ht="15" hidden="1" thickTop="1">
      <c r="C234" s="2" t="e">
        <v>#VALUE!</v>
      </c>
    </row>
    <row r="235" spans="3:3" ht="15" hidden="1" thickTop="1">
      <c r="C235" s="2" t="e">
        <v>#VALUE!</v>
      </c>
    </row>
    <row r="236" spans="3:3" ht="15" hidden="1" thickTop="1">
      <c r="C236" s="2" t="e">
        <v>#VALUE!</v>
      </c>
    </row>
    <row r="237" spans="3:3" ht="15" hidden="1" thickTop="1">
      <c r="C237" s="2" t="e">
        <v>#VALUE!</v>
      </c>
    </row>
    <row r="238" spans="3:3" ht="15" hidden="1" thickTop="1">
      <c r="C238" s="2" t="e">
        <v>#VALUE!</v>
      </c>
    </row>
    <row r="239" spans="3:3" ht="15" hidden="1" thickTop="1">
      <c r="C239" s="2" t="e">
        <v>#VALUE!</v>
      </c>
    </row>
    <row r="240" spans="3:3" ht="15" hidden="1" thickTop="1">
      <c r="C240" s="2" t="e">
        <v>#VALUE!</v>
      </c>
    </row>
    <row r="241" spans="3:3" ht="15" hidden="1" thickTop="1">
      <c r="C241" s="2" t="e">
        <v>#VALUE!</v>
      </c>
    </row>
    <row r="242" spans="3:3" ht="15" hidden="1" thickTop="1">
      <c r="C242" s="2" t="e">
        <v>#VALUE!</v>
      </c>
    </row>
    <row r="243" spans="3:3" ht="15" hidden="1" thickTop="1">
      <c r="C243" s="2" t="e">
        <v>#VALUE!</v>
      </c>
    </row>
    <row r="244" spans="3:3" ht="15" hidden="1" thickTop="1">
      <c r="C244" s="2" t="e">
        <v>#VALUE!</v>
      </c>
    </row>
    <row r="245" spans="3:3" ht="15" hidden="1" thickTop="1">
      <c r="C245" s="2" t="e">
        <v>#VALUE!</v>
      </c>
    </row>
    <row r="246" spans="3:3" ht="15" hidden="1" thickTop="1">
      <c r="C246" s="2" t="e">
        <v>#VALUE!</v>
      </c>
    </row>
    <row r="247" spans="3:3" ht="15" hidden="1" thickTop="1">
      <c r="C247" s="2" t="e">
        <v>#VALUE!</v>
      </c>
    </row>
    <row r="248" spans="3:3" ht="15" hidden="1" thickTop="1">
      <c r="C248" s="2" t="e">
        <v>#VALUE!</v>
      </c>
    </row>
    <row r="249" spans="3:3" ht="15" hidden="1" thickTop="1">
      <c r="C249" s="2" t="e">
        <v>#VALUE!</v>
      </c>
    </row>
    <row r="250" spans="3:3" ht="15" hidden="1" thickTop="1">
      <c r="C250" s="2" t="e">
        <v>#VALUE!</v>
      </c>
    </row>
    <row r="251" spans="3:3" ht="15" hidden="1" thickTop="1">
      <c r="C251" s="2" t="e">
        <v>#VALUE!</v>
      </c>
    </row>
    <row r="252" spans="3:3" ht="15" hidden="1" thickTop="1"/>
  </sheetData>
  <sheetProtection algorithmName="SHA-512" hashValue="5tXkj2d0pY1FgDRKjxdxnhljPswbEpUcZJ7xVdI+AoRgZYzhulrDu/ti48yZlQO7DBrlJACkitCYtC8KT3D80A==" saltValue="cLkzWTd4P0QUVkFaq6ADPg==" spinCount="100000" sheet="1" objects="1" scenarios="1"/>
  <mergeCells count="4">
    <mergeCell ref="F4:I4"/>
    <mergeCell ref="B5:I5"/>
    <mergeCell ref="C6:D6"/>
    <mergeCell ref="B8:K9"/>
  </mergeCells>
  <conditionalFormatting sqref="C6">
    <cfRule type="cellIs" dxfId="115" priority="42" operator="equal">
      <formula>"Baixa Criticidade"</formula>
    </cfRule>
    <cfRule type="cellIs" dxfId="114" priority="41" operator="equal">
      <formula>"Média Criticidade"</formula>
    </cfRule>
    <cfRule type="cellIs" dxfId="113" priority="40" operator="equal">
      <formula>"Alta Criticidade"</formula>
    </cfRule>
  </conditionalFormatting>
  <conditionalFormatting sqref="F15:F16">
    <cfRule type="duplicateValues" dxfId="112" priority="39"/>
  </conditionalFormatting>
  <conditionalFormatting sqref="K11">
    <cfRule type="cellIs" dxfId="111" priority="38" operator="equal">
      <formula>"Selecione su Resposta"</formula>
    </cfRule>
    <cfRule type="cellIs" dxfId="110" priority="37" operator="equal">
      <formula>"Selecione sua Resposta"</formula>
    </cfRule>
  </conditionalFormatting>
  <conditionalFormatting sqref="K17">
    <cfRule type="cellIs" dxfId="109" priority="36" operator="equal">
      <formula>"Selecione su Resposta"</formula>
    </cfRule>
    <cfRule type="cellIs" dxfId="108" priority="35" operator="equal">
      <formula>"Selecione sua Resposta"</formula>
    </cfRule>
  </conditionalFormatting>
  <conditionalFormatting sqref="K25">
    <cfRule type="cellIs" dxfId="107" priority="34" operator="equal">
      <formula>"Selecione su Resposta"</formula>
    </cfRule>
    <cfRule type="cellIs" dxfId="106" priority="33" operator="equal">
      <formula>"Selecione sua Resposta"</formula>
    </cfRule>
  </conditionalFormatting>
  <conditionalFormatting sqref="K40">
    <cfRule type="cellIs" dxfId="105" priority="32" operator="equal">
      <formula>"Selecione su Resposta"</formula>
    </cfRule>
    <cfRule type="cellIs" dxfId="104" priority="31" operator="equal">
      <formula>"Selecione sua Resposta"</formula>
    </cfRule>
  </conditionalFormatting>
  <conditionalFormatting sqref="K53">
    <cfRule type="cellIs" dxfId="103" priority="30" operator="equal">
      <formula>"Selecione su Resposta"</formula>
    </cfRule>
    <cfRule type="cellIs" dxfId="102" priority="29" operator="equal">
      <formula>"Selecione sua Resposta"</formula>
    </cfRule>
  </conditionalFormatting>
  <conditionalFormatting sqref="K60">
    <cfRule type="cellIs" dxfId="101" priority="28" operator="equal">
      <formula>"Selecione su Resposta"</formula>
    </cfRule>
    <cfRule type="cellIs" dxfId="100" priority="27" operator="equal">
      <formula>"Selecione sua Resposta"</formula>
    </cfRule>
  </conditionalFormatting>
  <conditionalFormatting sqref="K69">
    <cfRule type="cellIs" dxfId="99" priority="26" operator="equal">
      <formula>"Selecione su Resposta"</formula>
    </cfRule>
    <cfRule type="cellIs" dxfId="98" priority="25" operator="equal">
      <formula>"Selecione sua Resposta"</formula>
    </cfRule>
  </conditionalFormatting>
  <conditionalFormatting sqref="K77">
    <cfRule type="cellIs" dxfId="97" priority="23" operator="equal">
      <formula>"Selecione sua Resposta"</formula>
    </cfRule>
    <cfRule type="cellIs" dxfId="96" priority="24" operator="equal">
      <formula>"Selecione su Resposta"</formula>
    </cfRule>
  </conditionalFormatting>
  <conditionalFormatting sqref="K90">
    <cfRule type="cellIs" dxfId="95" priority="22" operator="equal">
      <formula>"Selecione su Resposta"</formula>
    </cfRule>
    <cfRule type="cellIs" dxfId="94" priority="21" operator="equal">
      <formula>"Selecione sua Resposta"</formula>
    </cfRule>
  </conditionalFormatting>
  <conditionalFormatting sqref="K98">
    <cfRule type="cellIs" dxfId="93" priority="20" operator="equal">
      <formula>"Selecione su Resposta"</formula>
    </cfRule>
    <cfRule type="cellIs" dxfId="92" priority="19" operator="equal">
      <formula>"Selecione sua Resposta"</formula>
    </cfRule>
  </conditionalFormatting>
  <conditionalFormatting sqref="K106">
    <cfRule type="cellIs" dxfId="91" priority="18" operator="equal">
      <formula>"Selecione su Resposta"</formula>
    </cfRule>
    <cfRule type="cellIs" dxfId="90" priority="17" operator="equal">
      <formula>"Selecione sua Resposta"</formula>
    </cfRule>
  </conditionalFormatting>
  <conditionalFormatting sqref="K112">
    <cfRule type="cellIs" dxfId="89" priority="16" operator="equal">
      <formula>"Selecione su Resposta"</formula>
    </cfRule>
    <cfRule type="cellIs" dxfId="88" priority="15" operator="equal">
      <formula>"Selecione sua Resposta"</formula>
    </cfRule>
  </conditionalFormatting>
  <conditionalFormatting sqref="K121">
    <cfRule type="cellIs" dxfId="87" priority="14" operator="equal">
      <formula>"Selecione su Resposta"</formula>
    </cfRule>
    <cfRule type="cellIs" dxfId="86" priority="13" operator="equal">
      <formula>"Selecione sua Resposta"</formula>
    </cfRule>
  </conditionalFormatting>
  <conditionalFormatting sqref="K133">
    <cfRule type="cellIs" dxfId="85" priority="12" operator="equal">
      <formula>"Selecione su Resposta"</formula>
    </cfRule>
    <cfRule type="cellIs" dxfId="84" priority="11" operator="equal">
      <formula>"Selecione sua Resposta"</formula>
    </cfRule>
  </conditionalFormatting>
  <conditionalFormatting sqref="K142:K143">
    <cfRule type="cellIs" dxfId="83" priority="8" operator="equal">
      <formula>"Selecione su Resposta"</formula>
    </cfRule>
    <cfRule type="cellIs" dxfId="82" priority="7" operator="equal">
      <formula>"Selecione sua Resposta"</formula>
    </cfRule>
  </conditionalFormatting>
  <conditionalFormatting sqref="K151">
    <cfRule type="cellIs" dxfId="81" priority="6" operator="equal">
      <formula>"Selecione su Resposta"</formula>
    </cfRule>
    <cfRule type="cellIs" dxfId="80" priority="5" operator="equal">
      <formula>"Selecione sua Resposta"</formula>
    </cfRule>
  </conditionalFormatting>
  <conditionalFormatting sqref="K166">
    <cfRule type="cellIs" dxfId="79" priority="3" operator="equal">
      <formula>"Selecione sua Resposta"</formula>
    </cfRule>
    <cfRule type="cellIs" dxfId="78" priority="4" operator="equal">
      <formula>"Selecione su Resposta"</formula>
    </cfRule>
  </conditionalFormatting>
  <conditionalFormatting sqref="K176">
    <cfRule type="cellIs" dxfId="77" priority="2" operator="equal">
      <formula>"Selecione su Resposta"</formula>
    </cfRule>
    <cfRule type="cellIs" dxfId="76" priority="1" operator="equal">
      <formula>"Selecione sua Resposta"</formula>
    </cfRule>
  </conditionalFormatting>
  <dataValidations count="5">
    <dataValidation type="list" allowBlank="1" showInputMessage="1" showErrorMessage="1" errorTitle="Error" error="Please Provide a Valid Input" sqref="I181 I179 I175 I163:I165 I149:I150 I147 I132 I124:I127 I120 I97 I89 I68 I51 I38:I39 I22 I15" xr:uid="{90EA6828-F535-4FB1-A674-34ECE97054AD}">
      <formula1>"Selecione a Resposta,Adota em maior parte ou totalmente,Adota em menor parte,Adota parcialmente,Há decisão formal ou plano aprovado para implementar,A organização não adota essa medida,Não se aplica"</formula1>
    </dataValidation>
    <dataValidation type="list" allowBlank="1" showInputMessage="1" showErrorMessage="1" errorTitle="Error" error="Please Provide a Valid Input" sqref="I180 I177:I178 I167:I174 I152:I162 I148 I144:I146 I134:I142 I128:I131 I122:I123 I113:I119 I107:I111 I99:I105 I91:I96 I78:I88 I70:I76 I61:I67 I54:I59 I52 I41:I50 I26:I37 I23:I24 I18:I21 I16 I12:I14" xr:uid="{FD213BC5-A0FB-4237-8554-FA81DA2358FA}">
      <formula1>"Selecione a Resposta,Adota em maior parte ou totalmente,Adota em menor parte,Adota parcialmente,Há decisão formal ou plano aprovado para implementar,A organização não adota essa medida"</formula1>
    </dataValidation>
    <dataValidation allowBlank="1" showInputMessage="1" showErrorMessage="1" prompt="ATENÇÃO, IMPORTANTE!" sqref="F4:I4" xr:uid="{9639AE4F-DD39-4E42-9ED8-478D2259C958}"/>
    <dataValidation type="list" allowBlank="1" showErrorMessage="1" prompt="Selecione sua Resposta" sqref="K11 K25 K17 K166 K40 K53 K60 K69 K77 K90 K98 K106 K112 K121 K133 K143 K151 K176" xr:uid="{38459ED1-6FB1-45C7-87C9-19375D598261}">
      <formula1>"Selecione sua Resposta,0,1,2,3,4,5"</formula1>
    </dataValidation>
    <dataValidation allowBlank="1" showErrorMessage="1" prompt="O CONTROLE DO CIS 8 ATINGE SEU OBJETIVO? (CLASSIFIQUE DE 1 À 5)" sqref="K10" xr:uid="{EBFA2483-713A-45C4-9606-058658FAB704}"/>
  </dataValidations>
  <pageMargins left="0.511811024" right="0.511811024" top="0.78740157499999996" bottom="0.78740157499999996" header="0.31496062000000002" footer="0.31496062000000002"/>
  <pageSetup paperSize="9" orientation="portrait" r:id="rId1"/>
  <drawing r:id="rId2"/>
  <legacyDrawing r:id="rId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EAAE9C-2CF1-43D7-B7E5-7AB3A548680B}">
  <sheetPr codeName="Sheet6"/>
  <dimension ref="A1:XFC171"/>
  <sheetViews>
    <sheetView showGridLines="0" showRowColHeaders="0" tabSelected="1" zoomScale="80" zoomScaleNormal="80" workbookViewId="0">
      <pane ySplit="8" topLeftCell="A9" activePane="bottomLeft" state="frozen"/>
      <selection pane="bottomLeft" activeCell="H9" sqref="H9"/>
    </sheetView>
  </sheetViews>
  <sheetFormatPr defaultColWidth="0" defaultRowHeight="14.4"/>
  <cols>
    <col min="1" max="1" width="1.6640625" customWidth="1"/>
    <col min="2" max="2" width="9.88671875" customWidth="1"/>
    <col min="3" max="3" width="23.5546875" customWidth="1"/>
    <col min="4" max="4" width="26.88671875" customWidth="1"/>
    <col min="5" max="5" width="39.44140625" customWidth="1"/>
    <col min="6" max="6" width="28.44140625" customWidth="1"/>
    <col min="7" max="7" width="43.88671875" customWidth="1"/>
    <col min="8" max="8" width="18.109375" customWidth="1"/>
    <col min="9" max="25" width="8.88671875" customWidth="1"/>
    <col min="26" max="26" width="8.88671875" hidden="1" customWidth="1"/>
    <col min="27" max="27" width="3.44140625" customWidth="1"/>
    <col min="28" max="16383" width="8.88671875" hidden="1"/>
    <col min="16384" max="16384" width="46.33203125" customWidth="1"/>
  </cols>
  <sheetData>
    <row r="1" spans="1:26" ht="71.099999999999994" customHeight="1"/>
    <row r="2" spans="1:26" ht="9.6" customHeight="1"/>
    <row r="4" spans="1:26" ht="16.8" customHeight="1"/>
    <row r="5" spans="1:26" ht="9.6" customHeight="1" thickBot="1"/>
    <row r="6" spans="1:26" s="81" customFormat="1" ht="22.2" hidden="1" customHeight="1" thickBot="1">
      <c r="A6" s="78"/>
      <c r="B6" s="324" t="str">
        <f>FORM2.1!C11</f>
        <v>G2</v>
      </c>
      <c r="C6" s="358" t="str">
        <f>FORM2.1!B11</f>
        <v>Média Criticidade</v>
      </c>
      <c r="D6" s="359"/>
      <c r="E6" s="79" t="s">
        <v>545</v>
      </c>
      <c r="F6" s="80">
        <f>IF(FORM2.1!E6 = "Selecione a Resposta", 1, 0)</f>
        <v>0</v>
      </c>
      <c r="G6" s="80">
        <f>IF(FORM2.1!B11 = "Selecione a Opção", 1, 0)</f>
        <v>0</v>
      </c>
      <c r="H6" s="80">
        <f>SUM(F6:G6)</f>
        <v>0</v>
      </c>
      <c r="I6" s="79"/>
      <c r="J6" s="79"/>
    </row>
    <row r="7" spans="1:26" ht="30" customHeight="1" thickBot="1">
      <c r="B7" s="362" t="s">
        <v>1712</v>
      </c>
      <c r="C7" s="363"/>
      <c r="D7" s="363"/>
      <c r="E7" s="363"/>
      <c r="F7" s="363"/>
      <c r="G7" s="363"/>
      <c r="H7" s="363"/>
      <c r="I7" s="363"/>
      <c r="J7" s="363"/>
      <c r="K7" s="363"/>
      <c r="L7" s="363"/>
      <c r="M7" s="364"/>
      <c r="Z7" s="78"/>
    </row>
    <row r="8" spans="1:26" s="316" customFormat="1" ht="56.4" customHeight="1" thickBot="1">
      <c r="B8" s="317" t="s">
        <v>32</v>
      </c>
      <c r="C8" s="317" t="s">
        <v>546</v>
      </c>
      <c r="D8" s="317" t="s">
        <v>547</v>
      </c>
      <c r="E8" s="317" t="s">
        <v>33</v>
      </c>
      <c r="F8" s="318" t="s">
        <v>1226</v>
      </c>
      <c r="G8" s="319" t="s">
        <v>1709</v>
      </c>
      <c r="H8" s="360" t="s">
        <v>1227</v>
      </c>
      <c r="I8" s="361"/>
      <c r="J8" s="361"/>
      <c r="K8" s="361"/>
      <c r="L8" s="361"/>
      <c r="M8" s="361"/>
    </row>
    <row r="9" spans="1:26" ht="101.4" customHeight="1" thickTop="1" thickBot="1">
      <c r="B9" s="82">
        <v>19</v>
      </c>
      <c r="C9" s="83" t="s">
        <v>548</v>
      </c>
      <c r="D9" s="84"/>
      <c r="E9" s="84"/>
      <c r="F9" s="85"/>
      <c r="G9" s="86"/>
      <c r="H9" s="87" t="s">
        <v>31</v>
      </c>
      <c r="I9" s="356" t="str" cm="1">
        <f t="array" ref="I9">_xlfn.IFS(H9=LISTA_GERAL!$B$274,LISTA_GERAL!$C$274,H9=LISTA_GERAL!$B$275,LISTA_GERAL!$C$275,H9=LISTA_GERAL!$B$276,LISTA_GERAL!$C$276,H9=LISTA_GERAL!$B$277,LISTA_GERAL!$C$277,H9=LISTA_GERAL!$B$278,LISTA_GERAL!$C$278,H9=LISTA_GERAL!$B$279,LISTA_GERAL!$C$279,Z11=LISTA_GERAL!$B$2,"Campo de Resposta Não preenchido",H9="Selecione sua Resposta","Controle Não Foi Respondido")</f>
        <v>Controle Não Foi Respondido</v>
      </c>
      <c r="J9" s="357"/>
      <c r="K9" s="357"/>
      <c r="L9" s="357"/>
      <c r="M9" s="357"/>
    </row>
    <row r="10" spans="1:26" ht="90" customHeight="1" thickTop="1" thickBot="1">
      <c r="B10" s="58" t="s">
        <v>549</v>
      </c>
      <c r="C10" s="58" t="s">
        <v>63</v>
      </c>
      <c r="D10" s="59" t="s">
        <v>550</v>
      </c>
      <c r="E10" s="60" t="s">
        <v>551</v>
      </c>
      <c r="F10" s="88" t="s">
        <v>67</v>
      </c>
      <c r="G10" s="88"/>
    </row>
    <row r="11" spans="1:26" ht="90" customHeight="1" thickTop="1" thickBot="1">
      <c r="B11" s="89" t="s">
        <v>552</v>
      </c>
      <c r="C11" s="89" t="s">
        <v>63</v>
      </c>
      <c r="D11" s="90" t="s">
        <v>550</v>
      </c>
      <c r="E11" s="91" t="s">
        <v>553</v>
      </c>
      <c r="F11" s="92" t="s">
        <v>67</v>
      </c>
      <c r="G11" s="92"/>
    </row>
    <row r="12" spans="1:26" ht="90" customHeight="1" thickTop="1" thickBot="1">
      <c r="B12" s="58" t="s">
        <v>554</v>
      </c>
      <c r="C12" s="58" t="s">
        <v>63</v>
      </c>
      <c r="D12" s="59" t="s">
        <v>550</v>
      </c>
      <c r="E12" s="60" t="s">
        <v>555</v>
      </c>
      <c r="F12" s="88" t="s">
        <v>67</v>
      </c>
      <c r="G12" s="88"/>
    </row>
    <row r="13" spans="1:26" ht="90" customHeight="1" thickTop="1" thickBot="1">
      <c r="B13" s="89" t="s">
        <v>556</v>
      </c>
      <c r="C13" s="89" t="s">
        <v>63</v>
      </c>
      <c r="D13" s="90" t="s">
        <v>550</v>
      </c>
      <c r="E13" s="91" t="s">
        <v>557</v>
      </c>
      <c r="F13" s="92" t="s">
        <v>67</v>
      </c>
      <c r="G13" s="92"/>
    </row>
    <row r="14" spans="1:26" ht="90" customHeight="1" thickTop="1" thickBot="1">
      <c r="B14" s="58" t="s">
        <v>558</v>
      </c>
      <c r="C14" s="58" t="s">
        <v>63</v>
      </c>
      <c r="D14" s="59" t="s">
        <v>550</v>
      </c>
      <c r="E14" s="60" t="s">
        <v>559</v>
      </c>
      <c r="F14" s="88" t="s">
        <v>67</v>
      </c>
      <c r="G14" s="88"/>
    </row>
    <row r="15" spans="1:26" ht="90" customHeight="1" thickTop="1" thickBot="1">
      <c r="B15" s="89" t="s">
        <v>560</v>
      </c>
      <c r="C15" s="89" t="s">
        <v>63</v>
      </c>
      <c r="D15" s="90" t="s">
        <v>550</v>
      </c>
      <c r="E15" s="91" t="s">
        <v>561</v>
      </c>
      <c r="F15" s="92" t="s">
        <v>67</v>
      </c>
      <c r="G15" s="92"/>
    </row>
    <row r="16" spans="1:26" ht="90" customHeight="1" thickTop="1" thickBot="1">
      <c r="B16" s="58" t="s">
        <v>562</v>
      </c>
      <c r="C16" s="58" t="s">
        <v>63</v>
      </c>
      <c r="D16" s="59" t="s">
        <v>550</v>
      </c>
      <c r="E16" s="60" t="s">
        <v>563</v>
      </c>
      <c r="F16" s="88" t="s">
        <v>67</v>
      </c>
      <c r="G16" s="88"/>
    </row>
    <row r="17" spans="2:26" ht="90" customHeight="1" thickTop="1" thickBot="1">
      <c r="B17" s="89" t="s">
        <v>564</v>
      </c>
      <c r="C17" s="89" t="s">
        <v>63</v>
      </c>
      <c r="D17" s="90" t="s">
        <v>550</v>
      </c>
      <c r="E17" s="91" t="s">
        <v>565</v>
      </c>
      <c r="F17" s="92" t="s">
        <v>67</v>
      </c>
      <c r="G17" s="92"/>
    </row>
    <row r="18" spans="2:26" ht="90" customHeight="1" thickTop="1" thickBot="1">
      <c r="B18" s="58" t="s">
        <v>566</v>
      </c>
      <c r="C18" s="58" t="s">
        <v>63</v>
      </c>
      <c r="D18" s="59" t="s">
        <v>550</v>
      </c>
      <c r="E18" s="60" t="s">
        <v>567</v>
      </c>
      <c r="F18" s="88" t="s">
        <v>67</v>
      </c>
      <c r="G18" s="88"/>
    </row>
    <row r="19" spans="2:26" ht="90" customHeight="1" thickTop="1" thickBot="1">
      <c r="B19" s="89" t="s">
        <v>568</v>
      </c>
      <c r="C19" s="89" t="s">
        <v>63</v>
      </c>
      <c r="D19" s="90" t="s">
        <v>550</v>
      </c>
      <c r="E19" s="91" t="s">
        <v>569</v>
      </c>
      <c r="F19" s="92" t="s">
        <v>67</v>
      </c>
      <c r="G19" s="92"/>
    </row>
    <row r="20" spans="2:26" ht="90" customHeight="1" thickTop="1" thickBot="1">
      <c r="B20" s="58" t="s">
        <v>570</v>
      </c>
      <c r="C20" s="58" t="s">
        <v>63</v>
      </c>
      <c r="D20" s="59" t="s">
        <v>550</v>
      </c>
      <c r="E20" s="60" t="s">
        <v>571</v>
      </c>
      <c r="F20" s="88" t="s">
        <v>67</v>
      </c>
      <c r="G20" s="88"/>
    </row>
    <row r="21" spans="2:26" ht="90" customHeight="1" thickTop="1" thickBot="1">
      <c r="B21" s="89" t="s">
        <v>572</v>
      </c>
      <c r="C21" s="89" t="s">
        <v>63</v>
      </c>
      <c r="D21" s="90" t="s">
        <v>550</v>
      </c>
      <c r="E21" s="91" t="s">
        <v>573</v>
      </c>
      <c r="F21" s="92" t="s">
        <v>67</v>
      </c>
      <c r="G21" s="92"/>
    </row>
    <row r="22" spans="2:26" ht="90" customHeight="1" thickTop="1" thickBot="1">
      <c r="B22" s="58" t="s">
        <v>574</v>
      </c>
      <c r="C22" s="58" t="s">
        <v>63</v>
      </c>
      <c r="D22" s="59" t="s">
        <v>550</v>
      </c>
      <c r="E22" s="60" t="s">
        <v>575</v>
      </c>
      <c r="F22" s="88" t="s">
        <v>67</v>
      </c>
      <c r="G22" s="88"/>
    </row>
    <row r="23" spans="2:26" ht="90" customHeight="1" thickTop="1" thickBot="1">
      <c r="B23" s="89" t="s">
        <v>576</v>
      </c>
      <c r="C23" s="89" t="s">
        <v>63</v>
      </c>
      <c r="D23" s="90" t="s">
        <v>550</v>
      </c>
      <c r="E23" s="91" t="s">
        <v>577</v>
      </c>
      <c r="F23" s="92" t="s">
        <v>67</v>
      </c>
      <c r="G23" s="92"/>
    </row>
    <row r="24" spans="2:26" ht="120" customHeight="1" thickTop="1" thickBot="1">
      <c r="B24" s="82">
        <v>20</v>
      </c>
      <c r="C24" s="83" t="s">
        <v>578</v>
      </c>
      <c r="D24" s="84"/>
      <c r="E24" s="84"/>
      <c r="F24" s="86"/>
      <c r="G24" s="86"/>
      <c r="H24" s="87" t="s">
        <v>31</v>
      </c>
      <c r="I24" s="356" t="str" cm="1">
        <f t="array" ref="I24">_xlfn.IFS(H24=LISTA_GERAL!$B$274,LISTA_GERAL!$C$274,H24=LISTA_GERAL!$B$275,LISTA_GERAL!$C$275,H24=LISTA_GERAL!$B$276,LISTA_GERAL!$C$276,H24=LISTA_GERAL!$B$277,LISTA_GERAL!$C$277,H24=LISTA_GERAL!$B$278,LISTA_GERAL!$C$278,H24=LISTA_GERAL!$B$279,LISTA_GERAL!$C$279,Z26=LISTA_GERAL!$B$2,"Campo de Resposta Não preenchido",H24="Selecione sua Resposta","Controle Não Foi Respondido")</f>
        <v>Controle Não Foi Respondido</v>
      </c>
      <c r="J24" s="357"/>
      <c r="K24" s="357"/>
      <c r="L24" s="357"/>
      <c r="M24" s="357"/>
    </row>
    <row r="25" spans="2:26" ht="90" customHeight="1" thickTop="1" thickBot="1">
      <c r="B25" s="58" t="s">
        <v>579</v>
      </c>
      <c r="C25" s="58" t="s">
        <v>63</v>
      </c>
      <c r="D25" s="59" t="s">
        <v>550</v>
      </c>
      <c r="E25" s="60" t="s">
        <v>580</v>
      </c>
      <c r="F25" s="88" t="s">
        <v>67</v>
      </c>
      <c r="G25" s="88"/>
    </row>
    <row r="26" spans="2:26" ht="90" customHeight="1" thickTop="1" thickBot="1">
      <c r="B26" s="89" t="s">
        <v>581</v>
      </c>
      <c r="C26" s="89" t="s">
        <v>63</v>
      </c>
      <c r="D26" s="90" t="s">
        <v>550</v>
      </c>
      <c r="E26" s="91" t="s">
        <v>582</v>
      </c>
      <c r="F26" s="92" t="s">
        <v>67</v>
      </c>
      <c r="G26" s="92"/>
    </row>
    <row r="27" spans="2:26" ht="90" customHeight="1" thickTop="1" thickBot="1">
      <c r="B27" s="58" t="s">
        <v>583</v>
      </c>
      <c r="C27" s="58" t="s">
        <v>63</v>
      </c>
      <c r="D27" s="59" t="s">
        <v>550</v>
      </c>
      <c r="E27" s="60" t="s">
        <v>584</v>
      </c>
      <c r="F27" s="88" t="s">
        <v>67</v>
      </c>
      <c r="G27" s="88"/>
    </row>
    <row r="28" spans="2:26" ht="105.6" customHeight="1" thickTop="1" thickBot="1">
      <c r="B28" s="89" t="s">
        <v>585</v>
      </c>
      <c r="C28" s="89" t="s">
        <v>63</v>
      </c>
      <c r="D28" s="90" t="s">
        <v>586</v>
      </c>
      <c r="E28" s="91" t="s">
        <v>587</v>
      </c>
      <c r="F28" s="92" t="s">
        <v>67</v>
      </c>
      <c r="G28" s="92"/>
    </row>
    <row r="29" spans="2:26" ht="90" customHeight="1" thickTop="1" thickBot="1">
      <c r="B29" s="58" t="s">
        <v>588</v>
      </c>
      <c r="C29" s="58" t="s">
        <v>63</v>
      </c>
      <c r="D29" s="59" t="s">
        <v>586</v>
      </c>
      <c r="E29" s="60" t="s">
        <v>589</v>
      </c>
      <c r="F29" s="88" t="s">
        <v>67</v>
      </c>
      <c r="G29" s="88"/>
      <c r="Z29" s="79" t="s">
        <v>545</v>
      </c>
    </row>
    <row r="30" spans="2:26" ht="90" customHeight="1" thickTop="1" thickBot="1">
      <c r="B30" s="89" t="s">
        <v>590</v>
      </c>
      <c r="C30" s="89" t="s">
        <v>63</v>
      </c>
      <c r="D30" s="90" t="s">
        <v>586</v>
      </c>
      <c r="E30" s="91" t="s">
        <v>591</v>
      </c>
      <c r="F30" s="92" t="s">
        <v>67</v>
      </c>
      <c r="G30" s="92"/>
      <c r="Z30" s="79" t="s">
        <v>545</v>
      </c>
    </row>
    <row r="31" spans="2:26" ht="90" customHeight="1" thickTop="1" thickBot="1">
      <c r="B31" s="58" t="s">
        <v>592</v>
      </c>
      <c r="C31" s="58" t="s">
        <v>63</v>
      </c>
      <c r="D31" s="59" t="s">
        <v>586</v>
      </c>
      <c r="E31" s="60" t="s">
        <v>593</v>
      </c>
      <c r="F31" s="88" t="s">
        <v>67</v>
      </c>
      <c r="G31" s="88"/>
      <c r="Z31" s="79" t="s">
        <v>545</v>
      </c>
    </row>
    <row r="32" spans="2:26" ht="129.9" customHeight="1" thickTop="1" thickBot="1">
      <c r="B32" s="89" t="s">
        <v>594</v>
      </c>
      <c r="C32" s="89" t="s">
        <v>63</v>
      </c>
      <c r="D32" s="90" t="s">
        <v>586</v>
      </c>
      <c r="E32" s="91" t="s">
        <v>595</v>
      </c>
      <c r="F32" s="92" t="s">
        <v>67</v>
      </c>
      <c r="G32" s="92"/>
      <c r="Z32" s="79" t="s">
        <v>545</v>
      </c>
    </row>
    <row r="33" spans="2:26" ht="123.6" customHeight="1" thickTop="1" thickBot="1">
      <c r="B33" s="58" t="s">
        <v>596</v>
      </c>
      <c r="C33" s="58" t="s">
        <v>63</v>
      </c>
      <c r="D33" s="59" t="s">
        <v>586</v>
      </c>
      <c r="E33" s="60" t="s">
        <v>597</v>
      </c>
      <c r="F33" s="88" t="s">
        <v>67</v>
      </c>
      <c r="G33" s="88"/>
    </row>
    <row r="34" spans="2:26" ht="104.4" customHeight="1" thickTop="1" thickBot="1">
      <c r="B34" s="89" t="s">
        <v>598</v>
      </c>
      <c r="C34" s="89" t="s">
        <v>63</v>
      </c>
      <c r="D34" s="90" t="s">
        <v>586</v>
      </c>
      <c r="E34" s="91" t="s">
        <v>599</v>
      </c>
      <c r="F34" s="92" t="s">
        <v>67</v>
      </c>
      <c r="G34" s="92"/>
    </row>
    <row r="35" spans="2:26" ht="133.19999999999999" thickTop="1" thickBot="1">
      <c r="B35" s="58" t="s">
        <v>600</v>
      </c>
      <c r="C35" s="58" t="s">
        <v>63</v>
      </c>
      <c r="D35" s="59" t="s">
        <v>586</v>
      </c>
      <c r="E35" s="60" t="s">
        <v>601</v>
      </c>
      <c r="F35" s="88" t="s">
        <v>67</v>
      </c>
      <c r="G35" s="88"/>
      <c r="Z35" s="79" t="s">
        <v>545</v>
      </c>
    </row>
    <row r="36" spans="2:26" ht="90" customHeight="1" thickTop="1" thickBot="1">
      <c r="B36" s="89" t="s">
        <v>602</v>
      </c>
      <c r="C36" s="89" t="s">
        <v>63</v>
      </c>
      <c r="D36" s="90" t="s">
        <v>586</v>
      </c>
      <c r="E36" s="91" t="s">
        <v>603</v>
      </c>
      <c r="F36" s="92" t="s">
        <v>67</v>
      </c>
      <c r="G36" s="92"/>
      <c r="Z36" s="79" t="s">
        <v>545</v>
      </c>
    </row>
    <row r="37" spans="2:26" ht="90" customHeight="1" thickTop="1" thickBot="1">
      <c r="B37" s="58" t="s">
        <v>604</v>
      </c>
      <c r="C37" s="58" t="s">
        <v>63</v>
      </c>
      <c r="D37" s="59" t="s">
        <v>586</v>
      </c>
      <c r="E37" s="60" t="s">
        <v>605</v>
      </c>
      <c r="F37" s="88" t="s">
        <v>67</v>
      </c>
      <c r="G37" s="88"/>
      <c r="Z37" s="79" t="s">
        <v>545</v>
      </c>
    </row>
    <row r="38" spans="2:26" ht="90" customHeight="1" thickTop="1" thickBot="1">
      <c r="B38" s="89" t="s">
        <v>606</v>
      </c>
      <c r="C38" s="89" t="s">
        <v>63</v>
      </c>
      <c r="D38" s="90" t="s">
        <v>586</v>
      </c>
      <c r="E38" s="91" t="s">
        <v>607</v>
      </c>
      <c r="F38" s="92" t="s">
        <v>67</v>
      </c>
      <c r="G38" s="92"/>
      <c r="Z38" s="79" t="s">
        <v>545</v>
      </c>
    </row>
    <row r="39" spans="2:26" ht="120" customHeight="1" thickTop="1" thickBot="1">
      <c r="B39" s="82">
        <v>21</v>
      </c>
      <c r="C39" s="83" t="s">
        <v>608</v>
      </c>
      <c r="D39" s="84"/>
      <c r="E39" s="84"/>
      <c r="F39" s="86"/>
      <c r="G39" s="86"/>
      <c r="H39" s="87" t="s">
        <v>31</v>
      </c>
      <c r="I39" s="356" t="str" cm="1">
        <f t="array" ref="I39">_xlfn.IFS(H39=LISTA_GERAL!$B$274,LISTA_GERAL!$C$274,H39=LISTA_GERAL!$B$275,LISTA_GERAL!$C$275,H39=LISTA_GERAL!$B$276,LISTA_GERAL!$C$276,H39=LISTA_GERAL!$B$277,LISTA_GERAL!$C$277,H39=LISTA_GERAL!$B$278,LISTA_GERAL!$C$278,H39=LISTA_GERAL!$B$279,LISTA_GERAL!$C$279,Z41=LISTA_GERAL!$B$2,"Campo de Resposta Não preenchido",H39="Selecione sua Resposta","Controle Não Foi Respondido")</f>
        <v>Controle Não Foi Respondido</v>
      </c>
      <c r="J39" s="357"/>
      <c r="K39" s="357"/>
      <c r="L39" s="357"/>
      <c r="M39" s="357"/>
    </row>
    <row r="40" spans="2:26" ht="90" customHeight="1" thickTop="1" thickBot="1">
      <c r="B40" s="93" t="s">
        <v>609</v>
      </c>
      <c r="C40" s="93" t="s">
        <v>63</v>
      </c>
      <c r="D40" s="93" t="s">
        <v>610</v>
      </c>
      <c r="E40" s="94" t="s">
        <v>611</v>
      </c>
      <c r="F40" s="92" t="s">
        <v>67</v>
      </c>
      <c r="G40" s="92"/>
    </row>
    <row r="41" spans="2:26" ht="90" customHeight="1" thickTop="1" thickBot="1">
      <c r="B41" s="95" t="s">
        <v>612</v>
      </c>
      <c r="C41" s="95" t="s">
        <v>63</v>
      </c>
      <c r="D41" s="95" t="s">
        <v>610</v>
      </c>
      <c r="E41" s="96" t="s">
        <v>613</v>
      </c>
      <c r="F41" s="88" t="s">
        <v>67</v>
      </c>
      <c r="G41" s="88"/>
    </row>
    <row r="42" spans="2:26" ht="90" customHeight="1" thickTop="1" thickBot="1">
      <c r="B42" s="93" t="s">
        <v>614</v>
      </c>
      <c r="C42" s="93" t="s">
        <v>63</v>
      </c>
      <c r="D42" s="93" t="s">
        <v>610</v>
      </c>
      <c r="E42" s="94" t="s">
        <v>615</v>
      </c>
      <c r="F42" s="92" t="s">
        <v>67</v>
      </c>
      <c r="G42" s="92"/>
    </row>
    <row r="43" spans="2:26" ht="90" customHeight="1" thickTop="1" thickBot="1">
      <c r="B43" s="95" t="s">
        <v>616</v>
      </c>
      <c r="C43" s="95" t="s">
        <v>63</v>
      </c>
      <c r="D43" s="95" t="s">
        <v>610</v>
      </c>
      <c r="E43" s="96" t="s">
        <v>617</v>
      </c>
      <c r="F43" s="88" t="s">
        <v>67</v>
      </c>
      <c r="G43" s="88"/>
    </row>
    <row r="44" spans="2:26" ht="90" customHeight="1" thickTop="1" thickBot="1">
      <c r="B44" s="93" t="s">
        <v>618</v>
      </c>
      <c r="C44" s="93" t="s">
        <v>70</v>
      </c>
      <c r="D44" s="93" t="s">
        <v>610</v>
      </c>
      <c r="E44" s="94" t="s">
        <v>619</v>
      </c>
      <c r="F44" s="92" t="s">
        <v>67</v>
      </c>
      <c r="G44" s="92"/>
      <c r="Z44" s="79" t="s">
        <v>545</v>
      </c>
    </row>
    <row r="45" spans="2:26" ht="90" customHeight="1" thickTop="1" thickBot="1">
      <c r="B45" s="95" t="s">
        <v>620</v>
      </c>
      <c r="C45" s="95" t="s">
        <v>63</v>
      </c>
      <c r="D45" s="95" t="s">
        <v>610</v>
      </c>
      <c r="E45" s="96" t="s">
        <v>621</v>
      </c>
      <c r="F45" s="88" t="s">
        <v>67</v>
      </c>
      <c r="G45" s="88"/>
    </row>
    <row r="46" spans="2:26" ht="90" customHeight="1" thickTop="1" thickBot="1">
      <c r="B46" s="93" t="s">
        <v>622</v>
      </c>
      <c r="C46" s="93" t="s">
        <v>63</v>
      </c>
      <c r="D46" s="93" t="s">
        <v>610</v>
      </c>
      <c r="E46" s="94" t="s">
        <v>623</v>
      </c>
      <c r="F46" s="92" t="s">
        <v>67</v>
      </c>
      <c r="G46" s="92"/>
    </row>
    <row r="47" spans="2:26" ht="90" customHeight="1" thickTop="1" thickBot="1">
      <c r="B47" s="95" t="s">
        <v>624</v>
      </c>
      <c r="C47" s="95" t="s">
        <v>70</v>
      </c>
      <c r="D47" s="95" t="s">
        <v>610</v>
      </c>
      <c r="E47" s="96" t="s">
        <v>625</v>
      </c>
      <c r="F47" s="88" t="s">
        <v>67</v>
      </c>
      <c r="G47" s="88"/>
    </row>
    <row r="48" spans="2:26" ht="90" customHeight="1" thickTop="1" thickBot="1">
      <c r="B48" s="93" t="s">
        <v>626</v>
      </c>
      <c r="C48" s="93" t="s">
        <v>70</v>
      </c>
      <c r="D48" s="93" t="s">
        <v>610</v>
      </c>
      <c r="E48" s="94" t="s">
        <v>627</v>
      </c>
      <c r="F48" s="92" t="s">
        <v>67</v>
      </c>
      <c r="G48" s="92"/>
    </row>
    <row r="49" spans="2:13" ht="90" customHeight="1" thickTop="1" thickBot="1">
      <c r="B49" s="97" t="s">
        <v>628</v>
      </c>
      <c r="C49" s="97" t="s">
        <v>70</v>
      </c>
      <c r="D49" s="97" t="s">
        <v>610</v>
      </c>
      <c r="E49" s="98" t="s">
        <v>629</v>
      </c>
      <c r="F49" s="88" t="s">
        <v>67</v>
      </c>
      <c r="G49" s="88"/>
    </row>
    <row r="50" spans="2:13" ht="120" customHeight="1" thickTop="1" thickBot="1">
      <c r="B50" s="82">
        <v>22</v>
      </c>
      <c r="C50" s="83" t="s">
        <v>630</v>
      </c>
      <c r="D50" s="84"/>
      <c r="E50" s="84"/>
      <c r="F50" s="85"/>
      <c r="G50" s="86"/>
      <c r="H50" s="87" t="s">
        <v>31</v>
      </c>
      <c r="I50" s="356" t="str" cm="1">
        <f t="array" ref="I50">_xlfn.IFS(H50=LISTA_GERAL!$B$274,LISTA_GERAL!$C$274,H50=LISTA_GERAL!$B$275,LISTA_GERAL!$C$275,H50=LISTA_GERAL!$B$276,LISTA_GERAL!$C$276,H50=LISTA_GERAL!$B$277,LISTA_GERAL!$C$277,H50=LISTA_GERAL!$B$278,LISTA_GERAL!$C$278,H50=LISTA_GERAL!$B$279,LISTA_GERAL!$C$279,Z52=LISTA_GERAL!$B$2,"Campo de Resposta Não preenchido",H50="Selecione sua Resposta","Controle Não Foi Respondido")</f>
        <v>Controle Não Foi Respondido</v>
      </c>
      <c r="J50" s="357"/>
      <c r="K50" s="357"/>
      <c r="L50" s="357"/>
      <c r="M50" s="357"/>
    </row>
    <row r="51" spans="2:13" ht="90" customHeight="1" thickTop="1" thickBot="1">
      <c r="B51" s="99" t="s">
        <v>631</v>
      </c>
      <c r="C51" s="99" t="s">
        <v>63</v>
      </c>
      <c r="D51" s="99" t="s">
        <v>610</v>
      </c>
      <c r="E51" s="100" t="s">
        <v>632</v>
      </c>
      <c r="F51" s="92" t="s">
        <v>67</v>
      </c>
      <c r="G51" s="92"/>
    </row>
    <row r="52" spans="2:13" ht="90" customHeight="1" thickTop="1" thickBot="1">
      <c r="B52" s="95" t="s">
        <v>633</v>
      </c>
      <c r="C52" s="95" t="s">
        <v>63</v>
      </c>
      <c r="D52" s="95" t="s">
        <v>610</v>
      </c>
      <c r="E52" s="96" t="s">
        <v>634</v>
      </c>
      <c r="F52" s="88" t="s">
        <v>67</v>
      </c>
      <c r="G52" s="88"/>
    </row>
    <row r="53" spans="2:13" ht="117.9" customHeight="1" thickTop="1" thickBot="1">
      <c r="B53" s="93" t="s">
        <v>635</v>
      </c>
      <c r="C53" s="93" t="s">
        <v>70</v>
      </c>
      <c r="D53" s="93" t="s">
        <v>610</v>
      </c>
      <c r="E53" s="94" t="s">
        <v>636</v>
      </c>
      <c r="F53" s="92" t="s">
        <v>67</v>
      </c>
      <c r="G53" s="92"/>
    </row>
    <row r="54" spans="2:13" ht="90" customHeight="1" thickTop="1" thickBot="1">
      <c r="B54" s="95" t="s">
        <v>637</v>
      </c>
      <c r="C54" s="95" t="s">
        <v>63</v>
      </c>
      <c r="D54" s="95" t="s">
        <v>610</v>
      </c>
      <c r="E54" s="96" t="s">
        <v>638</v>
      </c>
      <c r="F54" s="88" t="s">
        <v>67</v>
      </c>
      <c r="G54" s="88"/>
    </row>
    <row r="55" spans="2:13" ht="90" customHeight="1" thickTop="1" thickBot="1">
      <c r="B55" s="93" t="s">
        <v>639</v>
      </c>
      <c r="C55" s="93" t="s">
        <v>63</v>
      </c>
      <c r="D55" s="93" t="s">
        <v>610</v>
      </c>
      <c r="E55" s="94" t="s">
        <v>640</v>
      </c>
      <c r="F55" s="92" t="s">
        <v>67</v>
      </c>
      <c r="G55" s="92"/>
    </row>
    <row r="56" spans="2:13" ht="90" customHeight="1" thickTop="1" thickBot="1">
      <c r="B56" s="95" t="s">
        <v>641</v>
      </c>
      <c r="C56" s="95" t="s">
        <v>63</v>
      </c>
      <c r="D56" s="95" t="s">
        <v>586</v>
      </c>
      <c r="E56" s="96" t="s">
        <v>642</v>
      </c>
      <c r="F56" s="88" t="s">
        <v>67</v>
      </c>
      <c r="G56" s="88"/>
    </row>
    <row r="57" spans="2:13" ht="90" customHeight="1" thickTop="1" thickBot="1">
      <c r="B57" s="93" t="s">
        <v>643</v>
      </c>
      <c r="C57" s="93" t="s">
        <v>63</v>
      </c>
      <c r="D57" s="93" t="s">
        <v>586</v>
      </c>
      <c r="E57" s="94" t="s">
        <v>644</v>
      </c>
      <c r="F57" s="92" t="s">
        <v>67</v>
      </c>
      <c r="G57" s="92"/>
    </row>
    <row r="58" spans="2:13" ht="90" customHeight="1" thickTop="1" thickBot="1">
      <c r="B58" s="95" t="s">
        <v>645</v>
      </c>
      <c r="C58" s="95" t="s">
        <v>63</v>
      </c>
      <c r="D58" s="95" t="s">
        <v>586</v>
      </c>
      <c r="E58" s="96" t="s">
        <v>646</v>
      </c>
      <c r="F58" s="88" t="s">
        <v>67</v>
      </c>
      <c r="G58" s="88"/>
    </row>
    <row r="59" spans="2:13" ht="90" customHeight="1" thickTop="1" thickBot="1">
      <c r="B59" s="93" t="s">
        <v>647</v>
      </c>
      <c r="C59" s="93" t="s">
        <v>70</v>
      </c>
      <c r="D59" s="93" t="s">
        <v>586</v>
      </c>
      <c r="E59" s="94" t="s">
        <v>648</v>
      </c>
      <c r="F59" s="92" t="s">
        <v>67</v>
      </c>
      <c r="G59" s="92"/>
    </row>
    <row r="60" spans="2:13" ht="90" customHeight="1" thickTop="1" thickBot="1">
      <c r="B60" s="95" t="s">
        <v>649</v>
      </c>
      <c r="C60" s="95" t="s">
        <v>63</v>
      </c>
      <c r="D60" s="95" t="s">
        <v>586</v>
      </c>
      <c r="E60" s="96" t="s">
        <v>650</v>
      </c>
      <c r="F60" s="88" t="s">
        <v>67</v>
      </c>
      <c r="G60" s="88"/>
    </row>
    <row r="61" spans="2:13" ht="90" customHeight="1" thickTop="1" thickBot="1">
      <c r="B61" s="93" t="s">
        <v>651</v>
      </c>
      <c r="C61" s="93" t="s">
        <v>63</v>
      </c>
      <c r="D61" s="93" t="s">
        <v>586</v>
      </c>
      <c r="E61" s="94" t="s">
        <v>652</v>
      </c>
      <c r="F61" s="92" t="s">
        <v>67</v>
      </c>
      <c r="G61" s="92"/>
    </row>
    <row r="62" spans="2:13" ht="90" customHeight="1" thickTop="1" thickBot="1">
      <c r="B62" s="95" t="s">
        <v>653</v>
      </c>
      <c r="C62" s="95" t="s">
        <v>70</v>
      </c>
      <c r="D62" s="95" t="s">
        <v>586</v>
      </c>
      <c r="E62" s="96" t="s">
        <v>654</v>
      </c>
      <c r="F62" s="88" t="s">
        <v>67</v>
      </c>
      <c r="G62" s="88"/>
    </row>
    <row r="63" spans="2:13" ht="120" customHeight="1" thickTop="1" thickBot="1">
      <c r="B63" s="82">
        <v>23</v>
      </c>
      <c r="C63" s="83" t="s">
        <v>655</v>
      </c>
      <c r="D63" s="84"/>
      <c r="E63" s="84"/>
      <c r="F63" s="85"/>
      <c r="G63" s="86"/>
      <c r="H63" s="87" t="s">
        <v>31</v>
      </c>
      <c r="I63" s="356" t="str" cm="1">
        <f t="array" ref="I63">_xlfn.IFS(H63=LISTA_GERAL!$B$274,LISTA_GERAL!$C$274,H63=LISTA_GERAL!$B$275,LISTA_GERAL!$C$275,H63=LISTA_GERAL!$B$276,LISTA_GERAL!$C$276,H63=LISTA_GERAL!$B$277,LISTA_GERAL!$C$277,H63=LISTA_GERAL!$B$278,LISTA_GERAL!$C$278,H63=LISTA_GERAL!$B$279,LISTA_GERAL!$C$279,Z65=LISTA_GERAL!$B$2,"Campo de Resposta Não preenchido",H63="Selecione sua Resposta","Controle Não Foi Respondido")</f>
        <v>Controle Não Foi Respondido</v>
      </c>
      <c r="J63" s="357"/>
      <c r="K63" s="357"/>
      <c r="L63" s="357"/>
      <c r="M63" s="357"/>
    </row>
    <row r="64" spans="2:13" ht="103.5" customHeight="1" thickTop="1" thickBot="1">
      <c r="B64" s="99" t="s">
        <v>656</v>
      </c>
      <c r="C64" s="99" t="s">
        <v>63</v>
      </c>
      <c r="D64" s="99" t="s">
        <v>610</v>
      </c>
      <c r="E64" s="100" t="s">
        <v>657</v>
      </c>
      <c r="F64" s="92" t="s">
        <v>67</v>
      </c>
      <c r="G64" s="92"/>
    </row>
    <row r="65" spans="2:26" ht="90" customHeight="1" thickTop="1" thickBot="1">
      <c r="B65" s="95" t="s">
        <v>658</v>
      </c>
      <c r="C65" s="95" t="s">
        <v>63</v>
      </c>
      <c r="D65" s="95" t="s">
        <v>610</v>
      </c>
      <c r="E65" s="96" t="s">
        <v>659</v>
      </c>
      <c r="F65" s="88" t="s">
        <v>67</v>
      </c>
      <c r="G65" s="88"/>
    </row>
    <row r="66" spans="2:26" ht="119.4" customHeight="1" thickTop="1" thickBot="1">
      <c r="B66" s="93" t="s">
        <v>660</v>
      </c>
      <c r="C66" s="93" t="s">
        <v>63</v>
      </c>
      <c r="D66" s="93" t="s">
        <v>610</v>
      </c>
      <c r="E66" s="94" t="s">
        <v>661</v>
      </c>
      <c r="F66" s="92" t="s">
        <v>67</v>
      </c>
      <c r="G66" s="92"/>
    </row>
    <row r="67" spans="2:26" ht="119.4" customHeight="1" thickTop="1" thickBot="1">
      <c r="B67" s="95" t="s">
        <v>662</v>
      </c>
      <c r="C67" s="95" t="s">
        <v>63</v>
      </c>
      <c r="D67" s="95" t="s">
        <v>610</v>
      </c>
      <c r="E67" s="96" t="s">
        <v>663</v>
      </c>
      <c r="F67" s="88" t="s">
        <v>67</v>
      </c>
      <c r="G67" s="88"/>
    </row>
    <row r="68" spans="2:26" ht="120" customHeight="1" thickTop="1" thickBot="1">
      <c r="B68" s="82">
        <v>24</v>
      </c>
      <c r="C68" s="83" t="s">
        <v>664</v>
      </c>
      <c r="D68" s="82"/>
      <c r="E68" s="83"/>
      <c r="F68" s="101"/>
      <c r="G68" s="102"/>
      <c r="H68" s="87" t="s">
        <v>31</v>
      </c>
      <c r="I68" s="356" t="str" cm="1">
        <f t="array" ref="I68">_xlfn.IFS(H68=LISTA_GERAL!$B$274,LISTA_GERAL!$C$274,H68=LISTA_GERAL!$B$275,LISTA_GERAL!$C$275,H68=LISTA_GERAL!$B$276,LISTA_GERAL!$C$276,H68=LISTA_GERAL!$B$277,LISTA_GERAL!$C$277,H68=LISTA_GERAL!$B$278,LISTA_GERAL!$C$278,H68=LISTA_GERAL!$B$279,LISTA_GERAL!$C$279,Z70=LISTA_GERAL!$B$2,"Campo de Resposta Não preenchido",H68="Selecione sua Resposta","Controle Não Foi Respondido")</f>
        <v>Controle Não Foi Respondido</v>
      </c>
      <c r="J68" s="357"/>
      <c r="K68" s="357"/>
      <c r="L68" s="357"/>
      <c r="M68" s="357"/>
    </row>
    <row r="69" spans="2:26" ht="90" customHeight="1" thickTop="1" thickBot="1">
      <c r="B69" s="99" t="s">
        <v>665</v>
      </c>
      <c r="C69" s="99" t="s">
        <v>70</v>
      </c>
      <c r="D69" s="99" t="s">
        <v>586</v>
      </c>
      <c r="E69" s="100" t="s">
        <v>666</v>
      </c>
      <c r="F69" s="92" t="s">
        <v>67</v>
      </c>
      <c r="G69" s="92"/>
    </row>
    <row r="70" spans="2:26" ht="90" customHeight="1" thickTop="1" thickBot="1">
      <c r="B70" s="95" t="s">
        <v>667</v>
      </c>
      <c r="C70" s="95" t="s">
        <v>63</v>
      </c>
      <c r="D70" s="95" t="s">
        <v>586</v>
      </c>
      <c r="E70" s="96" t="s">
        <v>668</v>
      </c>
      <c r="F70" s="88" t="s">
        <v>67</v>
      </c>
      <c r="G70" s="88"/>
    </row>
    <row r="71" spans="2:26" ht="90" customHeight="1" thickTop="1" thickBot="1">
      <c r="B71" s="93" t="s">
        <v>669</v>
      </c>
      <c r="C71" s="93" t="s">
        <v>63</v>
      </c>
      <c r="D71" s="93" t="s">
        <v>586</v>
      </c>
      <c r="E71" s="94" t="s">
        <v>670</v>
      </c>
      <c r="F71" s="92" t="s">
        <v>67</v>
      </c>
      <c r="G71" s="92"/>
    </row>
    <row r="72" spans="2:26" ht="90" customHeight="1" thickTop="1" thickBot="1">
      <c r="B72" s="95" t="s">
        <v>671</v>
      </c>
      <c r="C72" s="95" t="s">
        <v>70</v>
      </c>
      <c r="D72" s="95" t="s">
        <v>586</v>
      </c>
      <c r="E72" s="96" t="s">
        <v>672</v>
      </c>
      <c r="F72" s="88" t="s">
        <v>67</v>
      </c>
      <c r="G72" s="88"/>
    </row>
    <row r="73" spans="2:26" ht="90" customHeight="1" thickTop="1" thickBot="1">
      <c r="B73" s="93" t="s">
        <v>673</v>
      </c>
      <c r="C73" s="93" t="s">
        <v>70</v>
      </c>
      <c r="D73" s="93" t="s">
        <v>586</v>
      </c>
      <c r="E73" s="94" t="s">
        <v>1708</v>
      </c>
      <c r="F73" s="92" t="s">
        <v>67</v>
      </c>
      <c r="G73" s="92"/>
    </row>
    <row r="74" spans="2:26" ht="90" customHeight="1" thickTop="1" thickBot="1">
      <c r="B74" s="95" t="s">
        <v>675</v>
      </c>
      <c r="C74" s="95" t="s">
        <v>78</v>
      </c>
      <c r="D74" s="95" t="s">
        <v>586</v>
      </c>
      <c r="E74" s="96" t="s">
        <v>676</v>
      </c>
      <c r="F74" s="88" t="s">
        <v>67</v>
      </c>
      <c r="G74" s="88"/>
    </row>
    <row r="75" spans="2:26" ht="90" customHeight="1" thickTop="1" thickBot="1">
      <c r="B75" s="93" t="s">
        <v>677</v>
      </c>
      <c r="C75" s="93" t="s">
        <v>78</v>
      </c>
      <c r="D75" s="93" t="s">
        <v>586</v>
      </c>
      <c r="E75" s="94" t="s">
        <v>678</v>
      </c>
      <c r="F75" s="92" t="s">
        <v>67</v>
      </c>
      <c r="G75" s="92"/>
    </row>
    <row r="76" spans="2:26" ht="90" customHeight="1" thickTop="1" thickBot="1">
      <c r="B76" s="95" t="s">
        <v>679</v>
      </c>
      <c r="C76" s="95" t="s">
        <v>78</v>
      </c>
      <c r="D76" s="95" t="s">
        <v>586</v>
      </c>
      <c r="E76" s="96" t="s">
        <v>680</v>
      </c>
      <c r="F76" s="88" t="s">
        <v>67</v>
      </c>
      <c r="G76" s="88"/>
      <c r="Z76" s="79" t="s">
        <v>545</v>
      </c>
    </row>
    <row r="77" spans="2:26" ht="90" customHeight="1" thickTop="1" thickBot="1">
      <c r="B77" s="93" t="s">
        <v>681</v>
      </c>
      <c r="C77" s="93" t="s">
        <v>70</v>
      </c>
      <c r="D77" s="93" t="s">
        <v>586</v>
      </c>
      <c r="E77" s="94" t="s">
        <v>682</v>
      </c>
      <c r="F77" s="92" t="s">
        <v>67</v>
      </c>
      <c r="G77" s="92"/>
    </row>
    <row r="78" spans="2:26" ht="90" customHeight="1" thickTop="1" thickBot="1">
      <c r="B78" s="95" t="s">
        <v>683</v>
      </c>
      <c r="C78" s="95" t="s">
        <v>78</v>
      </c>
      <c r="D78" s="95" t="s">
        <v>586</v>
      </c>
      <c r="E78" s="96" t="s">
        <v>684</v>
      </c>
      <c r="F78" s="88" t="s">
        <v>67</v>
      </c>
      <c r="G78" s="88"/>
    </row>
    <row r="79" spans="2:26" ht="90" customHeight="1" thickTop="1" thickBot="1">
      <c r="B79" s="93" t="s">
        <v>685</v>
      </c>
      <c r="C79" s="93" t="s">
        <v>70</v>
      </c>
      <c r="D79" s="93" t="s">
        <v>586</v>
      </c>
      <c r="E79" s="94" t="s">
        <v>686</v>
      </c>
      <c r="F79" s="92" t="s">
        <v>67</v>
      </c>
      <c r="G79" s="92"/>
      <c r="Z79" s="79" t="s">
        <v>545</v>
      </c>
    </row>
    <row r="80" spans="2:26" ht="90" customHeight="1" thickTop="1" thickBot="1">
      <c r="B80" s="95" t="s">
        <v>687</v>
      </c>
      <c r="C80" s="95" t="s">
        <v>63</v>
      </c>
      <c r="D80" s="95" t="s">
        <v>586</v>
      </c>
      <c r="E80" s="96" t="s">
        <v>688</v>
      </c>
      <c r="F80" s="88" t="s">
        <v>67</v>
      </c>
      <c r="G80" s="88"/>
    </row>
    <row r="81" spans="2:26" ht="90" customHeight="1" thickTop="1" thickBot="1">
      <c r="B81" s="93" t="s">
        <v>689</v>
      </c>
      <c r="C81" s="93" t="s">
        <v>63</v>
      </c>
      <c r="D81" s="93" t="s">
        <v>586</v>
      </c>
      <c r="E81" s="94" t="s">
        <v>690</v>
      </c>
      <c r="F81" s="92" t="s">
        <v>67</v>
      </c>
      <c r="G81" s="92"/>
      <c r="Z81" s="79" t="s">
        <v>545</v>
      </c>
    </row>
    <row r="82" spans="2:26" ht="90" customHeight="1" thickTop="1" thickBot="1">
      <c r="B82" s="95" t="s">
        <v>691</v>
      </c>
      <c r="C82" s="95" t="s">
        <v>63</v>
      </c>
      <c r="D82" s="95" t="s">
        <v>586</v>
      </c>
      <c r="E82" s="96" t="s">
        <v>692</v>
      </c>
      <c r="F82" s="88" t="s">
        <v>67</v>
      </c>
      <c r="G82" s="88"/>
      <c r="Z82" s="79" t="s">
        <v>545</v>
      </c>
    </row>
    <row r="83" spans="2:26" ht="90" customHeight="1" thickTop="1" thickBot="1">
      <c r="B83" s="93" t="s">
        <v>693</v>
      </c>
      <c r="C83" s="93" t="s">
        <v>63</v>
      </c>
      <c r="D83" s="93" t="s">
        <v>586</v>
      </c>
      <c r="E83" s="94" t="s">
        <v>694</v>
      </c>
      <c r="F83" s="92" t="s">
        <v>67</v>
      </c>
      <c r="G83" s="92"/>
      <c r="Z83" s="79" t="s">
        <v>545</v>
      </c>
    </row>
    <row r="84" spans="2:26" ht="120" customHeight="1" thickTop="1" thickBot="1">
      <c r="B84" s="82">
        <v>25</v>
      </c>
      <c r="C84" s="83" t="s">
        <v>695</v>
      </c>
      <c r="D84" s="84"/>
      <c r="E84" s="84"/>
      <c r="F84" s="86"/>
      <c r="G84" s="86"/>
      <c r="H84" s="87" t="s">
        <v>31</v>
      </c>
      <c r="I84" s="356" t="str" cm="1">
        <f t="array" ref="I84">_xlfn.IFS(H84=LISTA_GERAL!$B$274,LISTA_GERAL!$C$274,H84=LISTA_GERAL!$B$275,LISTA_GERAL!$C$275,H84=LISTA_GERAL!$B$276,LISTA_GERAL!$C$276,H84=LISTA_GERAL!$B$277,LISTA_GERAL!$C$277,H84=LISTA_GERAL!$B$278,LISTA_GERAL!$C$278,H84=LISTA_GERAL!$B$279,LISTA_GERAL!$C$279,Z86=LISTA_GERAL!$B$2,"Campo de Resposta Não preenchido",H84="Selecione sua Resposta","Controle Não Foi Respondido")</f>
        <v>Controle Não Foi Respondido</v>
      </c>
      <c r="J84" s="357"/>
      <c r="K84" s="357"/>
      <c r="L84" s="357"/>
      <c r="M84" s="357"/>
    </row>
    <row r="85" spans="2:26" ht="90" customHeight="1" thickTop="1" thickBot="1">
      <c r="B85" s="99" t="s">
        <v>696</v>
      </c>
      <c r="C85" s="99" t="s">
        <v>70</v>
      </c>
      <c r="D85" s="99" t="s">
        <v>586</v>
      </c>
      <c r="E85" s="100" t="s">
        <v>697</v>
      </c>
      <c r="F85" s="92" t="s">
        <v>67</v>
      </c>
      <c r="G85" s="92"/>
    </row>
    <row r="86" spans="2:26" ht="90" customHeight="1" thickTop="1" thickBot="1">
      <c r="B86" s="95" t="s">
        <v>698</v>
      </c>
      <c r="C86" s="95" t="s">
        <v>63</v>
      </c>
      <c r="D86" s="95" t="s">
        <v>586</v>
      </c>
      <c r="E86" s="96" t="s">
        <v>699</v>
      </c>
      <c r="F86" s="88" t="s">
        <v>67</v>
      </c>
      <c r="G86" s="88"/>
    </row>
    <row r="87" spans="2:26" ht="90" customHeight="1" thickTop="1" thickBot="1">
      <c r="B87" s="93" t="s">
        <v>700</v>
      </c>
      <c r="C87" s="93" t="s">
        <v>78</v>
      </c>
      <c r="D87" s="93" t="s">
        <v>586</v>
      </c>
      <c r="E87" s="94" t="s">
        <v>701</v>
      </c>
      <c r="F87" s="92" t="s">
        <v>67</v>
      </c>
      <c r="G87" s="92"/>
    </row>
    <row r="88" spans="2:26" ht="111.9" customHeight="1" thickTop="1" thickBot="1">
      <c r="B88" s="95" t="s">
        <v>702</v>
      </c>
      <c r="C88" s="95" t="s">
        <v>63</v>
      </c>
      <c r="D88" s="95" t="s">
        <v>586</v>
      </c>
      <c r="E88" s="96" t="s">
        <v>703</v>
      </c>
      <c r="F88" s="88" t="s">
        <v>67</v>
      </c>
      <c r="G88" s="88"/>
    </row>
    <row r="89" spans="2:26" ht="90" customHeight="1" thickTop="1" thickBot="1">
      <c r="B89" s="93" t="s">
        <v>704</v>
      </c>
      <c r="C89" s="93" t="s">
        <v>63</v>
      </c>
      <c r="D89" s="93" t="s">
        <v>586</v>
      </c>
      <c r="E89" s="94" t="s">
        <v>705</v>
      </c>
      <c r="F89" s="92" t="s">
        <v>67</v>
      </c>
      <c r="G89" s="92"/>
    </row>
    <row r="90" spans="2:26" ht="90" customHeight="1" thickTop="1" thickBot="1">
      <c r="B90" s="95" t="s">
        <v>706</v>
      </c>
      <c r="C90" s="95" t="s">
        <v>70</v>
      </c>
      <c r="D90" s="95" t="s">
        <v>586</v>
      </c>
      <c r="E90" s="96" t="s">
        <v>707</v>
      </c>
      <c r="F90" s="88" t="s">
        <v>67</v>
      </c>
      <c r="G90" s="88"/>
    </row>
    <row r="91" spans="2:26" ht="90" customHeight="1" thickTop="1" thickBot="1">
      <c r="B91" s="93" t="s">
        <v>708</v>
      </c>
      <c r="C91" s="93" t="s">
        <v>63</v>
      </c>
      <c r="D91" s="93" t="s">
        <v>586</v>
      </c>
      <c r="E91" s="94" t="s">
        <v>709</v>
      </c>
      <c r="F91" s="92" t="s">
        <v>67</v>
      </c>
      <c r="G91" s="92"/>
    </row>
    <row r="92" spans="2:26" ht="90" customHeight="1" thickTop="1" thickBot="1">
      <c r="B92" s="95" t="s">
        <v>710</v>
      </c>
      <c r="C92" s="95" t="s">
        <v>78</v>
      </c>
      <c r="D92" s="95" t="s">
        <v>586</v>
      </c>
      <c r="E92" s="96" t="s">
        <v>711</v>
      </c>
      <c r="F92" s="88" t="s">
        <v>67</v>
      </c>
      <c r="G92" s="88"/>
    </row>
    <row r="93" spans="2:26" ht="90" customHeight="1" thickTop="1" thickBot="1">
      <c r="B93" s="103" t="s">
        <v>712</v>
      </c>
      <c r="C93" s="103" t="s">
        <v>78</v>
      </c>
      <c r="D93" s="103" t="s">
        <v>586</v>
      </c>
      <c r="E93" s="104" t="s">
        <v>713</v>
      </c>
      <c r="F93" s="92" t="s">
        <v>67</v>
      </c>
      <c r="G93" s="92"/>
    </row>
    <row r="94" spans="2:26" ht="120" customHeight="1" thickTop="1" thickBot="1">
      <c r="B94" s="82">
        <v>26</v>
      </c>
      <c r="C94" s="83" t="s">
        <v>714</v>
      </c>
      <c r="D94" s="84"/>
      <c r="E94" s="84"/>
      <c r="F94" s="86"/>
      <c r="G94" s="86"/>
      <c r="H94" s="87" t="s">
        <v>31</v>
      </c>
      <c r="I94" s="356" t="str" cm="1">
        <f t="array" ref="I94">_xlfn.IFS(H94=LISTA_GERAL!$B$274,LISTA_GERAL!$C$274,H94=LISTA_GERAL!$B$275,LISTA_GERAL!$C$275,H94=LISTA_GERAL!$B$276,LISTA_GERAL!$C$276,H94=LISTA_GERAL!$B$277,LISTA_GERAL!$C$277,H94=LISTA_GERAL!$B$278,LISTA_GERAL!$C$278,H94=LISTA_GERAL!$B$279,LISTA_GERAL!$C$279,Z96=LISTA_GERAL!$B$2,"Campo de Resposta Não preenchido",H94="Selecione sua Resposta","Controle Não Foi Respondido")</f>
        <v>Controle Não Foi Respondido</v>
      </c>
      <c r="J94" s="357"/>
      <c r="K94" s="357"/>
      <c r="L94" s="357"/>
      <c r="M94" s="357"/>
    </row>
    <row r="95" spans="2:26" ht="90" customHeight="1" thickTop="1" thickBot="1">
      <c r="B95" s="93" t="s">
        <v>715</v>
      </c>
      <c r="C95" s="93" t="s">
        <v>63</v>
      </c>
      <c r="D95" s="93" t="s">
        <v>586</v>
      </c>
      <c r="E95" s="94" t="s">
        <v>716</v>
      </c>
      <c r="F95" s="92" t="s">
        <v>67</v>
      </c>
      <c r="G95" s="92"/>
    </row>
    <row r="96" spans="2:26" ht="90" customHeight="1" thickTop="1" thickBot="1">
      <c r="B96" s="95" t="s">
        <v>717</v>
      </c>
      <c r="C96" s="95" t="s">
        <v>70</v>
      </c>
      <c r="D96" s="95" t="s">
        <v>586</v>
      </c>
      <c r="E96" s="96" t="s">
        <v>718</v>
      </c>
      <c r="F96" s="88" t="s">
        <v>67</v>
      </c>
      <c r="G96" s="88"/>
    </row>
    <row r="97" spans="2:26" ht="90" customHeight="1" thickTop="1" thickBot="1">
      <c r="B97" s="93" t="s">
        <v>719</v>
      </c>
      <c r="C97" s="93" t="s">
        <v>63</v>
      </c>
      <c r="D97" s="93" t="s">
        <v>586</v>
      </c>
      <c r="E97" s="94" t="s">
        <v>720</v>
      </c>
      <c r="F97" s="92" t="s">
        <v>67</v>
      </c>
      <c r="G97" s="92"/>
    </row>
    <row r="98" spans="2:26" ht="90" customHeight="1" thickTop="1" thickBot="1">
      <c r="B98" s="95" t="s">
        <v>721</v>
      </c>
      <c r="C98" s="95" t="s">
        <v>70</v>
      </c>
      <c r="D98" s="95" t="s">
        <v>586</v>
      </c>
      <c r="E98" s="96" t="s">
        <v>722</v>
      </c>
      <c r="F98" s="88" t="s">
        <v>67</v>
      </c>
      <c r="G98" s="88"/>
    </row>
    <row r="99" spans="2:26" ht="90" customHeight="1" thickTop="1" thickBot="1">
      <c r="B99" s="93" t="s">
        <v>723</v>
      </c>
      <c r="C99" s="93" t="s">
        <v>63</v>
      </c>
      <c r="D99" s="93" t="s">
        <v>586</v>
      </c>
      <c r="E99" s="94" t="s">
        <v>724</v>
      </c>
      <c r="F99" s="92" t="s">
        <v>67</v>
      </c>
      <c r="G99" s="92"/>
    </row>
    <row r="100" spans="2:26" ht="90" customHeight="1" thickTop="1" thickBot="1">
      <c r="B100" s="95" t="s">
        <v>725</v>
      </c>
      <c r="C100" s="95" t="s">
        <v>70</v>
      </c>
      <c r="D100" s="95" t="s">
        <v>586</v>
      </c>
      <c r="E100" s="96" t="s">
        <v>726</v>
      </c>
      <c r="F100" s="88" t="s">
        <v>67</v>
      </c>
      <c r="G100" s="88"/>
    </row>
    <row r="101" spans="2:26" ht="90" customHeight="1" thickTop="1" thickBot="1">
      <c r="B101" s="93" t="s">
        <v>727</v>
      </c>
      <c r="C101" s="93" t="s">
        <v>70</v>
      </c>
      <c r="D101" s="93" t="s">
        <v>586</v>
      </c>
      <c r="E101" s="94" t="s">
        <v>728</v>
      </c>
      <c r="F101" s="92" t="s">
        <v>67</v>
      </c>
      <c r="G101" s="92"/>
    </row>
    <row r="102" spans="2:26" ht="90" customHeight="1" thickTop="1" thickBot="1">
      <c r="B102" s="95" t="s">
        <v>729</v>
      </c>
      <c r="C102" s="95" t="s">
        <v>78</v>
      </c>
      <c r="D102" s="95" t="s">
        <v>586</v>
      </c>
      <c r="E102" s="96" t="s">
        <v>730</v>
      </c>
      <c r="F102" s="88" t="s">
        <v>67</v>
      </c>
      <c r="G102" s="88"/>
    </row>
    <row r="103" spans="2:26" ht="90" customHeight="1" thickTop="1" thickBot="1">
      <c r="B103" s="93" t="s">
        <v>731</v>
      </c>
      <c r="C103" s="93" t="s">
        <v>63</v>
      </c>
      <c r="D103" s="93" t="s">
        <v>586</v>
      </c>
      <c r="E103" s="94" t="s">
        <v>732</v>
      </c>
      <c r="F103" s="92" t="s">
        <v>67</v>
      </c>
      <c r="G103" s="92"/>
    </row>
    <row r="104" spans="2:26" ht="90" customHeight="1" thickTop="1" thickBot="1">
      <c r="B104" s="95" t="s">
        <v>733</v>
      </c>
      <c r="C104" s="95" t="s">
        <v>70</v>
      </c>
      <c r="D104" s="95" t="s">
        <v>586</v>
      </c>
      <c r="E104" s="96" t="s">
        <v>734</v>
      </c>
      <c r="F104" s="88" t="s">
        <v>67</v>
      </c>
      <c r="G104" s="88"/>
    </row>
    <row r="105" spans="2:26" ht="90" customHeight="1" thickTop="1" thickBot="1">
      <c r="B105" s="93" t="s">
        <v>735</v>
      </c>
      <c r="C105" s="93" t="s">
        <v>70</v>
      </c>
      <c r="D105" s="93" t="s">
        <v>736</v>
      </c>
      <c r="E105" s="94" t="s">
        <v>737</v>
      </c>
      <c r="F105" s="92" t="s">
        <v>67</v>
      </c>
      <c r="G105" s="92"/>
    </row>
    <row r="106" spans="2:26" ht="90" customHeight="1" thickTop="1" thickBot="1">
      <c r="B106" s="95" t="s">
        <v>738</v>
      </c>
      <c r="C106" s="95" t="s">
        <v>63</v>
      </c>
      <c r="D106" s="95" t="s">
        <v>736</v>
      </c>
      <c r="E106" s="96" t="s">
        <v>739</v>
      </c>
      <c r="F106" s="88" t="s">
        <v>67</v>
      </c>
      <c r="G106" s="88"/>
    </row>
    <row r="107" spans="2:26" ht="120" customHeight="1" thickTop="1" thickBot="1">
      <c r="B107" s="82">
        <v>27</v>
      </c>
      <c r="C107" s="83" t="s">
        <v>740</v>
      </c>
      <c r="D107" s="84"/>
      <c r="E107" s="84"/>
      <c r="F107" s="86"/>
      <c r="G107" s="86"/>
      <c r="H107" s="87" t="s">
        <v>31</v>
      </c>
      <c r="I107" s="356" t="str" cm="1">
        <f t="array" ref="I107">_xlfn.IFS(H107=LISTA_GERAL!$B$274,LISTA_GERAL!$C$274,H107=LISTA_GERAL!$B$275,LISTA_GERAL!$C$275,H107=LISTA_GERAL!$B$276,LISTA_GERAL!$C$276,H107=LISTA_GERAL!$B$277,LISTA_GERAL!$C$277,H107=LISTA_GERAL!$B$278,LISTA_GERAL!$C$278,H107=LISTA_GERAL!$B$279,LISTA_GERAL!$C$279,Z109=LISTA_GERAL!$B$2,"Campo de Resposta Não preenchido",H107="Selecione sua Resposta","Controle Não Foi Respondido")</f>
        <v>Controle Não Foi Respondido</v>
      </c>
      <c r="J107" s="357"/>
      <c r="K107" s="357"/>
      <c r="L107" s="357"/>
      <c r="M107" s="357"/>
    </row>
    <row r="108" spans="2:26" ht="90" customHeight="1" thickTop="1" thickBot="1">
      <c r="B108" s="99" t="s">
        <v>741</v>
      </c>
      <c r="C108" s="99" t="s">
        <v>63</v>
      </c>
      <c r="D108" s="99" t="s">
        <v>550</v>
      </c>
      <c r="E108" s="100" t="s">
        <v>742</v>
      </c>
      <c r="F108" s="92" t="s">
        <v>67</v>
      </c>
      <c r="G108" s="92"/>
    </row>
    <row r="109" spans="2:26" ht="90" customHeight="1" thickTop="1" thickBot="1">
      <c r="B109" s="95" t="s">
        <v>743</v>
      </c>
      <c r="C109" s="95" t="s">
        <v>63</v>
      </c>
      <c r="D109" s="95" t="s">
        <v>550</v>
      </c>
      <c r="E109" s="96" t="s">
        <v>744</v>
      </c>
      <c r="F109" s="88" t="s">
        <v>67</v>
      </c>
      <c r="G109" s="88"/>
      <c r="Z109" s="79" t="s">
        <v>545</v>
      </c>
    </row>
    <row r="110" spans="2:26" ht="90" customHeight="1" thickTop="1" thickBot="1">
      <c r="B110" s="93" t="s">
        <v>745</v>
      </c>
      <c r="C110" s="93" t="s">
        <v>63</v>
      </c>
      <c r="D110" s="93" t="s">
        <v>586</v>
      </c>
      <c r="E110" s="94" t="s">
        <v>746</v>
      </c>
      <c r="F110" s="92" t="s">
        <v>67</v>
      </c>
      <c r="G110" s="92"/>
    </row>
    <row r="111" spans="2:26" ht="90" customHeight="1" thickTop="1" thickBot="1">
      <c r="B111" s="95" t="s">
        <v>747</v>
      </c>
      <c r="C111" s="95" t="s">
        <v>70</v>
      </c>
      <c r="D111" s="95" t="s">
        <v>586</v>
      </c>
      <c r="E111" s="96" t="s">
        <v>748</v>
      </c>
      <c r="F111" s="88" t="s">
        <v>67</v>
      </c>
      <c r="G111" s="88"/>
    </row>
    <row r="112" spans="2:26" ht="90" customHeight="1" thickTop="1" thickBot="1">
      <c r="B112" s="93" t="s">
        <v>749</v>
      </c>
      <c r="C112" s="93" t="s">
        <v>63</v>
      </c>
      <c r="D112" s="93" t="s">
        <v>586</v>
      </c>
      <c r="E112" s="94" t="s">
        <v>750</v>
      </c>
      <c r="F112" s="92" t="s">
        <v>67</v>
      </c>
      <c r="G112" s="92"/>
      <c r="Z112" s="79" t="s">
        <v>545</v>
      </c>
    </row>
    <row r="113" spans="2:13" ht="120" customHeight="1" thickTop="1" thickBot="1">
      <c r="B113" s="82">
        <v>28</v>
      </c>
      <c r="C113" s="83" t="s">
        <v>751</v>
      </c>
      <c r="D113" s="84"/>
      <c r="E113" s="84"/>
      <c r="F113" s="86"/>
      <c r="G113" s="86"/>
      <c r="H113" s="87" t="s">
        <v>31</v>
      </c>
      <c r="I113" s="356" t="str" cm="1">
        <f t="array" ref="I113">_xlfn.IFS(H113=LISTA_GERAL!$B$274,LISTA_GERAL!$C$274,H113=LISTA_GERAL!$B$275,LISTA_GERAL!$C$275,H113=LISTA_GERAL!$B$276,LISTA_GERAL!$C$276,H113=LISTA_GERAL!$B$277,LISTA_GERAL!$C$277,H113=LISTA_GERAL!$B$278,LISTA_GERAL!$C$278,H113=LISTA_GERAL!$B$279,LISTA_GERAL!$C$279,Z115=LISTA_GERAL!$B$2,"Campo de Resposta Não preenchido",H113="Selecione sua Resposta","Controle Não Foi Respondido")</f>
        <v>Controle Não Foi Respondido</v>
      </c>
      <c r="J113" s="357"/>
      <c r="K113" s="357"/>
      <c r="L113" s="357"/>
      <c r="M113" s="357"/>
    </row>
    <row r="114" spans="2:13" ht="99.9" customHeight="1" thickTop="1" thickBot="1">
      <c r="B114" s="99" t="s">
        <v>752</v>
      </c>
      <c r="C114" s="99" t="s">
        <v>63</v>
      </c>
      <c r="D114" s="99" t="s">
        <v>586</v>
      </c>
      <c r="E114" s="100" t="s">
        <v>753</v>
      </c>
      <c r="F114" s="92" t="s">
        <v>67</v>
      </c>
      <c r="G114" s="92"/>
    </row>
    <row r="115" spans="2:13" ht="99.9" customHeight="1" thickTop="1" thickBot="1">
      <c r="B115" s="95" t="s">
        <v>754</v>
      </c>
      <c r="C115" s="95" t="s">
        <v>63</v>
      </c>
      <c r="D115" s="95" t="s">
        <v>586</v>
      </c>
      <c r="E115" s="96" t="s">
        <v>755</v>
      </c>
      <c r="F115" s="88" t="s">
        <v>67</v>
      </c>
      <c r="G115" s="88"/>
    </row>
    <row r="116" spans="2:13" ht="99.9" customHeight="1" thickTop="1" thickBot="1">
      <c r="B116" s="93" t="s">
        <v>756</v>
      </c>
      <c r="C116" s="93" t="s">
        <v>63</v>
      </c>
      <c r="D116" s="93" t="s">
        <v>586</v>
      </c>
      <c r="E116" s="94" t="s">
        <v>757</v>
      </c>
      <c r="F116" s="92" t="s">
        <v>67</v>
      </c>
      <c r="G116" s="92"/>
    </row>
    <row r="117" spans="2:13" ht="99.9" customHeight="1" thickTop="1" thickBot="1">
      <c r="B117" s="95" t="s">
        <v>758</v>
      </c>
      <c r="C117" s="95" t="s">
        <v>63</v>
      </c>
      <c r="D117" s="95" t="s">
        <v>586</v>
      </c>
      <c r="E117" s="96" t="s">
        <v>759</v>
      </c>
      <c r="F117" s="88" t="s">
        <v>67</v>
      </c>
      <c r="G117" s="88"/>
    </row>
    <row r="118" spans="2:13" ht="99.9" customHeight="1" thickTop="1" thickBot="1">
      <c r="B118" s="93" t="s">
        <v>760</v>
      </c>
      <c r="C118" s="93" t="s">
        <v>70</v>
      </c>
      <c r="D118" s="93" t="s">
        <v>586</v>
      </c>
      <c r="E118" s="94" t="s">
        <v>761</v>
      </c>
      <c r="F118" s="92" t="s">
        <v>67</v>
      </c>
      <c r="G118" s="92"/>
    </row>
    <row r="119" spans="2:13" ht="99.9" customHeight="1" thickTop="1" thickBot="1">
      <c r="B119" s="95" t="s">
        <v>762</v>
      </c>
      <c r="C119" s="95" t="s">
        <v>78</v>
      </c>
      <c r="D119" s="95" t="s">
        <v>586</v>
      </c>
      <c r="E119" s="96" t="s">
        <v>763</v>
      </c>
      <c r="F119" s="88" t="s">
        <v>67</v>
      </c>
      <c r="G119" s="88"/>
    </row>
    <row r="120" spans="2:13" ht="99.9" customHeight="1" thickTop="1" thickBot="1">
      <c r="B120" s="93" t="s">
        <v>764</v>
      </c>
      <c r="C120" s="93" t="s">
        <v>70</v>
      </c>
      <c r="D120" s="93" t="s">
        <v>586</v>
      </c>
      <c r="E120" s="94" t="s">
        <v>765</v>
      </c>
      <c r="F120" s="92" t="s">
        <v>67</v>
      </c>
      <c r="G120" s="92"/>
    </row>
    <row r="121" spans="2:13" ht="99.9" customHeight="1" thickTop="1" thickBot="1">
      <c r="B121" s="95" t="s">
        <v>766</v>
      </c>
      <c r="C121" s="95" t="s">
        <v>63</v>
      </c>
      <c r="D121" s="95" t="s">
        <v>586</v>
      </c>
      <c r="E121" s="96" t="s">
        <v>767</v>
      </c>
      <c r="F121" s="88" t="s">
        <v>67</v>
      </c>
      <c r="G121" s="88"/>
    </row>
    <row r="122" spans="2:13" ht="137.1" customHeight="1" thickTop="1" thickBot="1">
      <c r="B122" s="93" t="s">
        <v>768</v>
      </c>
      <c r="C122" s="93" t="s">
        <v>63</v>
      </c>
      <c r="D122" s="93" t="s">
        <v>586</v>
      </c>
      <c r="E122" s="94" t="s">
        <v>769</v>
      </c>
      <c r="F122" s="92" t="s">
        <v>67</v>
      </c>
      <c r="G122" s="92"/>
    </row>
    <row r="123" spans="2:13" ht="99.9" customHeight="1" thickTop="1" thickBot="1">
      <c r="B123" s="95" t="s">
        <v>770</v>
      </c>
      <c r="C123" s="95" t="s">
        <v>78</v>
      </c>
      <c r="D123" s="95" t="s">
        <v>586</v>
      </c>
      <c r="E123" s="96" t="s">
        <v>771</v>
      </c>
      <c r="F123" s="88" t="s">
        <v>67</v>
      </c>
      <c r="G123" s="88"/>
    </row>
    <row r="124" spans="2:13" ht="99.9" customHeight="1" thickTop="1" thickBot="1">
      <c r="B124" s="93" t="s">
        <v>772</v>
      </c>
      <c r="C124" s="93" t="s">
        <v>70</v>
      </c>
      <c r="D124" s="93" t="s">
        <v>586</v>
      </c>
      <c r="E124" s="94" t="s">
        <v>773</v>
      </c>
      <c r="F124" s="92" t="s">
        <v>67</v>
      </c>
      <c r="G124" s="92"/>
    </row>
    <row r="125" spans="2:13" ht="99.9" customHeight="1" thickTop="1" thickBot="1">
      <c r="B125" s="95" t="s">
        <v>774</v>
      </c>
      <c r="C125" s="95" t="s">
        <v>70</v>
      </c>
      <c r="D125" s="95" t="s">
        <v>586</v>
      </c>
      <c r="E125" s="96" t="s">
        <v>775</v>
      </c>
      <c r="F125" s="88" t="s">
        <v>67</v>
      </c>
      <c r="G125" s="88"/>
    </row>
    <row r="126" spans="2:13" ht="99.9" customHeight="1" thickTop="1" thickBot="1">
      <c r="B126" s="93" t="s">
        <v>776</v>
      </c>
      <c r="C126" s="93" t="s">
        <v>63</v>
      </c>
      <c r="D126" s="93" t="s">
        <v>586</v>
      </c>
      <c r="E126" s="94" t="s">
        <v>777</v>
      </c>
      <c r="F126" s="92" t="s">
        <v>67</v>
      </c>
      <c r="G126" s="92"/>
    </row>
    <row r="127" spans="2:13" ht="120" customHeight="1" thickTop="1" thickBot="1">
      <c r="B127" s="82">
        <v>29</v>
      </c>
      <c r="C127" s="83" t="s">
        <v>778</v>
      </c>
      <c r="D127" s="84"/>
      <c r="E127" s="84"/>
      <c r="F127" s="86"/>
      <c r="G127" s="86"/>
      <c r="H127" s="87" t="s">
        <v>31</v>
      </c>
      <c r="I127" s="356" t="str" cm="1">
        <f t="array" ref="I127">_xlfn.IFS(H127=LISTA_GERAL!$B$274,LISTA_GERAL!$C$274,H127=LISTA_GERAL!$B$275,LISTA_GERAL!$C$275,H127=LISTA_GERAL!$B$276,LISTA_GERAL!$C$276,H127=LISTA_GERAL!$B$277,LISTA_GERAL!$C$277,H127=LISTA_GERAL!$B$278,LISTA_GERAL!$C$278,H127=LISTA_GERAL!$B$279,LISTA_GERAL!$C$279,Z129=LISTA_GERAL!$B$2,"Campo de Resposta Não preenchido",H127="Selecione sua Resposta","Controle Não Foi Respondido")</f>
        <v>Controle Não Foi Respondido</v>
      </c>
      <c r="J127" s="357"/>
      <c r="K127" s="357"/>
      <c r="L127" s="357"/>
      <c r="M127" s="357"/>
    </row>
    <row r="128" spans="2:13" ht="99.9" customHeight="1" thickTop="1" thickBot="1">
      <c r="B128" s="93" t="s">
        <v>779</v>
      </c>
      <c r="C128" s="93" t="s">
        <v>63</v>
      </c>
      <c r="D128" s="93" t="s">
        <v>586</v>
      </c>
      <c r="E128" s="94" t="s">
        <v>780</v>
      </c>
      <c r="F128" s="92" t="s">
        <v>67</v>
      </c>
      <c r="G128" s="92"/>
    </row>
    <row r="129" spans="2:13" ht="99.9" customHeight="1" thickTop="1" thickBot="1">
      <c r="B129" s="95" t="s">
        <v>781</v>
      </c>
      <c r="C129" s="95" t="s">
        <v>70</v>
      </c>
      <c r="D129" s="95" t="s">
        <v>586</v>
      </c>
      <c r="E129" s="96" t="s">
        <v>782</v>
      </c>
      <c r="F129" s="88" t="s">
        <v>67</v>
      </c>
      <c r="G129" s="88"/>
    </row>
    <row r="130" spans="2:13" ht="99.9" customHeight="1" thickTop="1" thickBot="1">
      <c r="B130" s="93" t="s">
        <v>783</v>
      </c>
      <c r="C130" s="93" t="s">
        <v>63</v>
      </c>
      <c r="D130" s="93" t="s">
        <v>586</v>
      </c>
      <c r="E130" s="94" t="s">
        <v>784</v>
      </c>
      <c r="F130" s="92" t="s">
        <v>67</v>
      </c>
      <c r="G130" s="92"/>
    </row>
    <row r="131" spans="2:13" ht="99.9" customHeight="1" thickTop="1" thickBot="1">
      <c r="B131" s="95" t="s">
        <v>785</v>
      </c>
      <c r="C131" s="95" t="s">
        <v>63</v>
      </c>
      <c r="D131" s="95" t="s">
        <v>586</v>
      </c>
      <c r="E131" s="96" t="s">
        <v>786</v>
      </c>
      <c r="F131" s="88" t="s">
        <v>67</v>
      </c>
      <c r="G131" s="88"/>
    </row>
    <row r="132" spans="2:13" ht="99.9" customHeight="1" thickTop="1" thickBot="1">
      <c r="B132" s="93" t="s">
        <v>787</v>
      </c>
      <c r="C132" s="93" t="s">
        <v>63</v>
      </c>
      <c r="D132" s="93" t="s">
        <v>736</v>
      </c>
      <c r="E132" s="94" t="s">
        <v>788</v>
      </c>
      <c r="F132" s="92" t="s">
        <v>67</v>
      </c>
      <c r="G132" s="92"/>
    </row>
    <row r="133" spans="2:13" ht="99.9" customHeight="1" thickTop="1" thickBot="1">
      <c r="B133" s="95" t="s">
        <v>789</v>
      </c>
      <c r="C133" s="95" t="s">
        <v>63</v>
      </c>
      <c r="D133" s="95" t="s">
        <v>736</v>
      </c>
      <c r="E133" s="96" t="s">
        <v>790</v>
      </c>
      <c r="F133" s="88" t="s">
        <v>67</v>
      </c>
      <c r="G133" s="88"/>
    </row>
    <row r="134" spans="2:13" ht="99.9" customHeight="1" thickTop="1" thickBot="1">
      <c r="B134" s="93" t="s">
        <v>791</v>
      </c>
      <c r="C134" s="93" t="s">
        <v>63</v>
      </c>
      <c r="D134" s="93" t="s">
        <v>736</v>
      </c>
      <c r="E134" s="94" t="s">
        <v>792</v>
      </c>
      <c r="F134" s="92" t="s">
        <v>67</v>
      </c>
      <c r="G134" s="92"/>
    </row>
    <row r="135" spans="2:13" ht="99.9" customHeight="1" thickTop="1" thickBot="1">
      <c r="B135" s="95" t="s">
        <v>793</v>
      </c>
      <c r="C135" s="95" t="s">
        <v>63</v>
      </c>
      <c r="D135" s="95" t="s">
        <v>736</v>
      </c>
      <c r="E135" s="96" t="s">
        <v>794</v>
      </c>
      <c r="F135" s="88" t="s">
        <v>67</v>
      </c>
      <c r="G135" s="88"/>
    </row>
    <row r="136" spans="2:13" ht="99.9" customHeight="1" thickTop="1" thickBot="1">
      <c r="B136" s="93" t="s">
        <v>795</v>
      </c>
      <c r="C136" s="93" t="s">
        <v>70</v>
      </c>
      <c r="D136" s="93" t="s">
        <v>736</v>
      </c>
      <c r="E136" s="94" t="s">
        <v>796</v>
      </c>
      <c r="F136" s="92" t="s">
        <v>67</v>
      </c>
      <c r="G136" s="92"/>
    </row>
    <row r="137" spans="2:13" ht="99.9" customHeight="1" thickTop="1" thickBot="1">
      <c r="B137" s="95" t="s">
        <v>797</v>
      </c>
      <c r="C137" s="95" t="s">
        <v>63</v>
      </c>
      <c r="D137" s="95" t="s">
        <v>736</v>
      </c>
      <c r="E137" s="96" t="s">
        <v>798</v>
      </c>
      <c r="F137" s="88" t="s">
        <v>67</v>
      </c>
      <c r="G137" s="88"/>
    </row>
    <row r="138" spans="2:13" ht="99.9" customHeight="1" thickTop="1" thickBot="1">
      <c r="B138" s="93" t="s">
        <v>799</v>
      </c>
      <c r="C138" s="93" t="s">
        <v>70</v>
      </c>
      <c r="D138" s="93" t="s">
        <v>736</v>
      </c>
      <c r="E138" s="94" t="s">
        <v>800</v>
      </c>
      <c r="F138" s="92" t="s">
        <v>67</v>
      </c>
      <c r="G138" s="92"/>
    </row>
    <row r="139" spans="2:13" ht="99.9" customHeight="1" thickTop="1" thickBot="1">
      <c r="B139" s="97" t="s">
        <v>801</v>
      </c>
      <c r="C139" s="97" t="s">
        <v>63</v>
      </c>
      <c r="D139" s="97" t="s">
        <v>736</v>
      </c>
      <c r="E139" s="98" t="s">
        <v>802</v>
      </c>
      <c r="F139" s="88" t="s">
        <v>67</v>
      </c>
      <c r="G139" s="88"/>
    </row>
    <row r="140" spans="2:13" ht="120" customHeight="1" thickTop="1" thickBot="1">
      <c r="B140" s="82">
        <v>30</v>
      </c>
      <c r="C140" s="83" t="s">
        <v>803</v>
      </c>
      <c r="D140" s="84"/>
      <c r="E140" s="84"/>
      <c r="F140" s="86"/>
      <c r="G140" s="86"/>
      <c r="H140" s="87" t="s">
        <v>31</v>
      </c>
      <c r="I140" s="356" t="str" cm="1">
        <f t="array" ref="I140">_xlfn.IFS(H140=LISTA_GERAL!$B$274,LISTA_GERAL!$C$274,H140=LISTA_GERAL!$B$275,LISTA_GERAL!$C$275,H140=LISTA_GERAL!$B$276,LISTA_GERAL!$C$276,H140=LISTA_GERAL!$B$277,LISTA_GERAL!$C$277,H140=LISTA_GERAL!$B$278,LISTA_GERAL!$C$278,H140=LISTA_GERAL!$B$279,LISTA_GERAL!$C$279,Z142=LISTA_GERAL!$B$2,"Campo de Resposta Não preenchido",H140="Selecione sua Resposta","Controle Não Foi Respondido")</f>
        <v>Controle Não Foi Respondido</v>
      </c>
      <c r="J140" s="357"/>
      <c r="K140" s="357"/>
      <c r="L140" s="357"/>
      <c r="M140" s="357"/>
    </row>
    <row r="141" spans="2:13" ht="99.9" customHeight="1" thickTop="1" thickBot="1">
      <c r="B141" s="99" t="s">
        <v>804</v>
      </c>
      <c r="C141" s="99" t="s">
        <v>63</v>
      </c>
      <c r="D141" s="99" t="s">
        <v>610</v>
      </c>
      <c r="E141" s="100" t="s">
        <v>805</v>
      </c>
      <c r="F141" s="92" t="s">
        <v>67</v>
      </c>
      <c r="G141" s="92"/>
    </row>
    <row r="142" spans="2:13" ht="99.9" customHeight="1" thickTop="1" thickBot="1">
      <c r="B142" s="95" t="s">
        <v>806</v>
      </c>
      <c r="C142" s="95" t="s">
        <v>63</v>
      </c>
      <c r="D142" s="95" t="s">
        <v>610</v>
      </c>
      <c r="E142" s="96" t="s">
        <v>807</v>
      </c>
      <c r="F142" s="88" t="s">
        <v>67</v>
      </c>
      <c r="G142" s="88"/>
    </row>
    <row r="143" spans="2:13" ht="99.9" customHeight="1" thickTop="1" thickBot="1">
      <c r="B143" s="93" t="s">
        <v>808</v>
      </c>
      <c r="C143" s="93" t="s">
        <v>63</v>
      </c>
      <c r="D143" s="93" t="s">
        <v>610</v>
      </c>
      <c r="E143" s="94" t="s">
        <v>809</v>
      </c>
      <c r="F143" s="92" t="s">
        <v>67</v>
      </c>
      <c r="G143" s="92"/>
    </row>
    <row r="144" spans="2:13" ht="99.9" customHeight="1" thickTop="1" thickBot="1">
      <c r="B144" s="95" t="s">
        <v>810</v>
      </c>
      <c r="C144" s="95" t="s">
        <v>63</v>
      </c>
      <c r="D144" s="95" t="s">
        <v>610</v>
      </c>
      <c r="E144" s="96" t="s">
        <v>811</v>
      </c>
      <c r="F144" s="88" t="s">
        <v>67</v>
      </c>
      <c r="G144" s="88"/>
    </row>
    <row r="145" spans="2:26" ht="99.9" customHeight="1" thickTop="1" thickBot="1">
      <c r="B145" s="93" t="s">
        <v>812</v>
      </c>
      <c r="C145" s="93" t="s">
        <v>63</v>
      </c>
      <c r="D145" s="93" t="s">
        <v>610</v>
      </c>
      <c r="E145" s="94" t="s">
        <v>813</v>
      </c>
      <c r="F145" s="92" t="s">
        <v>67</v>
      </c>
      <c r="G145" s="92"/>
    </row>
    <row r="146" spans="2:26" ht="99.9" customHeight="1" thickTop="1" thickBot="1">
      <c r="B146" s="95" t="s">
        <v>814</v>
      </c>
      <c r="C146" s="95" t="s">
        <v>63</v>
      </c>
      <c r="D146" s="95" t="s">
        <v>610</v>
      </c>
      <c r="E146" s="96" t="s">
        <v>815</v>
      </c>
      <c r="F146" s="88" t="s">
        <v>67</v>
      </c>
      <c r="G146" s="88"/>
    </row>
    <row r="147" spans="2:26" ht="99.9" customHeight="1" thickTop="1" thickBot="1">
      <c r="B147" s="93" t="s">
        <v>816</v>
      </c>
      <c r="C147" s="93" t="s">
        <v>78</v>
      </c>
      <c r="D147" s="93" t="s">
        <v>610</v>
      </c>
      <c r="E147" s="94" t="s">
        <v>817</v>
      </c>
      <c r="F147" s="92" t="s">
        <v>67</v>
      </c>
      <c r="G147" s="92"/>
    </row>
    <row r="148" spans="2:26" ht="99.9" customHeight="1" thickTop="1" thickBot="1">
      <c r="B148" s="95" t="s">
        <v>818</v>
      </c>
      <c r="C148" s="95" t="s">
        <v>70</v>
      </c>
      <c r="D148" s="95" t="s">
        <v>586</v>
      </c>
      <c r="E148" s="96" t="s">
        <v>819</v>
      </c>
      <c r="F148" s="88" t="s">
        <v>67</v>
      </c>
      <c r="G148" s="88"/>
      <c r="Z148" s="79" t="s">
        <v>545</v>
      </c>
    </row>
    <row r="149" spans="2:26" ht="99.9" customHeight="1" thickTop="1" thickBot="1">
      <c r="B149" s="93" t="s">
        <v>820</v>
      </c>
      <c r="C149" s="93" t="s">
        <v>78</v>
      </c>
      <c r="D149" s="93" t="s">
        <v>586</v>
      </c>
      <c r="E149" s="94" t="s">
        <v>821</v>
      </c>
      <c r="F149" s="92" t="s">
        <v>67</v>
      </c>
      <c r="G149" s="92"/>
    </row>
    <row r="150" spans="2:26" ht="99.9" customHeight="1" thickTop="1" thickBot="1">
      <c r="B150" s="95" t="s">
        <v>822</v>
      </c>
      <c r="C150" s="95" t="s">
        <v>78</v>
      </c>
      <c r="D150" s="95" t="s">
        <v>586</v>
      </c>
      <c r="E150" s="96" t="s">
        <v>823</v>
      </c>
      <c r="F150" s="88" t="s">
        <v>67</v>
      </c>
      <c r="G150" s="88"/>
    </row>
    <row r="151" spans="2:26" ht="99.9" customHeight="1" thickTop="1" thickBot="1">
      <c r="B151" s="93" t="s">
        <v>824</v>
      </c>
      <c r="C151" s="93" t="s">
        <v>78</v>
      </c>
      <c r="D151" s="93" t="s">
        <v>586</v>
      </c>
      <c r="E151" s="94" t="s">
        <v>825</v>
      </c>
      <c r="F151" s="92" t="s">
        <v>67</v>
      </c>
      <c r="G151" s="92"/>
    </row>
    <row r="152" spans="2:26" ht="99.9" customHeight="1" thickTop="1" thickBot="1">
      <c r="B152" s="95" t="s">
        <v>826</v>
      </c>
      <c r="C152" s="95" t="s">
        <v>78</v>
      </c>
      <c r="D152" s="95" t="s">
        <v>586</v>
      </c>
      <c r="E152" s="96" t="s">
        <v>827</v>
      </c>
      <c r="F152" s="88" t="s">
        <v>67</v>
      </c>
      <c r="G152" s="88"/>
    </row>
    <row r="153" spans="2:26" ht="120" customHeight="1" thickTop="1" thickBot="1">
      <c r="B153" s="82">
        <v>31</v>
      </c>
      <c r="C153" s="83" t="s">
        <v>828</v>
      </c>
      <c r="D153" s="84"/>
      <c r="E153" s="84"/>
      <c r="F153" s="86"/>
      <c r="G153" s="86"/>
      <c r="H153" s="87" t="s">
        <v>31</v>
      </c>
      <c r="I153" s="356" t="str" cm="1">
        <f t="array" ref="I153">_xlfn.IFS(H153=LISTA_GERAL!$B$274,LISTA_GERAL!$C$274,H153=LISTA_GERAL!$B$275,LISTA_GERAL!$C$275,H153=LISTA_GERAL!$B$276,LISTA_GERAL!$C$276,H153=LISTA_GERAL!$B$277,LISTA_GERAL!$C$277,H153=LISTA_GERAL!$B$278,LISTA_GERAL!$C$278,H153=LISTA_GERAL!$B$279,LISTA_GERAL!$C$279,Z155=LISTA_GERAL!$B$2,"Campo de Resposta Não preenchido",H153="Selecione sua Resposta","Controle Não Foi Respondido")</f>
        <v>Controle Não Foi Respondido</v>
      </c>
      <c r="J153" s="357"/>
      <c r="K153" s="357"/>
      <c r="L153" s="357"/>
      <c r="M153" s="357"/>
    </row>
    <row r="154" spans="2:26" ht="99.9" customHeight="1" thickTop="1" thickBot="1">
      <c r="B154" s="99" t="s">
        <v>829</v>
      </c>
      <c r="C154" s="99" t="s">
        <v>63</v>
      </c>
      <c r="D154" s="99" t="s">
        <v>830</v>
      </c>
      <c r="E154" s="100" t="s">
        <v>831</v>
      </c>
      <c r="F154" s="92" t="s">
        <v>67</v>
      </c>
      <c r="G154" s="92"/>
    </row>
    <row r="155" spans="2:26" ht="99.9" customHeight="1" thickTop="1" thickBot="1">
      <c r="B155" s="95" t="s">
        <v>832</v>
      </c>
      <c r="C155" s="95" t="s">
        <v>70</v>
      </c>
      <c r="D155" s="95" t="s">
        <v>830</v>
      </c>
      <c r="E155" s="96" t="s">
        <v>833</v>
      </c>
      <c r="F155" s="88" t="s">
        <v>67</v>
      </c>
      <c r="G155" s="88"/>
    </row>
    <row r="156" spans="2:26" ht="99.9" customHeight="1" thickTop="1" thickBot="1">
      <c r="B156" s="93" t="s">
        <v>834</v>
      </c>
      <c r="C156" s="93" t="s">
        <v>63</v>
      </c>
      <c r="D156" s="93" t="s">
        <v>830</v>
      </c>
      <c r="E156" s="94" t="s">
        <v>835</v>
      </c>
      <c r="F156" s="92" t="s">
        <v>67</v>
      </c>
      <c r="G156" s="92"/>
    </row>
    <row r="157" spans="2:26" ht="99.9" customHeight="1" thickTop="1" thickBot="1">
      <c r="B157" s="95" t="s">
        <v>836</v>
      </c>
      <c r="C157" s="95" t="s">
        <v>63</v>
      </c>
      <c r="D157" s="95" t="s">
        <v>830</v>
      </c>
      <c r="E157" s="96" t="s">
        <v>837</v>
      </c>
      <c r="F157" s="88" t="s">
        <v>67</v>
      </c>
      <c r="G157" s="88"/>
    </row>
    <row r="158" spans="2:26" ht="99.9" customHeight="1" thickTop="1" thickBot="1">
      <c r="B158" s="93" t="s">
        <v>838</v>
      </c>
      <c r="C158" s="93" t="s">
        <v>70</v>
      </c>
      <c r="D158" s="93" t="s">
        <v>830</v>
      </c>
      <c r="E158" s="94" t="s">
        <v>839</v>
      </c>
      <c r="F158" s="92" t="s">
        <v>67</v>
      </c>
      <c r="G158" s="92"/>
      <c r="Z158" s="79" t="s">
        <v>545</v>
      </c>
    </row>
    <row r="159" spans="2:26" ht="99.9" customHeight="1" thickTop="1" thickBot="1">
      <c r="B159" s="95" t="s">
        <v>840</v>
      </c>
      <c r="C159" s="95" t="s">
        <v>63</v>
      </c>
      <c r="D159" s="95" t="s">
        <v>830</v>
      </c>
      <c r="E159" s="96" t="s">
        <v>841</v>
      </c>
      <c r="F159" s="88" t="s">
        <v>67</v>
      </c>
      <c r="G159" s="88"/>
    </row>
    <row r="160" spans="2:26" ht="99.9" customHeight="1" thickTop="1" thickBot="1">
      <c r="B160" s="93" t="s">
        <v>842</v>
      </c>
      <c r="C160" s="93" t="s">
        <v>70</v>
      </c>
      <c r="D160" s="93" t="s">
        <v>830</v>
      </c>
      <c r="E160" s="94" t="s">
        <v>843</v>
      </c>
      <c r="F160" s="92" t="s">
        <v>67</v>
      </c>
      <c r="G160" s="92"/>
    </row>
    <row r="161" spans="2:7" ht="99.9" customHeight="1" thickTop="1" thickBot="1">
      <c r="B161" s="95" t="s">
        <v>844</v>
      </c>
      <c r="C161" s="95" t="s">
        <v>70</v>
      </c>
      <c r="D161" s="95" t="s">
        <v>830</v>
      </c>
      <c r="E161" s="96" t="s">
        <v>845</v>
      </c>
      <c r="F161" s="88" t="s">
        <v>67</v>
      </c>
      <c r="G161" s="88"/>
    </row>
    <row r="162" spans="2:7" ht="99.9" customHeight="1" thickTop="1" thickBot="1">
      <c r="B162" s="93" t="s">
        <v>846</v>
      </c>
      <c r="C162" s="93" t="s">
        <v>63</v>
      </c>
      <c r="D162" s="93" t="s">
        <v>830</v>
      </c>
      <c r="E162" s="94" t="s">
        <v>847</v>
      </c>
      <c r="F162" s="92" t="s">
        <v>67</v>
      </c>
      <c r="G162" s="92"/>
    </row>
    <row r="163" spans="2:7" ht="99.9" customHeight="1" thickTop="1" thickBot="1">
      <c r="B163" s="95" t="s">
        <v>848</v>
      </c>
      <c r="C163" s="95" t="s">
        <v>63</v>
      </c>
      <c r="D163" s="95" t="s">
        <v>830</v>
      </c>
      <c r="E163" s="96" t="s">
        <v>849</v>
      </c>
      <c r="F163" s="88" t="s">
        <v>67</v>
      </c>
      <c r="G163" s="88"/>
    </row>
    <row r="164" spans="2:7" ht="99.9" customHeight="1" thickTop="1" thickBot="1">
      <c r="B164" s="93" t="s">
        <v>850</v>
      </c>
      <c r="C164" s="93" t="s">
        <v>63</v>
      </c>
      <c r="D164" s="93" t="s">
        <v>830</v>
      </c>
      <c r="E164" s="94" t="s">
        <v>851</v>
      </c>
      <c r="F164" s="92" t="s">
        <v>67</v>
      </c>
      <c r="G164" s="92"/>
    </row>
    <row r="165" spans="2:7" ht="99.9" customHeight="1" thickTop="1" thickBot="1">
      <c r="B165" s="95" t="s">
        <v>852</v>
      </c>
      <c r="C165" s="95" t="s">
        <v>70</v>
      </c>
      <c r="D165" s="95" t="s">
        <v>830</v>
      </c>
      <c r="E165" s="96" t="s">
        <v>853</v>
      </c>
      <c r="F165" s="88" t="s">
        <v>67</v>
      </c>
      <c r="G165" s="88"/>
    </row>
    <row r="166" spans="2:7" ht="99.9" customHeight="1" thickTop="1" thickBot="1">
      <c r="B166" s="93" t="s">
        <v>854</v>
      </c>
      <c r="C166" s="93" t="s">
        <v>70</v>
      </c>
      <c r="D166" s="93" t="s">
        <v>830</v>
      </c>
      <c r="E166" s="94" t="s">
        <v>855</v>
      </c>
      <c r="F166" s="92" t="s">
        <v>67</v>
      </c>
      <c r="G166" s="92"/>
    </row>
    <row r="167" spans="2:7" ht="99.9" customHeight="1" thickTop="1" thickBot="1">
      <c r="B167" s="95" t="s">
        <v>856</v>
      </c>
      <c r="C167" s="95" t="s">
        <v>70</v>
      </c>
      <c r="D167" s="95" t="s">
        <v>830</v>
      </c>
      <c r="E167" s="96" t="s">
        <v>857</v>
      </c>
      <c r="F167" s="88" t="s">
        <v>67</v>
      </c>
      <c r="G167" s="88"/>
    </row>
    <row r="168" spans="2:7" ht="126.9" customHeight="1" thickTop="1" thickBot="1">
      <c r="B168" s="93" t="s">
        <v>858</v>
      </c>
      <c r="C168" s="93" t="s">
        <v>78</v>
      </c>
      <c r="D168" s="93" t="s">
        <v>830</v>
      </c>
      <c r="E168" s="94" t="s">
        <v>859</v>
      </c>
      <c r="F168" s="92" t="s">
        <v>67</v>
      </c>
      <c r="G168" s="92"/>
    </row>
    <row r="169" spans="2:7" ht="99.9" customHeight="1" thickTop="1" thickBot="1">
      <c r="B169" s="95" t="s">
        <v>860</v>
      </c>
      <c r="C169" s="95" t="s">
        <v>70</v>
      </c>
      <c r="D169" s="95" t="s">
        <v>830</v>
      </c>
      <c r="E169" s="96" t="s">
        <v>861</v>
      </c>
      <c r="F169" s="88" t="s">
        <v>67</v>
      </c>
      <c r="G169" s="88"/>
    </row>
    <row r="170" spans="2:7" ht="99.9" customHeight="1" thickTop="1" thickBot="1">
      <c r="B170" s="93" t="s">
        <v>862</v>
      </c>
      <c r="C170" s="93" t="s">
        <v>63</v>
      </c>
      <c r="D170" s="93" t="s">
        <v>830</v>
      </c>
      <c r="E170" s="94" t="s">
        <v>863</v>
      </c>
      <c r="F170" s="92" t="s">
        <v>67</v>
      </c>
      <c r="G170" s="92"/>
    </row>
    <row r="171" spans="2:7" ht="99.9" customHeight="1" thickTop="1" thickBot="1">
      <c r="B171" s="95" t="s">
        <v>864</v>
      </c>
      <c r="C171" s="95" t="s">
        <v>63</v>
      </c>
      <c r="D171" s="95" t="s">
        <v>830</v>
      </c>
      <c r="E171" s="96" t="s">
        <v>865</v>
      </c>
      <c r="F171" s="88" t="s">
        <v>67</v>
      </c>
      <c r="G171" s="88"/>
    </row>
  </sheetData>
  <sheetProtection algorithmName="SHA-512" hashValue="soPYmIRO2Popsq5+Soku6hi7UyUIF6wtGWLZFdNfdUtLQsRc8zVbgLFxGnSMYCOhFSctuJCM/acvw+ti/+GzSQ==" saltValue="qsDQK0g6WFQBe34wXRr+cA==" spinCount="100000" sheet="1" selectLockedCells="1"/>
  <mergeCells count="16">
    <mergeCell ref="I50:M50"/>
    <mergeCell ref="C6:D6"/>
    <mergeCell ref="H8:M8"/>
    <mergeCell ref="I9:M9"/>
    <mergeCell ref="I24:M24"/>
    <mergeCell ref="I39:M39"/>
    <mergeCell ref="B7:M7"/>
    <mergeCell ref="I127:M127"/>
    <mergeCell ref="I140:M140"/>
    <mergeCell ref="I153:M153"/>
    <mergeCell ref="I63:M63"/>
    <mergeCell ref="I68:M68"/>
    <mergeCell ref="I84:M84"/>
    <mergeCell ref="I94:M94"/>
    <mergeCell ref="I107:M107"/>
    <mergeCell ref="I113:M113"/>
  </mergeCells>
  <conditionalFormatting sqref="C6">
    <cfRule type="cellIs" dxfId="75" priority="27" operator="equal">
      <formula>"Alta Criticidade"</formula>
    </cfRule>
    <cfRule type="cellIs" dxfId="74" priority="28" operator="equal">
      <formula>"Média Criticidade"</formula>
    </cfRule>
    <cfRule type="cellIs" dxfId="73" priority="29" operator="equal">
      <formula>"Baixa Criticidade"</formula>
    </cfRule>
  </conditionalFormatting>
  <conditionalFormatting sqref="H9">
    <cfRule type="cellIs" dxfId="72" priority="25" operator="equal">
      <formula>"Selecione sua Resposta"</formula>
    </cfRule>
    <cfRule type="cellIs" dxfId="71" priority="26" operator="equal">
      <formula>"Selecione su Resposta"</formula>
    </cfRule>
  </conditionalFormatting>
  <conditionalFormatting sqref="H24">
    <cfRule type="cellIs" dxfId="70" priority="23" operator="equal">
      <formula>"Selecione sua Resposta"</formula>
    </cfRule>
    <cfRule type="cellIs" dxfId="69" priority="24" operator="equal">
      <formula>"Selecione su Resposta"</formula>
    </cfRule>
  </conditionalFormatting>
  <conditionalFormatting sqref="H39">
    <cfRule type="cellIs" dxfId="68" priority="21" operator="equal">
      <formula>"Selecione sua Resposta"</formula>
    </cfRule>
    <cfRule type="cellIs" dxfId="67" priority="22" operator="equal">
      <formula>"Selecione su Resposta"</formula>
    </cfRule>
  </conditionalFormatting>
  <conditionalFormatting sqref="H50">
    <cfRule type="cellIs" dxfId="66" priority="19" operator="equal">
      <formula>"Selecione sua Resposta"</formula>
    </cfRule>
    <cfRule type="cellIs" dxfId="65" priority="20" operator="equal">
      <formula>"Selecione su Resposta"</formula>
    </cfRule>
  </conditionalFormatting>
  <conditionalFormatting sqref="H63">
    <cfRule type="cellIs" dxfId="64" priority="17" operator="equal">
      <formula>"Selecione sua Resposta"</formula>
    </cfRule>
    <cfRule type="cellIs" dxfId="63" priority="18" operator="equal">
      <formula>"Selecione su Resposta"</formula>
    </cfRule>
  </conditionalFormatting>
  <conditionalFormatting sqref="H68">
    <cfRule type="cellIs" dxfId="62" priority="15" operator="equal">
      <formula>"Selecione sua Resposta"</formula>
    </cfRule>
    <cfRule type="cellIs" dxfId="61" priority="16" operator="equal">
      <formula>"Selecione su Resposta"</formula>
    </cfRule>
  </conditionalFormatting>
  <conditionalFormatting sqref="H84">
    <cfRule type="cellIs" dxfId="60" priority="13" operator="equal">
      <formula>"Selecione sua Resposta"</formula>
    </cfRule>
    <cfRule type="cellIs" dxfId="59" priority="14" operator="equal">
      <formula>"Selecione su Resposta"</formula>
    </cfRule>
  </conditionalFormatting>
  <conditionalFormatting sqref="H94">
    <cfRule type="cellIs" dxfId="58" priority="11" operator="equal">
      <formula>"Selecione sua Resposta"</formula>
    </cfRule>
    <cfRule type="cellIs" dxfId="57" priority="12" operator="equal">
      <formula>"Selecione su Resposta"</formula>
    </cfRule>
  </conditionalFormatting>
  <conditionalFormatting sqref="H107">
    <cfRule type="cellIs" dxfId="56" priority="9" operator="equal">
      <formula>"Selecione sua Resposta"</formula>
    </cfRule>
    <cfRule type="cellIs" dxfId="55" priority="10" operator="equal">
      <formula>"Selecione su Resposta"</formula>
    </cfRule>
  </conditionalFormatting>
  <conditionalFormatting sqref="H113">
    <cfRule type="cellIs" dxfId="54" priority="7" operator="equal">
      <formula>"Selecione sua Resposta"</formula>
    </cfRule>
    <cfRule type="cellIs" dxfId="53" priority="8" operator="equal">
      <formula>"Selecione su Resposta"</formula>
    </cfRule>
  </conditionalFormatting>
  <conditionalFormatting sqref="H127">
    <cfRule type="cellIs" dxfId="52" priority="5" operator="equal">
      <formula>"Selecione sua Resposta"</formula>
    </cfRule>
    <cfRule type="cellIs" dxfId="51" priority="6" operator="equal">
      <formula>"Selecione su Resposta"</formula>
    </cfRule>
  </conditionalFormatting>
  <conditionalFormatting sqref="H140">
    <cfRule type="cellIs" dxfId="50" priority="3" operator="equal">
      <formula>"Selecione sua Resposta"</formula>
    </cfRule>
    <cfRule type="cellIs" dxfId="49" priority="4" operator="equal">
      <formula>"Selecione su Resposta"</formula>
    </cfRule>
  </conditionalFormatting>
  <conditionalFormatting sqref="H153">
    <cfRule type="cellIs" dxfId="48" priority="1" operator="equal">
      <formula>"Selecione sua Resposta"</formula>
    </cfRule>
    <cfRule type="cellIs" dxfId="47" priority="2" operator="equal">
      <formula>"Selecione su Resposta"</formula>
    </cfRule>
  </conditionalFormatting>
  <dataValidations count="5">
    <dataValidation type="list" allowBlank="1" showInputMessage="1" showErrorMessage="1" errorTitle="Error" error="Please Provide a Valid Input" sqref="F158 F112 F109 F81:F83 F78:F79 F74:F76 F44 F35:F38 F29:F32 F168 F147:F152 F123 F119 F102 F92:F93 F87" xr:uid="{BC862839-B47C-4098-9DF7-DD26091E62D2}">
      <formula1>"Selecione a Resposta,Adota em maior parte ou totalmente,Adota em menor parte,Adota parcialmente,Há decisão formal ou plano aprovado para implementar,A organização não adota essa medida,Não se aplica"</formula1>
    </dataValidation>
    <dataValidation type="list" allowBlank="1" showInputMessage="1" showErrorMessage="1" errorTitle="Error" error="Please Provide a Valid Input" sqref="F169:F171 F159:F167 F154:F157 F141:F146 F128:F139 F124:F126 F120:F122 F114:F118 F110:F111 F108 F103:F106 F95:F101 F88:F91 F85:F86 F80 F77 F69:F73 F64:F67 F51:F62 F45:F49 F40:F43 F33:F34 F25:F28 F10:F23" xr:uid="{995E68B9-BAB4-4F2F-BEF5-203AF659EF38}">
      <formula1>"Selecione a Resposta,Adota em maior parte ou totalmente,Adota em menor parte,Adota parcialmente,Há decisão formal ou plano aprovado para implementar,A organização não adota essa medida"</formula1>
    </dataValidation>
    <dataValidation type="list" allowBlank="1" showInputMessage="1" showErrorMessage="1" sqref="F68 F63 F50" xr:uid="{9AC504F8-4301-4358-9175-0EA7D0726889}">
      <formula1>"Selecione a Resposta,Adota em maior parte ou totalmente,Adota em menor parte,Adota parcialmente,Há decisão formal ou plano aprovado para implementar,A organização não adota essa medida,Não se aplica,"</formula1>
    </dataValidation>
    <dataValidation type="list" allowBlank="1" showErrorMessage="1" prompt="Selecione sua Resposta" sqref="H9 H24 H39 H50 H63 H68 H84 H94 H107 H113 H127 H140 H153" xr:uid="{34CB162A-6510-4273-8656-141BF6B84C8C}">
      <formula1>"Selecione sua Resposta,0,1,2,3,4,5"</formula1>
    </dataValidation>
    <dataValidation allowBlank="1" showInputMessage="1" showErrorMessage="1" prompt="Justificativa do porquê da resposta &quot;Não se aplica&quot;" sqref="G10:G22 G25 G40:G49 G51:G62 G64:G67 G69:G83 G85:G93 G95:G106 G108:G112 G114:G126 G128:G139 G141:G152 G154:G171" xr:uid="{B96BAF80-E405-40C6-B042-EB6F754A30F5}"/>
  </dataValidations>
  <pageMargins left="0.511811024" right="0.511811024" top="0.78740157499999996" bottom="0.78740157499999996" header="0.31496062000000002" footer="0.31496062000000002"/>
  <pageSetup paperSize="9" orientation="portrait" r:id="rId1"/>
  <drawing r:id="rId2"/>
  <legacy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2E3692-C268-44C0-BBBC-36FD04A0D2A0}">
  <sheetPr codeName="Sheet18"/>
  <dimension ref="A1:Z48"/>
  <sheetViews>
    <sheetView showGridLines="0" zoomScale="69" zoomScaleNormal="69" workbookViewId="0">
      <pane ySplit="4" topLeftCell="A5" activePane="bottomLeft" state="frozen"/>
      <selection pane="bottomLeft"/>
    </sheetView>
  </sheetViews>
  <sheetFormatPr defaultColWidth="0" defaultRowHeight="14.4"/>
  <cols>
    <col min="1" max="1" width="3.44140625" style="2" customWidth="1"/>
    <col min="2" max="2" width="27.77734375" style="2" customWidth="1"/>
    <col min="3" max="3" width="27.44140625" style="2" customWidth="1"/>
    <col min="4" max="4" width="33.6640625" style="2" customWidth="1"/>
    <col min="5" max="5" width="53.44140625" style="2" customWidth="1"/>
    <col min="6" max="6" width="54.88671875" style="2" bestFit="1" customWidth="1"/>
    <col min="7" max="9" width="8.88671875" style="2" customWidth="1"/>
    <col min="10" max="10" width="51.44140625" style="2" customWidth="1"/>
    <col min="11" max="11" width="30" style="2" customWidth="1"/>
    <col min="12" max="25" width="8.88671875" style="2" customWidth="1"/>
    <col min="26" max="26" width="3.44140625" style="2" customWidth="1"/>
    <col min="27" max="16384" width="8.88671875" style="2" hidden="1"/>
  </cols>
  <sheetData>
    <row r="1" spans="2:7" ht="64.8" customHeight="1"/>
    <row r="3" spans="2:7" ht="16.8" customHeight="1"/>
    <row r="4" spans="2:7" ht="17.399999999999999" customHeight="1"/>
    <row r="5" spans="2:7" ht="16.5" customHeight="1"/>
    <row r="6" spans="2:7" ht="3.9" customHeight="1"/>
    <row r="7" spans="2:7" ht="42" hidden="1" customHeight="1"/>
    <row r="8" spans="2:7" ht="42" hidden="1" customHeight="1"/>
    <row r="9" spans="2:7" ht="42.6" customHeight="1">
      <c r="B9" s="295" t="s">
        <v>900</v>
      </c>
      <c r="C9" s="367" t="s">
        <v>901</v>
      </c>
      <c r="D9" s="367"/>
      <c r="E9" s="296" t="s">
        <v>924</v>
      </c>
      <c r="F9" s="297" t="s">
        <v>925</v>
      </c>
      <c r="G9" s="32"/>
    </row>
    <row r="10" spans="2:7" ht="34.200000000000003" customHeight="1">
      <c r="B10" s="193">
        <v>0</v>
      </c>
      <c r="C10" s="368" t="s">
        <v>902</v>
      </c>
      <c r="D10" s="369"/>
      <c r="E10" s="194" t="str">
        <f>BASE_CIS8!F8</f>
        <v>Por favor preencher todos os campos</v>
      </c>
      <c r="F10" s="195" t="str" cm="1">
        <f t="array" ref="F10">IFERROR(_xlfn.IFS(E10&lt;0.3,'TABELAS AUXILIARES'!O8,E10&lt;0.5,'TABELAS AUXILIARES'!O9,E10 &lt; 0.7,'TABELAS AUXILIARES'!O10,E10 &lt; 0.89,'TABELAS AUXILIARES'!O11,E10 &lt;= 1,'TABELAS AUXILIARES'!O12),"Por favor preencha todos os campos")</f>
        <v>Por favor preencha todos os campos</v>
      </c>
      <c r="G10" s="32"/>
    </row>
    <row r="11" spans="2:7" ht="24.9" customHeight="1">
      <c r="B11" s="196"/>
      <c r="C11" s="197"/>
      <c r="D11" s="197"/>
      <c r="E11" s="197"/>
      <c r="F11" s="198"/>
    </row>
    <row r="12" spans="2:7" ht="45.6" customHeight="1">
      <c r="B12" s="300" t="s">
        <v>903</v>
      </c>
      <c r="C12" s="370" t="str">
        <f>BASE_CIS8!E10</f>
        <v>Por favor preencha todos os campos</v>
      </c>
      <c r="D12" s="371"/>
      <c r="E12" s="371"/>
      <c r="F12" s="282" t="str">
        <f>BASE_CIS8!G10</f>
        <v>Por favor preencha todos os campos</v>
      </c>
    </row>
    <row r="13" spans="2:7" ht="12" customHeight="1">
      <c r="B13" s="199"/>
      <c r="F13" s="200"/>
    </row>
    <row r="14" spans="2:7" ht="45" customHeight="1">
      <c r="B14" s="283" t="s">
        <v>900</v>
      </c>
      <c r="C14" s="372" t="s">
        <v>901</v>
      </c>
      <c r="D14" s="372"/>
      <c r="E14" s="284" t="s">
        <v>926</v>
      </c>
      <c r="F14" s="285" t="s">
        <v>925</v>
      </c>
    </row>
    <row r="15" spans="2:7" ht="39.9" customHeight="1">
      <c r="B15" s="201">
        <v>1</v>
      </c>
      <c r="C15" s="365" t="s">
        <v>61</v>
      </c>
      <c r="D15" s="366"/>
      <c r="E15" s="202" t="str">
        <f>BASE_CIS8!F12</f>
        <v>Por favor preencha todas as medidas e controles</v>
      </c>
      <c r="F15" s="203" t="str" cm="1">
        <f t="array" ref="F15">_xlfn.IFNA(_xlfn.IFS(E15&lt;0.3,'TABELAS AUXILIARES'!$O$8,E15 &lt;0.5,'TABELAS AUXILIARES'!$O$9,E15 &lt; 0.7,'TABELAS AUXILIARES'!$O$10,E15 &lt; 0.89,'TABELAS AUXILIARES'!$O$11,E15 &lt;= 1,'TABELAS AUXILIARES'!$O$12,E15=LISTA_GERAL!$A$2," "),"Por favor preencha todas as medidas e controles")</f>
        <v>Por favor preencha todas as medidas e controles</v>
      </c>
    </row>
    <row r="16" spans="2:7" ht="39.9" customHeight="1">
      <c r="B16" s="201">
        <v>2</v>
      </c>
      <c r="C16" s="365" t="s">
        <v>84</v>
      </c>
      <c r="D16" s="366"/>
      <c r="E16" s="202" t="str">
        <f>BASE_CIS8!F13</f>
        <v>Por favor preencha todas as medidas e controles</v>
      </c>
      <c r="F16" s="203" t="str" cm="1">
        <f t="array" ref="F16">_xlfn.IFNA(_xlfn.IFS(E16&lt;0.3,'TABELAS AUXILIARES'!$O$8,E16 &lt;0.5,'TABELAS AUXILIARES'!$O$9,E16 &lt; 0.7,'TABELAS AUXILIARES'!$O$10,E16 &lt; 0.89,'TABELAS AUXILIARES'!$O$11,E16 &lt;= 1,'TABELAS AUXILIARES'!$O$12,E16=LISTA_GERAL!$A$2," "),"Por favor preencha todas as medidas e controles")</f>
        <v>Por favor preencha todas as medidas e controles</v>
      </c>
    </row>
    <row r="17" spans="2:6" ht="39.9" customHeight="1">
      <c r="B17" s="201">
        <v>3</v>
      </c>
      <c r="C17" s="365" t="s">
        <v>106</v>
      </c>
      <c r="D17" s="366"/>
      <c r="E17" s="202" t="str">
        <f>BASE_CIS8!F14</f>
        <v>Por favor preencha todas as medidas e controles</v>
      </c>
      <c r="F17" s="203" t="str" cm="1">
        <f t="array" ref="F17">_xlfn.IFNA(_xlfn.IFS(E17&lt;0.3,'TABELAS AUXILIARES'!$O$8,E17 &lt;0.5,'TABELAS AUXILIARES'!$O$9,E17 &lt; 0.7,'TABELAS AUXILIARES'!$O$10,E17 &lt; 0.89,'TABELAS AUXILIARES'!$O$11,E17 &lt;= 1,'TABELAS AUXILIARES'!$O$12,E17=LISTA_GERAL!$A$2," "),"Por favor preencha todas as medidas e controles")</f>
        <v>Por favor preencha todas as medidas e controles</v>
      </c>
    </row>
    <row r="18" spans="2:6" ht="39.9" customHeight="1">
      <c r="B18" s="201">
        <v>4</v>
      </c>
      <c r="C18" s="365" t="s">
        <v>149</v>
      </c>
      <c r="D18" s="366"/>
      <c r="E18" s="202" t="str">
        <f>BASE_CIS8!F15</f>
        <v>Por favor preencha todas as medidas e controles</v>
      </c>
      <c r="F18" s="203" t="str" cm="1">
        <f t="array" ref="F18">_xlfn.IFNA(_xlfn.IFS(E18&lt;0.3,'TABELAS AUXILIARES'!$O$8,E18 &lt;0.5,'TABELAS AUXILIARES'!$O$9,E18 &lt; 0.7,'TABELAS AUXILIARES'!$O$10,E18 &lt; 0.89,'TABELAS AUXILIARES'!$O$11,E18 &lt;= 1,'TABELAS AUXILIARES'!$O$12,E18=LISTA_GERAL!$A$2," "),"Por favor preencha todas as medidas e controles")</f>
        <v>Por favor preencha todas as medidas e controles</v>
      </c>
    </row>
    <row r="19" spans="2:6" ht="39.9" customHeight="1">
      <c r="B19" s="201">
        <v>5</v>
      </c>
      <c r="C19" s="365" t="s">
        <v>905</v>
      </c>
      <c r="D19" s="366"/>
      <c r="E19" s="202" t="str">
        <f>BASE_CIS8!F16</f>
        <v>Por favor preencha todas as medidas e controles</v>
      </c>
      <c r="F19" s="203" t="str" cm="1">
        <f t="array" ref="F19">_xlfn.IFNA(_xlfn.IFS(E19&lt;0.3,'TABELAS AUXILIARES'!$O$8,E19 &lt;0.5,'TABELAS AUXILIARES'!$O$9,E19 &lt; 0.7,'TABELAS AUXILIARES'!$O$10,E19 &lt; 0.89,'TABELAS AUXILIARES'!$O$11,E19 &lt;= 1,'TABELAS AUXILIARES'!$O$12,E19=LISTA_GERAL!$A$2," "),"Por favor preencha todas as medidas e controles")</f>
        <v>Por favor preencha todas as medidas e controles</v>
      </c>
    </row>
    <row r="20" spans="2:6" ht="39.9" customHeight="1">
      <c r="B20" s="201">
        <v>6</v>
      </c>
      <c r="C20" s="365" t="s">
        <v>906</v>
      </c>
      <c r="D20" s="366"/>
      <c r="E20" s="202" t="str">
        <f>BASE_CIS8!F17</f>
        <v>Por favor preencha todas as medidas e controles</v>
      </c>
      <c r="F20" s="203" t="str" cm="1">
        <f t="array" ref="F20">_xlfn.IFNA(_xlfn.IFS(E20&lt;0.3,'TABELAS AUXILIARES'!$O$8,E20 &lt;0.5,'TABELAS AUXILIARES'!$O$9,E20 &lt; 0.7,'TABELAS AUXILIARES'!$O$10,E20 &lt; 0.89,'TABELAS AUXILIARES'!$O$11,E20 &lt;= 1,'TABELAS AUXILIARES'!$O$12,E20=LISTA_GERAL!$A$2," "),"Por favor preencha todas as medidas e controles")</f>
        <v>Por favor preencha todas as medidas e controles</v>
      </c>
    </row>
    <row r="21" spans="2:6" ht="39.9" customHeight="1">
      <c r="B21" s="201">
        <v>7</v>
      </c>
      <c r="C21" s="365" t="s">
        <v>907</v>
      </c>
      <c r="D21" s="366"/>
      <c r="E21" s="202" t="str">
        <f>BASE_CIS8!F18</f>
        <v>Por favor preencha todas as medidas e controles</v>
      </c>
      <c r="F21" s="203" t="str" cm="1">
        <f t="array" ref="F21">_xlfn.IFNA(_xlfn.IFS(E21&lt;0.3,'TABELAS AUXILIARES'!$O$8,E21 &lt;0.5,'TABELAS AUXILIARES'!$O$9,E21 &lt; 0.7,'TABELAS AUXILIARES'!$O$10,E21 &lt; 0.89,'TABELAS AUXILIARES'!$O$11,E21 &lt;= 1,'TABELAS AUXILIARES'!$O$12,E21=LISTA_GERAL!$A$2," "),"Por favor preencha todas as medidas e controles")</f>
        <v>Por favor preencha todas as medidas e controles</v>
      </c>
    </row>
    <row r="22" spans="2:6" ht="39.9" customHeight="1">
      <c r="B22" s="201">
        <v>8</v>
      </c>
      <c r="C22" s="365" t="s">
        <v>252</v>
      </c>
      <c r="D22" s="366"/>
      <c r="E22" s="202" t="str">
        <f>BASE_CIS8!F19</f>
        <v>Por favor preencha todas as medidas e controles</v>
      </c>
      <c r="F22" s="203" t="str" cm="1">
        <f t="array" ref="F22">_xlfn.IFNA(_xlfn.IFS(E22&lt;0.3,'TABELAS AUXILIARES'!$O$8,E22 &lt;0.5,'TABELAS AUXILIARES'!$O$9,E22 &lt; 0.7,'TABELAS AUXILIARES'!$O$10,E22 &lt; 0.89,'TABELAS AUXILIARES'!$O$11,E22 &lt;= 1,'TABELAS AUXILIARES'!$O$12,E22=LISTA_GERAL!$A$2," "),"Por favor preencha todas as medidas e controles")</f>
        <v>Por favor preencha todas as medidas e controles</v>
      </c>
    </row>
    <row r="23" spans="2:6" ht="39.9" customHeight="1">
      <c r="B23" s="201">
        <v>9</v>
      </c>
      <c r="C23" s="365" t="s">
        <v>288</v>
      </c>
      <c r="D23" s="366"/>
      <c r="E23" s="202" t="str">
        <f>BASE_CIS8!F20</f>
        <v>Por favor preencha todas as medidas e controles</v>
      </c>
      <c r="F23" s="203" t="str" cm="1">
        <f t="array" ref="F23">_xlfn.IFNA(_xlfn.IFS(E23&lt;0.3,'TABELAS AUXILIARES'!$O$8,E23 &lt;0.5,'TABELAS AUXILIARES'!$O$9,E23 &lt; 0.7,'TABELAS AUXILIARES'!$O$10,E23 &lt; 0.89,'TABELAS AUXILIARES'!$O$11,E23 &lt;= 1,'TABELAS AUXILIARES'!$O$12,E23=LISTA_GERAL!$A$2," "),"Por favor preencha todas as medidas e controles")</f>
        <v>Por favor preencha todas as medidas e controles</v>
      </c>
    </row>
    <row r="24" spans="2:6" ht="39.9" customHeight="1">
      <c r="B24" s="201">
        <v>10</v>
      </c>
      <c r="C24" s="365" t="s">
        <v>310</v>
      </c>
      <c r="D24" s="366"/>
      <c r="E24" s="202" t="str">
        <f>BASE_CIS8!F21</f>
        <v>Por favor preencha todas as medidas e controles</v>
      </c>
      <c r="F24" s="203" t="str" cm="1">
        <f t="array" ref="F24">_xlfn.IFNA(_xlfn.IFS(E24&lt;0.3,'TABELAS AUXILIARES'!$O$8,E24 &lt;0.5,'TABELAS AUXILIARES'!$O$9,E24 &lt; 0.7,'TABELAS AUXILIARES'!$O$10,E24 &lt; 0.89,'TABELAS AUXILIARES'!$O$11,E24 &lt;= 1,'TABELAS AUXILIARES'!$O$12,E24=LISTA_GERAL!$A$2," "),"Por favor preencha todas as medidas e controles")</f>
        <v>Por favor preencha todas as medidas e controles</v>
      </c>
    </row>
    <row r="25" spans="2:6" ht="39.9" customHeight="1">
      <c r="B25" s="201">
        <v>11</v>
      </c>
      <c r="C25" s="365" t="s">
        <v>332</v>
      </c>
      <c r="D25" s="366"/>
      <c r="E25" s="202" t="str">
        <f>BASE_CIS8!F22</f>
        <v>Por favor preencha todas as medidas e controles</v>
      </c>
      <c r="F25" s="203" t="str" cm="1">
        <f t="array" ref="F25">_xlfn.IFNA(_xlfn.IFS(E25&lt;0.3,'TABELAS AUXILIARES'!$O$8,E25 &lt;0.5,'TABELAS AUXILIARES'!$O$9,E25 &lt; 0.7,'TABELAS AUXILIARES'!$O$10,E25 &lt; 0.89,'TABELAS AUXILIARES'!$O$11,E25 &lt;= 1,'TABELAS AUXILIARES'!$O$12,E25=LISTA_GERAL!$A$2," "),"Por favor preencha todas as medidas e controles")</f>
        <v>Por favor preencha todas as medidas e controles</v>
      </c>
    </row>
    <row r="26" spans="2:6" ht="39.9" customHeight="1">
      <c r="B26" s="201">
        <v>12</v>
      </c>
      <c r="C26" s="365" t="s">
        <v>908</v>
      </c>
      <c r="D26" s="366"/>
      <c r="E26" s="202" t="str">
        <f>BASE_CIS8!F23</f>
        <v>Por favor preencha todas as medidas e controles</v>
      </c>
      <c r="F26" s="203" t="str" cm="1">
        <f t="array" ref="F26">_xlfn.IFNA(_xlfn.IFS(E26&lt;0.3,'TABELAS AUXILIARES'!$O$8,E26 &lt;0.5,'TABELAS AUXILIARES'!$O$9,E26 &lt; 0.7,'TABELAS AUXILIARES'!$O$10,E26 &lt; 0.89,'TABELAS AUXILIARES'!$O$11,E26 &lt;= 1,'TABELAS AUXILIARES'!$O$12,E26=LISTA_GERAL!$A$2," "),"Por favor preencha todas as medidas e controles")</f>
        <v>Por favor preencha todas as medidas e controles</v>
      </c>
    </row>
    <row r="27" spans="2:6" ht="39.9" customHeight="1">
      <c r="B27" s="201">
        <v>13</v>
      </c>
      <c r="C27" s="365" t="s">
        <v>374</v>
      </c>
      <c r="D27" s="366"/>
      <c r="E27" s="202" t="str">
        <f>BASE_CIS8!F24</f>
        <v>Por favor preencha todas as medidas e controles</v>
      </c>
      <c r="F27" s="203" t="str" cm="1">
        <f t="array" ref="F27">_xlfn.IFNA(_xlfn.IFS(E27&lt;0.3,'TABELAS AUXILIARES'!$O$8,E27 &lt;0.5,'TABELAS AUXILIARES'!$O$9,E27 &lt; 0.7,'TABELAS AUXILIARES'!$O$10,E27 &lt; 0.89,'TABELAS AUXILIARES'!$O$11,E27 &lt;= 1,'TABELAS AUXILIARES'!$O$12,E27=LISTA_GERAL!$A$2," "),"Por favor preencha todas as medidas e controles")</f>
        <v>Por favor preencha todas as medidas e controles</v>
      </c>
    </row>
    <row r="28" spans="2:6" ht="45" customHeight="1">
      <c r="B28" s="201">
        <v>14</v>
      </c>
      <c r="C28" s="365" t="s">
        <v>408</v>
      </c>
      <c r="D28" s="366"/>
      <c r="E28" s="202" t="str">
        <f>BASE_CIS8!F25</f>
        <v>Por favor preencha todas as medidas e controles</v>
      </c>
      <c r="F28" s="203" t="str" cm="1">
        <f t="array" ref="F28">_xlfn.IFNA(_xlfn.IFS(E28&lt;0.3,'TABELAS AUXILIARES'!$O$8,E28 &lt;0.5,'TABELAS AUXILIARES'!$O$9,E28 &lt; 0.7,'TABELAS AUXILIARES'!$O$10,E28 &lt; 0.89,'TABELAS AUXILIARES'!$O$11,E28 &lt;= 1,'TABELAS AUXILIARES'!$O$12,E28=LISTA_GERAL!$A$2," "),"Por favor preencha todas as medidas e controles")</f>
        <v>Por favor preencha todas as medidas e controles</v>
      </c>
    </row>
    <row r="29" spans="2:6" ht="39.9" customHeight="1">
      <c r="B29" s="201">
        <v>15</v>
      </c>
      <c r="C29" s="365" t="s">
        <v>436</v>
      </c>
      <c r="D29" s="366"/>
      <c r="E29" s="202" t="str">
        <f>BASE_CIS8!F26</f>
        <v>Por favor preencha todas as medidas e controles</v>
      </c>
      <c r="F29" s="203" t="str" cm="1">
        <f t="array" ref="F29">_xlfn.IFNA(_xlfn.IFS(E29&lt;0.3,'TABELAS AUXILIARES'!$O$8,E29 &lt;0.5,'TABELAS AUXILIARES'!$O$9,E29 &lt; 0.7,'TABELAS AUXILIARES'!$O$10,E29 &lt; 0.89,'TABELAS AUXILIARES'!$O$11,E29 &lt;= 1,'TABELAS AUXILIARES'!$O$12,E29=LISTA_GERAL!$A$2," "),"Por favor preencha todas as medidas e controles")</f>
        <v>Por favor preencha todas as medidas e controles</v>
      </c>
    </row>
    <row r="30" spans="2:6" ht="39.9" customHeight="1">
      <c r="B30" s="201">
        <v>16</v>
      </c>
      <c r="C30" s="365" t="s">
        <v>458</v>
      </c>
      <c r="D30" s="366"/>
      <c r="E30" s="202" t="str">
        <f>BASE_CIS8!F27</f>
        <v>Por favor preencha todas as medidas e controles</v>
      </c>
      <c r="F30" s="203" t="str" cm="1">
        <f t="array" ref="F30">_xlfn.IFNA(_xlfn.IFS(E30&lt;0.3,'TABELAS AUXILIARES'!$O$8,E30 &lt;0.5,'TABELAS AUXILIARES'!$O$9,E30 &lt; 0.7,'TABELAS AUXILIARES'!$O$10,E30 &lt; 0.89,'TABELAS AUXILIARES'!$O$11,E30 &lt;= 1,'TABELAS AUXILIARES'!$O$12,E30=LISTA_GERAL!$A$2," "),"Por favor preencha todas as medidas e controles")</f>
        <v>Por favor preencha todas as medidas e controles</v>
      </c>
    </row>
    <row r="31" spans="2:6" ht="39.9" customHeight="1">
      <c r="B31" s="201">
        <v>17</v>
      </c>
      <c r="C31" s="365" t="s">
        <v>501</v>
      </c>
      <c r="D31" s="366"/>
      <c r="E31" s="202" t="str">
        <f>BASE_CIS8!F28</f>
        <v>Por favor preencha todas as medidas e controles</v>
      </c>
      <c r="F31" s="203" t="str" cm="1">
        <f t="array" ref="F31">_xlfn.IFNA(_xlfn.IFS(E31&lt;0.3,'TABELAS AUXILIARES'!$O$8,E31 &lt;0.5,'TABELAS AUXILIARES'!$O$9,E31 &lt; 0.7,'TABELAS AUXILIARES'!$O$10,E31 &lt; 0.89,'TABELAS AUXILIARES'!$O$11,E31 &lt;= 1,'TABELAS AUXILIARES'!$O$12,E31=LISTA_GERAL!$A$2," "),"Por favor preencha todas as medidas e controles")</f>
        <v>Por favor preencha todas as medidas e controles</v>
      </c>
    </row>
    <row r="32" spans="2:6" ht="39.9" customHeight="1">
      <c r="B32" s="201">
        <v>18</v>
      </c>
      <c r="C32" s="365" t="s">
        <v>529</v>
      </c>
      <c r="D32" s="366"/>
      <c r="E32" s="202" t="str">
        <f>BASE_CIS8!F29</f>
        <v>Por favor preencha todas as medidas e controles</v>
      </c>
      <c r="F32" s="203" t="str" cm="1">
        <f t="array" ref="F32">_xlfn.IFNA(_xlfn.IFS(E32&lt;0.3,'TABELAS AUXILIARES'!$O$8,E32 &lt;0.5,'TABELAS AUXILIARES'!$O$9,E32 &lt; 0.7,'TABELAS AUXILIARES'!$O$10,E32 &lt; 0.89,'TABELAS AUXILIARES'!$O$11,E32 &lt;= 1,'TABELAS AUXILIARES'!$O$12,E32=LISTA_GERAL!$A$2," "),"Por favor preencha todas as medidas e controles")</f>
        <v>Por favor preencha todas as medidas e controles</v>
      </c>
    </row>
    <row r="33" spans="2:6">
      <c r="B33" s="196"/>
      <c r="C33" s="204"/>
      <c r="D33" s="204"/>
      <c r="E33" s="204"/>
      <c r="F33" s="205"/>
    </row>
    <row r="34" spans="2:6" ht="45.6" customHeight="1">
      <c r="B34" s="299" t="s">
        <v>910</v>
      </c>
      <c r="C34" s="373" t="str">
        <f>BASE_CIS8!E34</f>
        <v>Por favor preencha todos os campos</v>
      </c>
      <c r="D34" s="374"/>
      <c r="E34" s="374"/>
      <c r="F34" s="286" t="str">
        <f>BASE_CIS8!G34</f>
        <v>Por favor preencha todos os campos</v>
      </c>
    </row>
    <row r="35" spans="2:6" ht="12" customHeight="1">
      <c r="B35" s="196"/>
      <c r="C35" s="204"/>
      <c r="D35" s="204"/>
      <c r="E35" s="204"/>
      <c r="F35" s="205"/>
    </row>
    <row r="36" spans="2:6" ht="39.9" customHeight="1">
      <c r="B36" s="201">
        <v>19</v>
      </c>
      <c r="C36" s="365" t="s">
        <v>912</v>
      </c>
      <c r="D36" s="366"/>
      <c r="E36" s="202" t="str">
        <f>BASE_CIS8!F36</f>
        <v>Por favor preencha todas as medidas e controles</v>
      </c>
      <c r="F36" s="203" t="str" cm="1">
        <f t="array" ref="F36">_xlfn.IFNA(_xlfn.IFS(E36&lt;0.3,'TABELAS AUXILIARES'!$O$8,E36 &lt;0.5,'TABELAS AUXILIARES'!$O$9,E36 &lt; 0.7,'TABELAS AUXILIARES'!$O$10,E36 &lt; 0.89,'TABELAS AUXILIARES'!$O$11,E36 &lt;= 1,'TABELAS AUXILIARES'!$O$12,E36=LISTA_GERAL!$A$2," "),"Por favor preencha todas as medidas e controles")</f>
        <v>Por favor preencha todas as medidas e controles</v>
      </c>
    </row>
    <row r="37" spans="2:6" ht="39.9" customHeight="1">
      <c r="B37" s="201">
        <v>20</v>
      </c>
      <c r="C37" s="365" t="s">
        <v>927</v>
      </c>
      <c r="D37" s="366"/>
      <c r="E37" s="202" t="str">
        <f>BASE_CIS8!F37</f>
        <v>Por favor preencha todas as medidas e controles</v>
      </c>
      <c r="F37" s="203" t="str" cm="1">
        <f t="array" ref="F37">_xlfn.IFNA(_xlfn.IFS(E37&lt;0.3,'TABELAS AUXILIARES'!$O$8,E37 &lt;0.5,'TABELAS AUXILIARES'!$O$9,E37 &lt; 0.7,'TABELAS AUXILIARES'!$O$10,E37 &lt; 0.89,'TABELAS AUXILIARES'!$O$11,E37 &lt;= 1,'TABELAS AUXILIARES'!$O$12,E37=LISTA_GERAL!$A$2," "),"Por favor preencha todas as medidas e controles")</f>
        <v>Por favor preencha todas as medidas e controles</v>
      </c>
    </row>
    <row r="38" spans="2:6" ht="39.9" customHeight="1">
      <c r="B38" s="201">
        <v>21</v>
      </c>
      <c r="C38" s="365" t="s">
        <v>914</v>
      </c>
      <c r="D38" s="366"/>
      <c r="E38" s="202" t="str">
        <f>BASE_CIS8!F38</f>
        <v>Por favor preencha todas as medidas e controles</v>
      </c>
      <c r="F38" s="203" t="str" cm="1">
        <f t="array" ref="F38">_xlfn.IFNA(_xlfn.IFS(E38&lt;0.3,'TABELAS AUXILIARES'!$O$8,E38 &lt;0.5,'TABELAS AUXILIARES'!$O$9,E38 &lt; 0.7,'TABELAS AUXILIARES'!$O$10,E38 &lt; 0.89,'TABELAS AUXILIARES'!$O$11,E38 &lt;= 1,'TABELAS AUXILIARES'!$O$12,E38=LISTA_GERAL!$A$2," "),"Por favor preencha todas as medidas e controles")</f>
        <v>Por favor preencha todas as medidas e controles</v>
      </c>
    </row>
    <row r="39" spans="2:6" ht="39.9" customHeight="1">
      <c r="B39" s="201">
        <v>22</v>
      </c>
      <c r="C39" s="365" t="s">
        <v>915</v>
      </c>
      <c r="D39" s="366"/>
      <c r="E39" s="202" t="str">
        <f>BASE_CIS8!F39</f>
        <v>Por favor preencha todas as medidas e controles</v>
      </c>
      <c r="F39" s="203" t="str" cm="1">
        <f t="array" ref="F39">_xlfn.IFNA(_xlfn.IFS(E39&lt;0.3,'TABELAS AUXILIARES'!$O$8,E39 &lt;0.5,'TABELAS AUXILIARES'!$O$9,E39 &lt; 0.7,'TABELAS AUXILIARES'!$O$10,E39 &lt; 0.89,'TABELAS AUXILIARES'!$O$11,E39 &lt;= 1,'TABELAS AUXILIARES'!$O$12,E39=LISTA_GERAL!$A$2," "),"Por favor preencha todas as medidas e controles")</f>
        <v>Por favor preencha todas as medidas e controles</v>
      </c>
    </row>
    <row r="40" spans="2:6" ht="39.9" customHeight="1">
      <c r="B40" s="201">
        <v>23</v>
      </c>
      <c r="C40" s="365" t="s">
        <v>916</v>
      </c>
      <c r="D40" s="366"/>
      <c r="E40" s="202" t="str">
        <f>BASE_CIS8!F40</f>
        <v>Por favor preencha todas as medidas e controles</v>
      </c>
      <c r="F40" s="203" t="str" cm="1">
        <f t="array" ref="F40">_xlfn.IFNA(_xlfn.IFS(E40&lt;0.3,'TABELAS AUXILIARES'!$O$8,E40 &lt;0.5,'TABELAS AUXILIARES'!$O$9,E40 &lt; 0.7,'TABELAS AUXILIARES'!$O$10,E40 &lt; 0.89,'TABELAS AUXILIARES'!$O$11,E40 &lt;= 1,'TABELAS AUXILIARES'!$O$12,E40=LISTA_GERAL!$A$2," "),"Por favor preencha todas as medidas e controles")</f>
        <v>Por favor preencha todas as medidas e controles</v>
      </c>
    </row>
    <row r="41" spans="2:6" ht="39.9" customHeight="1">
      <c r="B41" s="201">
        <v>24</v>
      </c>
      <c r="C41" s="377" t="s">
        <v>664</v>
      </c>
      <c r="D41" s="378"/>
      <c r="E41" s="202" t="str">
        <f>BASE_CIS8!F41</f>
        <v>Por favor preencha todas as medidas e controles</v>
      </c>
      <c r="F41" s="203" t="str" cm="1">
        <f t="array" ref="F41">_xlfn.IFNA(_xlfn.IFS(E41&lt;0.3,'TABELAS AUXILIARES'!$O$8,E41 &lt;0.5,'TABELAS AUXILIARES'!$O$9,E41 &lt; 0.7,'TABELAS AUXILIARES'!$O$10,E41 &lt; 0.89,'TABELAS AUXILIARES'!$O$11,E41 &lt;= 1,'TABELAS AUXILIARES'!$O$12,E41=LISTA_GERAL!$A$2," "),"Por favor preencha todas as medidas e controles")</f>
        <v>Por favor preencha todas as medidas e controles</v>
      </c>
    </row>
    <row r="42" spans="2:6" ht="39.9" customHeight="1">
      <c r="B42" s="201">
        <v>25</v>
      </c>
      <c r="C42" s="365" t="s">
        <v>917</v>
      </c>
      <c r="D42" s="366"/>
      <c r="E42" s="202" t="str">
        <f>BASE_CIS8!F42</f>
        <v>Por favor preencha todas as medidas e controles</v>
      </c>
      <c r="F42" s="203" t="str" cm="1">
        <f t="array" ref="F42">_xlfn.IFNA(_xlfn.IFS(E42&lt;0.3,'TABELAS AUXILIARES'!$O$8,E42 &lt;0.5,'TABELAS AUXILIARES'!$O$9,E42 &lt; 0.7,'TABELAS AUXILIARES'!$O$10,E42 &lt; 0.89,'TABELAS AUXILIARES'!$O$11,E42 &lt;= 1,'TABELAS AUXILIARES'!$O$12,E42=LISTA_GERAL!$A$2," "),"Por favor preencha todas as medidas e controles")</f>
        <v>Por favor preencha todas as medidas e controles</v>
      </c>
    </row>
    <row r="43" spans="2:6" ht="39.9" customHeight="1">
      <c r="B43" s="201">
        <v>26</v>
      </c>
      <c r="C43" s="365" t="s">
        <v>918</v>
      </c>
      <c r="D43" s="366"/>
      <c r="E43" s="202" t="str">
        <f>BASE_CIS8!F43</f>
        <v>Por favor preencha todas as medidas e controles</v>
      </c>
      <c r="F43" s="203" t="str" cm="1">
        <f t="array" ref="F43">_xlfn.IFNA(_xlfn.IFS(E43&lt;0.3,'TABELAS AUXILIARES'!$O$8,E43 &lt;0.5,'TABELAS AUXILIARES'!$O$9,E43 &lt; 0.7,'TABELAS AUXILIARES'!$O$10,E43 &lt; 0.89,'TABELAS AUXILIARES'!$O$11,E43 &lt;= 1,'TABELAS AUXILIARES'!$O$12,E43=LISTA_GERAL!$A$2," "),"Por favor preencha todas as medidas e controles")</f>
        <v>Por favor preencha todas as medidas e controles</v>
      </c>
    </row>
    <row r="44" spans="2:6" ht="45.6" customHeight="1">
      <c r="B44" s="201">
        <v>27</v>
      </c>
      <c r="C44" s="365" t="s">
        <v>919</v>
      </c>
      <c r="D44" s="366"/>
      <c r="E44" s="202" t="str">
        <f>BASE_CIS8!F44</f>
        <v>Por favor preencha todas as medidas e controles</v>
      </c>
      <c r="F44" s="203" t="str" cm="1">
        <f t="array" ref="F44">_xlfn.IFNA(_xlfn.IFS(E44&lt;0.3,'TABELAS AUXILIARES'!$O$8,E44 &lt;0.5,'TABELAS AUXILIARES'!$O$9,E44 &lt; 0.7,'TABELAS AUXILIARES'!$O$10,E44 &lt; 0.89,'TABELAS AUXILIARES'!$O$11,E44 &lt;= 1,'TABELAS AUXILIARES'!$O$12,E44=LISTA_GERAL!$A$2," "),"Por favor preencha todas as medidas e controles")</f>
        <v>Por favor preencha todas as medidas e controles</v>
      </c>
    </row>
    <row r="45" spans="2:6" ht="39.9" customHeight="1">
      <c r="B45" s="201">
        <v>28</v>
      </c>
      <c r="C45" s="365" t="s">
        <v>920</v>
      </c>
      <c r="D45" s="366"/>
      <c r="E45" s="202" t="str">
        <f>BASE_CIS8!F45</f>
        <v>Por favor preencha todas as medidas e controles</v>
      </c>
      <c r="F45" s="203" t="str" cm="1">
        <f t="array" ref="F45">_xlfn.IFNA(_xlfn.IFS(E45&lt;0.3,'TABELAS AUXILIARES'!$O$8,E45 &lt;0.5,'TABELAS AUXILIARES'!$O$9,E45 &lt; 0.7,'TABELAS AUXILIARES'!$O$10,E45 &lt; 0.89,'TABELAS AUXILIARES'!$O$11,E45 &lt;= 1,'TABELAS AUXILIARES'!$O$12,E45=LISTA_GERAL!$A$2," "),"Por favor preencha todas as medidas e controles")</f>
        <v>Por favor preencha todas as medidas e controles</v>
      </c>
    </row>
    <row r="46" spans="2:6" ht="39.9" customHeight="1">
      <c r="B46" s="201">
        <v>29</v>
      </c>
      <c r="C46" s="365" t="s">
        <v>928</v>
      </c>
      <c r="D46" s="366"/>
      <c r="E46" s="202" t="str">
        <f>BASE_CIS8!F46</f>
        <v>Por favor preencha todas as medidas e controles</v>
      </c>
      <c r="F46" s="203" t="str" cm="1">
        <f t="array" ref="F46">_xlfn.IFNA(_xlfn.IFS(E46&lt;0.3,'TABELAS AUXILIARES'!$O$8,E46 &lt;0.5,'TABELAS AUXILIARES'!$O$9,E46 &lt; 0.7,'TABELAS AUXILIARES'!$O$10,E46 &lt; 0.89,'TABELAS AUXILIARES'!$O$11,E46 &lt;= 1,'TABELAS AUXILIARES'!$O$12,E46=LISTA_GERAL!$A$2," "),"Por favor preencha todas as medidas e controles")</f>
        <v>Por favor preencha todas as medidas e controles</v>
      </c>
    </row>
    <row r="47" spans="2:6" ht="39.9" customHeight="1">
      <c r="B47" s="201">
        <v>30</v>
      </c>
      <c r="C47" s="365" t="s">
        <v>922</v>
      </c>
      <c r="D47" s="366"/>
      <c r="E47" s="202" t="str">
        <f>BASE_CIS8!F47</f>
        <v>Por favor preencha todas as medidas e controles</v>
      </c>
      <c r="F47" s="203" t="str" cm="1">
        <f t="array" ref="F47">_xlfn.IFNA(_xlfn.IFS(E47&lt;0.3,'TABELAS AUXILIARES'!$O$8,E47 &lt;0.5,'TABELAS AUXILIARES'!$O$9,E47 &lt; 0.7,'TABELAS AUXILIARES'!$O$10,E47 &lt; 0.89,'TABELAS AUXILIARES'!$O$11,E47 &lt;= 1,'TABELAS AUXILIARES'!$O$12,E47=LISTA_GERAL!$A$2," "),"Por favor preencha todas as medidas e controles")</f>
        <v>Por favor preencha todas as medidas e controles</v>
      </c>
    </row>
    <row r="48" spans="2:6" ht="39.9" customHeight="1">
      <c r="B48" s="201">
        <v>31</v>
      </c>
      <c r="C48" s="375" t="s">
        <v>929</v>
      </c>
      <c r="D48" s="376"/>
      <c r="E48" s="202" t="str">
        <f>BASE_CIS8!F48</f>
        <v>Por favor preencha todas as medidas e controles</v>
      </c>
      <c r="F48" s="203" t="str" cm="1">
        <f t="array" ref="F48">_xlfn.IFNA(_xlfn.IFS(E48&lt;0.3,'TABELAS AUXILIARES'!$O$8,E48 &lt;0.5,'TABELAS AUXILIARES'!$O$9,E48 &lt; 0.7,'TABELAS AUXILIARES'!$O$10,E48 &lt; 0.89,'TABELAS AUXILIARES'!$O$11,E48 &lt;= 1,'TABELAS AUXILIARES'!$O$12,E48=LISTA_GERAL!$A$2," "),"Por favor preencha todas as medidas e controles")</f>
        <v>Por favor preencha todas as medidas e controles</v>
      </c>
    </row>
  </sheetData>
  <sheetProtection algorithmName="SHA-512" hashValue="HqNSGH5d+cZMS5nWBxkSjQD/GLdBtseFzrixkxIxsBcG6rDzdE8VOU5eUQ2Fj4sX9xRter6hK4IYAg7F1gCNEw==" saltValue="lD48bPHQdM0hUHLuoOl3kg==" spinCount="100000" sheet="1" objects="1" scenarios="1"/>
  <mergeCells count="36">
    <mergeCell ref="C48:D48"/>
    <mergeCell ref="C37:D37"/>
    <mergeCell ref="C38:D38"/>
    <mergeCell ref="C39:D39"/>
    <mergeCell ref="C40:D40"/>
    <mergeCell ref="C41:D41"/>
    <mergeCell ref="C42:D42"/>
    <mergeCell ref="C43:D43"/>
    <mergeCell ref="C44:D44"/>
    <mergeCell ref="C45:D45"/>
    <mergeCell ref="C46:D46"/>
    <mergeCell ref="C47:D47"/>
    <mergeCell ref="C36:D36"/>
    <mergeCell ref="C23:D23"/>
    <mergeCell ref="C24:D24"/>
    <mergeCell ref="C25:D25"/>
    <mergeCell ref="C26:D26"/>
    <mergeCell ref="C27:D27"/>
    <mergeCell ref="C28:D28"/>
    <mergeCell ref="C29:D29"/>
    <mergeCell ref="C30:D30"/>
    <mergeCell ref="C31:D31"/>
    <mergeCell ref="C32:D32"/>
    <mergeCell ref="C34:E34"/>
    <mergeCell ref="C22:D22"/>
    <mergeCell ref="C9:D9"/>
    <mergeCell ref="C10:D10"/>
    <mergeCell ref="C12:E12"/>
    <mergeCell ref="C14:D14"/>
    <mergeCell ref="C15:D15"/>
    <mergeCell ref="C16:D16"/>
    <mergeCell ref="C17:D17"/>
    <mergeCell ref="C18:D18"/>
    <mergeCell ref="C19:D19"/>
    <mergeCell ref="C20:D20"/>
    <mergeCell ref="C21:D21"/>
  </mergeCells>
  <pageMargins left="0.511811024" right="0.511811024" top="0.78740157499999996" bottom="0.78740157499999996" header="0.31496062000000002" footer="0.31496062000000002"/>
  <pageSetup paperSize="9"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ED4231-EC37-496F-9A59-3EF35B48162C}">
  <sheetPr codeName="Sheet12" filterMode="1"/>
  <dimension ref="A1:AV12736"/>
  <sheetViews>
    <sheetView showGridLines="0" zoomScale="40" zoomScaleNormal="40" workbookViewId="0">
      <pane ySplit="6" topLeftCell="A7" activePane="bottomLeft" state="frozen"/>
      <selection pane="bottomLeft"/>
    </sheetView>
  </sheetViews>
  <sheetFormatPr defaultColWidth="0" defaultRowHeight="14.4" customHeight="1" zeroHeight="1"/>
  <cols>
    <col min="1" max="1" width="2.44140625" style="22" customWidth="1"/>
    <col min="2" max="2" width="17.109375" style="22" customWidth="1"/>
    <col min="3" max="3" width="27.88671875" style="131" customWidth="1"/>
    <col min="4" max="4" width="101.44140625" style="22" customWidth="1"/>
    <col min="5" max="5" width="50.44140625" style="22" customWidth="1"/>
    <col min="6" max="6" width="65.44140625" style="22" customWidth="1"/>
    <col min="7" max="7" width="54.33203125" style="105" customWidth="1"/>
    <col min="8" max="8" width="57.33203125" style="22" customWidth="1"/>
    <col min="9" max="9" width="58" style="22" customWidth="1"/>
    <col min="10" max="10" width="31.44140625" style="22" customWidth="1"/>
    <col min="11" max="11" width="31.21875" style="22" customWidth="1"/>
    <col min="12" max="12" width="32.33203125" style="22" customWidth="1"/>
    <col min="13" max="14" width="33.44140625" style="22" customWidth="1"/>
    <col min="15" max="15" width="33.5546875" style="22" customWidth="1"/>
    <col min="16" max="16" width="40" style="108" hidden="1" customWidth="1"/>
    <col min="17" max="17" width="26.44140625" style="108" hidden="1" customWidth="1"/>
    <col min="18" max="18" width="48.33203125" style="108" hidden="1" customWidth="1"/>
    <col min="19" max="19" width="33.5546875" style="22" customWidth="1"/>
    <col min="20" max="48" width="12.44140625" style="2" customWidth="1"/>
    <col min="49" max="16384" width="12.44140625" style="2" hidden="1"/>
  </cols>
  <sheetData>
    <row r="1" spans="1:19" ht="63" customHeight="1">
      <c r="A1" s="105"/>
      <c r="B1" s="105"/>
      <c r="C1" s="105"/>
      <c r="D1" s="105"/>
      <c r="E1" s="105"/>
      <c r="F1" s="105"/>
      <c r="H1" s="105"/>
      <c r="I1" s="105"/>
      <c r="J1" s="105"/>
      <c r="K1" s="105"/>
      <c r="L1" s="105"/>
      <c r="M1" s="105"/>
      <c r="N1" s="105"/>
      <c r="O1" s="105"/>
      <c r="P1" s="106"/>
      <c r="Q1" s="107"/>
      <c r="R1" s="106"/>
      <c r="S1" s="105"/>
    </row>
    <row r="2" spans="1:19" ht="136.5" customHeight="1">
      <c r="C2" s="22"/>
      <c r="G2" s="22"/>
      <c r="Q2" s="109"/>
    </row>
    <row r="3" spans="1:19" ht="19.8" customHeight="1">
      <c r="C3" s="22"/>
      <c r="G3" s="22"/>
    </row>
    <row r="4" spans="1:19" ht="9" customHeight="1">
      <c r="C4" s="22"/>
      <c r="G4" s="22"/>
      <c r="Q4" s="109"/>
    </row>
    <row r="5" spans="1:19" ht="83.4" customHeight="1">
      <c r="B5" s="133"/>
      <c r="C5" s="133" t="s">
        <v>880</v>
      </c>
      <c r="D5" s="135">
        <f>COUNTA(C7:C1048576)</f>
        <v>310</v>
      </c>
      <c r="E5" s="132" t="s">
        <v>881</v>
      </c>
      <c r="F5" s="136">
        <f>COUNTIF(P:P,1)</f>
        <v>71</v>
      </c>
      <c r="G5" s="110"/>
      <c r="Q5" s="109"/>
    </row>
    <row r="6" spans="1:19" ht="82.2" customHeight="1">
      <c r="B6" s="134" t="s">
        <v>1715</v>
      </c>
      <c r="C6" s="111" t="s">
        <v>32</v>
      </c>
      <c r="D6" s="111" t="s">
        <v>33</v>
      </c>
      <c r="E6" s="111" t="s">
        <v>35</v>
      </c>
      <c r="F6" s="301" t="s">
        <v>1230</v>
      </c>
      <c r="G6" s="301" t="s">
        <v>866</v>
      </c>
      <c r="H6" s="302" t="s">
        <v>20</v>
      </c>
      <c r="I6" s="301" t="s">
        <v>1229</v>
      </c>
      <c r="J6" s="301" t="s">
        <v>867</v>
      </c>
      <c r="K6" s="301" t="s">
        <v>868</v>
      </c>
      <c r="L6" s="302" t="s">
        <v>869</v>
      </c>
      <c r="M6" s="301" t="s">
        <v>870</v>
      </c>
      <c r="N6" s="301" t="s">
        <v>871</v>
      </c>
      <c r="O6" s="134" t="s">
        <v>872</v>
      </c>
      <c r="P6" s="134" t="s">
        <v>1716</v>
      </c>
      <c r="Q6" s="134" t="s">
        <v>1717</v>
      </c>
      <c r="R6" s="134" t="s">
        <v>1718</v>
      </c>
    </row>
    <row r="7" spans="1:19" s="128" customFormat="1" ht="150" customHeight="1">
      <c r="A7" s="112"/>
      <c r="B7" s="124">
        <v>1</v>
      </c>
      <c r="C7" s="113" t="s">
        <v>36</v>
      </c>
      <c r="D7" s="114" t="s">
        <v>37</v>
      </c>
      <c r="E7" s="115" t="str">
        <f>FORM2.2!E12</f>
        <v>Selecione a Opção</v>
      </c>
      <c r="F7" s="116"/>
      <c r="G7" s="117"/>
      <c r="H7" s="118" t="str">
        <f>IF(G7="","Selecionar Responsável",_xlfn.XLOOKUP(G7,FORM1!$B$22:$B$1100,FORM1!$C$22:$C$1100,"",1))</f>
        <v>Selecionar Responsável</v>
      </c>
      <c r="I7" s="119"/>
      <c r="J7" s="120"/>
      <c r="K7" s="120"/>
      <c r="L7" s="121" t="str">
        <f t="shared" ref="L7:L70" ca="1" si="0">IF(J7&gt;K7,"Datas inválidas",IF(M7="Finalizado","Concluído",IF(J7&gt;TODAY(),"Não iniciado",_xlfn.IFS(J7=TODAY(),"Em andamento",TODAY()&gt;K7,"Atrasado",AND(TODAY()&gt;J7,TODAY()&lt;=K7),"Em andamento"))))</f>
        <v>Atrasado</v>
      </c>
      <c r="M7" s="122" t="s">
        <v>874</v>
      </c>
      <c r="N7" s="123"/>
      <c r="O7" s="124" t="s">
        <v>875</v>
      </c>
      <c r="P7" s="125">
        <f t="shared" ref="P7:P70" si="1">IF(O7="Sim",1,0)</f>
        <v>1</v>
      </c>
      <c r="Q7" s="126">
        <f t="shared" ref="Q7:Q70" si="2">IF(N7=E7,0,1)</f>
        <v>1</v>
      </c>
      <c r="R7" s="127">
        <f>IF(Table26[[#This Row],[Status Medida]]="Finalizado",IF(Table26[[#This Row],[Prioridade2]]=1,1,0),0)</f>
        <v>0</v>
      </c>
    </row>
    <row r="8" spans="1:19" s="128" customFormat="1" ht="150" customHeight="1">
      <c r="A8" s="112"/>
      <c r="B8" s="124">
        <v>1</v>
      </c>
      <c r="C8" s="113" t="s">
        <v>40</v>
      </c>
      <c r="D8" s="114" t="s">
        <v>41</v>
      </c>
      <c r="E8" s="115" t="str">
        <f>FORM2.2!E13</f>
        <v>Selecione a Opção</v>
      </c>
      <c r="F8" s="116"/>
      <c r="G8" s="117"/>
      <c r="H8" s="118" t="str">
        <f>IF(G8="","Selecionar Responsável",_xlfn.XLOOKUP(G8,FORM1!$B$22:$B$1100,FORM1!$C$22:$C$1100,"",1))</f>
        <v>Selecionar Responsável</v>
      </c>
      <c r="I8" s="119"/>
      <c r="J8" s="120"/>
      <c r="K8" s="120"/>
      <c r="L8" s="121" t="str">
        <f t="shared" ca="1" si="0"/>
        <v>Atrasado</v>
      </c>
      <c r="M8" s="122" t="s">
        <v>874</v>
      </c>
      <c r="N8" s="123"/>
      <c r="O8" s="124" t="s">
        <v>875</v>
      </c>
      <c r="P8" s="129">
        <f t="shared" si="1"/>
        <v>1</v>
      </c>
      <c r="Q8" s="130">
        <f t="shared" si="2"/>
        <v>1</v>
      </c>
      <c r="R8" s="127">
        <f>IF(Table26[[#This Row],[Status Medida]]="Finalizado",IF(Table26[[#This Row],[Prioridade2]]=1,1,0),0)</f>
        <v>0</v>
      </c>
    </row>
    <row r="9" spans="1:19" s="128" customFormat="1" ht="150" customHeight="1">
      <c r="A9" s="112"/>
      <c r="B9" s="124">
        <v>1</v>
      </c>
      <c r="C9" s="113" t="s">
        <v>43</v>
      </c>
      <c r="D9" s="114" t="s">
        <v>44</v>
      </c>
      <c r="E9" s="115" t="str">
        <f>FORM2.2!E14</f>
        <v>Selecione a Opção</v>
      </c>
      <c r="F9" s="116"/>
      <c r="G9" s="117"/>
      <c r="H9" s="118" t="str">
        <f>IF(G9="","Selecionar Responsável",_xlfn.XLOOKUP(G9,FORM1!$B$22:$B$1100,FORM1!$C$22:$C$1100,"",1))</f>
        <v>Selecionar Responsável</v>
      </c>
      <c r="I9" s="119"/>
      <c r="J9" s="120"/>
      <c r="K9" s="120"/>
      <c r="L9" s="121" t="str">
        <f t="shared" ca="1" si="0"/>
        <v>Atrasado</v>
      </c>
      <c r="M9" s="122" t="s">
        <v>874</v>
      </c>
      <c r="N9" s="123"/>
      <c r="O9" s="124" t="s">
        <v>875</v>
      </c>
      <c r="P9" s="129">
        <f t="shared" si="1"/>
        <v>1</v>
      </c>
      <c r="Q9" s="130">
        <f t="shared" si="2"/>
        <v>1</v>
      </c>
      <c r="R9" s="127">
        <f>IF(Table26[[#This Row],[Status Medida]]="Finalizado",IF(Table26[[#This Row],[Prioridade2]]=1,1,0),0)</f>
        <v>0</v>
      </c>
    </row>
    <row r="10" spans="1:19" s="128" customFormat="1" ht="150" customHeight="1">
      <c r="A10" s="112"/>
      <c r="B10" s="124">
        <v>1</v>
      </c>
      <c r="C10" s="113" t="s">
        <v>46</v>
      </c>
      <c r="D10" s="114" t="s">
        <v>47</v>
      </c>
      <c r="E10" s="115" t="str">
        <f>FORM2.2!E15</f>
        <v>Selecione a Opção</v>
      </c>
      <c r="F10" s="116"/>
      <c r="G10" s="117"/>
      <c r="H10" s="118" t="str">
        <f>IF(G10="","Selecionar Responsável",_xlfn.XLOOKUP(G10,FORM1!$B$22:$B$1100,FORM1!$C$22:$C$1100,"",1))</f>
        <v>Selecionar Responsável</v>
      </c>
      <c r="I10" s="119"/>
      <c r="J10" s="120"/>
      <c r="K10" s="120"/>
      <c r="L10" s="121" t="str">
        <f t="shared" ca="1" si="0"/>
        <v>Atrasado</v>
      </c>
      <c r="M10" s="122" t="s">
        <v>874</v>
      </c>
      <c r="N10" s="123"/>
      <c r="O10" s="124" t="s">
        <v>875</v>
      </c>
      <c r="P10" s="129">
        <f t="shared" si="1"/>
        <v>1</v>
      </c>
      <c r="Q10" s="130">
        <f t="shared" si="2"/>
        <v>1</v>
      </c>
      <c r="R10" s="127">
        <f>IF(Table26[[#This Row],[Status Medida]]="Finalizado",IF(Table26[[#This Row],[Prioridade2]]=1,1,0),0)</f>
        <v>0</v>
      </c>
    </row>
    <row r="11" spans="1:19" s="128" customFormat="1" ht="150" customHeight="1">
      <c r="A11" s="112"/>
      <c r="B11" s="124">
        <v>1</v>
      </c>
      <c r="C11" s="113" t="s">
        <v>49</v>
      </c>
      <c r="D11" s="114" t="s">
        <v>50</v>
      </c>
      <c r="E11" s="115" t="str">
        <f>FORM2.2!E16</f>
        <v>Selecione a Opção</v>
      </c>
      <c r="F11" s="116"/>
      <c r="G11" s="117"/>
      <c r="H11" s="118" t="str">
        <f>IF(G11="","Selecionar Responsável",_xlfn.XLOOKUP(G11,FORM1!$B$22:$B$1100,FORM1!$C$22:$C$1100,"",1))</f>
        <v>Selecionar Responsável</v>
      </c>
      <c r="I11" s="119"/>
      <c r="J11" s="120"/>
      <c r="K11" s="120"/>
      <c r="L11" s="121" t="str">
        <f t="shared" ca="1" si="0"/>
        <v>Atrasado</v>
      </c>
      <c r="M11" s="122" t="s">
        <v>874</v>
      </c>
      <c r="N11" s="123"/>
      <c r="O11" s="124" t="s">
        <v>875</v>
      </c>
      <c r="P11" s="129">
        <f t="shared" si="1"/>
        <v>1</v>
      </c>
      <c r="Q11" s="130">
        <f t="shared" si="2"/>
        <v>1</v>
      </c>
      <c r="R11" s="127">
        <f>IF(Table26[[#This Row],[Status Medida]]="Finalizado",IF(Table26[[#This Row],[Prioridade2]]=1,1,0),0)</f>
        <v>0</v>
      </c>
    </row>
    <row r="12" spans="1:19" s="128" customFormat="1" ht="150" customHeight="1">
      <c r="A12" s="112"/>
      <c r="B12" s="124">
        <v>1</v>
      </c>
      <c r="C12" s="113" t="s">
        <v>52</v>
      </c>
      <c r="D12" s="114" t="s">
        <v>53</v>
      </c>
      <c r="E12" s="115" t="str">
        <f>FORM2.2!E17</f>
        <v>Selecione a Opção</v>
      </c>
      <c r="F12" s="116"/>
      <c r="G12" s="117"/>
      <c r="H12" s="118" t="str">
        <f>IF(G12="","Selecionar Responsável",_xlfn.XLOOKUP(G12,FORM1!$B$22:$B$1100,FORM1!$C$22:$C$1100,"",1))</f>
        <v>Selecionar Responsável</v>
      </c>
      <c r="I12" s="119"/>
      <c r="J12" s="120"/>
      <c r="K12" s="120"/>
      <c r="L12" s="121" t="str">
        <f t="shared" ca="1" si="0"/>
        <v>Atrasado</v>
      </c>
      <c r="M12" s="122" t="s">
        <v>874</v>
      </c>
      <c r="N12" s="123"/>
      <c r="O12" s="124" t="s">
        <v>875</v>
      </c>
      <c r="P12" s="129">
        <f t="shared" si="1"/>
        <v>1</v>
      </c>
      <c r="Q12" s="130">
        <f t="shared" si="2"/>
        <v>1</v>
      </c>
      <c r="R12" s="127">
        <f>IF(Table26[[#This Row],[Status Medida]]="Finalizado",IF(Table26[[#This Row],[Prioridade2]]=1,1,0),0)</f>
        <v>0</v>
      </c>
    </row>
    <row r="13" spans="1:19" s="128" customFormat="1" ht="150" customHeight="1">
      <c r="A13" s="112"/>
      <c r="B13" s="124">
        <v>1</v>
      </c>
      <c r="C13" s="113" t="s">
        <v>55</v>
      </c>
      <c r="D13" s="114" t="s">
        <v>56</v>
      </c>
      <c r="E13" s="115" t="str">
        <f>FORM2.2!E18</f>
        <v>Selecione a Opção</v>
      </c>
      <c r="F13" s="116"/>
      <c r="G13" s="117"/>
      <c r="H13" s="118" t="str">
        <f>IF(G13="","Selecionar Responsável",_xlfn.XLOOKUP(G13,FORM1!$B$22:$B$1100,FORM1!$C$22:$C$1100,"",1))</f>
        <v>Selecionar Responsável</v>
      </c>
      <c r="I13" s="119"/>
      <c r="J13" s="120"/>
      <c r="K13" s="120"/>
      <c r="L13" s="121" t="str">
        <f t="shared" ca="1" si="0"/>
        <v>Atrasado</v>
      </c>
      <c r="M13" s="122" t="s">
        <v>874</v>
      </c>
      <c r="N13" s="123"/>
      <c r="O13" s="124" t="s">
        <v>875</v>
      </c>
      <c r="P13" s="129">
        <f t="shared" si="1"/>
        <v>1</v>
      </c>
      <c r="Q13" s="130">
        <f t="shared" si="2"/>
        <v>1</v>
      </c>
      <c r="R13" s="127">
        <f>IF(Table26[[#This Row],[Status Medida]]="Finalizado",IF(Table26[[#This Row],[Prioridade2]]=1,1,0),0)</f>
        <v>0</v>
      </c>
    </row>
    <row r="14" spans="1:19" s="128" customFormat="1" ht="150" customHeight="1">
      <c r="A14" s="112"/>
      <c r="B14" s="124">
        <v>1</v>
      </c>
      <c r="C14" s="113" t="s">
        <v>62</v>
      </c>
      <c r="D14" s="114" t="s">
        <v>65</v>
      </c>
      <c r="E14" s="115" t="str">
        <f>FORM2.3!I12</f>
        <v>Selecione a Resposta</v>
      </c>
      <c r="F14" s="116"/>
      <c r="G14" s="117"/>
      <c r="H14" s="118" t="str">
        <f>IF(G14="","Selecionar Responsável",_xlfn.XLOOKUP(G14,FORM1!$B$22:$B$1100,FORM1!$C$22:$C$1100,"",1))</f>
        <v>Selecionar Responsável</v>
      </c>
      <c r="I14" s="119"/>
      <c r="J14" s="120"/>
      <c r="K14" s="120"/>
      <c r="L14" s="121" t="str">
        <f t="shared" ca="1" si="0"/>
        <v>Atrasado</v>
      </c>
      <c r="M14" s="122" t="s">
        <v>874</v>
      </c>
      <c r="N14" s="123"/>
      <c r="O14" s="124" t="s">
        <v>875</v>
      </c>
      <c r="P14" s="129">
        <f t="shared" si="1"/>
        <v>1</v>
      </c>
      <c r="Q14" s="130">
        <f t="shared" si="2"/>
        <v>1</v>
      </c>
      <c r="R14" s="127">
        <f>IF(Table26[[#This Row],[Status Medida]]="Finalizado",IF(Table26[[#This Row],[Prioridade2]]=1,1,0),0)</f>
        <v>0</v>
      </c>
    </row>
    <row r="15" spans="1:19" s="128" customFormat="1" ht="150" hidden="1" customHeight="1">
      <c r="A15" s="112"/>
      <c r="B15" s="124" t="s">
        <v>1719</v>
      </c>
      <c r="C15" s="113" t="s">
        <v>68</v>
      </c>
      <c r="D15" s="114" t="s">
        <v>71</v>
      </c>
      <c r="E15" s="115" t="str">
        <f>FORM2.3!I13</f>
        <v>Selecione a Resposta</v>
      </c>
      <c r="F15" s="116"/>
      <c r="G15" s="117"/>
      <c r="H15" s="118" t="str">
        <f>IF(G15="","Selecionar Responsável",_xlfn.XLOOKUP(G15,FORM1!$B$22:$B$1100,FORM1!$C$22:$C$1100,"",1))</f>
        <v>Selecionar Responsável</v>
      </c>
      <c r="I15" s="119"/>
      <c r="J15" s="120"/>
      <c r="K15" s="120"/>
      <c r="L15" s="121" t="str">
        <f t="shared" ca="1" si="0"/>
        <v>Atrasado</v>
      </c>
      <c r="M15" s="122" t="s">
        <v>874</v>
      </c>
      <c r="N15" s="123"/>
      <c r="O15" s="124" t="s">
        <v>873</v>
      </c>
      <c r="P15" s="129">
        <f t="shared" si="1"/>
        <v>0</v>
      </c>
      <c r="Q15" s="130">
        <f t="shared" si="2"/>
        <v>1</v>
      </c>
      <c r="R15" s="127">
        <f>IF(Table26[[#This Row],[Status Medida]]="Finalizado",IF(Table26[[#This Row],[Prioridade2]]=1,1,0),0)</f>
        <v>0</v>
      </c>
    </row>
    <row r="16" spans="1:19" s="128" customFormat="1" ht="150" hidden="1" customHeight="1">
      <c r="A16" s="112"/>
      <c r="B16" s="124" t="s">
        <v>1719</v>
      </c>
      <c r="C16" s="113" t="s">
        <v>73</v>
      </c>
      <c r="D16" s="114" t="s">
        <v>75</v>
      </c>
      <c r="E16" s="115" t="str">
        <f>FORM2.3!I14</f>
        <v>Selecione a Resposta</v>
      </c>
      <c r="F16" s="116"/>
      <c r="G16" s="117"/>
      <c r="H16" s="118" t="str">
        <f>IF(G16="","Selecionar Responsável",_xlfn.XLOOKUP(G16,FORM1!$B$22:$B$1100,FORM1!$C$22:$C$1100,"",1))</f>
        <v>Selecionar Responsável</v>
      </c>
      <c r="I16" s="119"/>
      <c r="J16" s="120"/>
      <c r="K16" s="120"/>
      <c r="L16" s="121" t="str">
        <f t="shared" ca="1" si="0"/>
        <v>Atrasado</v>
      </c>
      <c r="M16" s="122" t="s">
        <v>874</v>
      </c>
      <c r="N16" s="123"/>
      <c r="O16" s="124" t="s">
        <v>873</v>
      </c>
      <c r="P16" s="129">
        <f t="shared" si="1"/>
        <v>0</v>
      </c>
      <c r="Q16" s="130">
        <f t="shared" si="2"/>
        <v>1</v>
      </c>
      <c r="R16" s="127">
        <f>IF(Table26[[#This Row],[Status Medida]]="Finalizado",IF(Table26[[#This Row],[Prioridade2]]=1,1,0),0)</f>
        <v>0</v>
      </c>
    </row>
    <row r="17" spans="1:18" s="128" customFormat="1" ht="150" hidden="1" customHeight="1">
      <c r="A17" s="112"/>
      <c r="B17" s="124" t="s">
        <v>1719</v>
      </c>
      <c r="C17" s="113" t="s">
        <v>69</v>
      </c>
      <c r="D17" s="114" t="s">
        <v>79</v>
      </c>
      <c r="E17" s="115" t="str">
        <f>FORM2.3!I15</f>
        <v>Selecione a Resposta</v>
      </c>
      <c r="F17" s="116"/>
      <c r="G17" s="117"/>
      <c r="H17" s="118" t="str">
        <f>IF(G17="","Selecionar Responsável",_xlfn.XLOOKUP(G17,FORM1!$B$22:$B$1100,FORM1!$C$22:$C$1100,"",1))</f>
        <v>Selecionar Responsável</v>
      </c>
      <c r="I17" s="119"/>
      <c r="J17" s="120"/>
      <c r="K17" s="120"/>
      <c r="L17" s="121" t="str">
        <f t="shared" ca="1" si="0"/>
        <v>Atrasado</v>
      </c>
      <c r="M17" s="122" t="s">
        <v>874</v>
      </c>
      <c r="N17" s="123"/>
      <c r="O17" s="124" t="s">
        <v>873</v>
      </c>
      <c r="P17" s="129">
        <f t="shared" si="1"/>
        <v>0</v>
      </c>
      <c r="Q17" s="130">
        <f t="shared" si="2"/>
        <v>1</v>
      </c>
      <c r="R17" s="127">
        <f>IF(Table26[[#This Row],[Status Medida]]="Finalizado",IF(Table26[[#This Row],[Prioridade2]]=1,1,0),0)</f>
        <v>0</v>
      </c>
    </row>
    <row r="18" spans="1:18" s="128" customFormat="1" ht="150" customHeight="1">
      <c r="A18" s="112"/>
      <c r="B18" s="124">
        <v>1</v>
      </c>
      <c r="C18" s="113" t="s">
        <v>77</v>
      </c>
      <c r="D18" s="114" t="s">
        <v>82</v>
      </c>
      <c r="E18" s="115" t="str">
        <f>FORM2.3!I16</f>
        <v>Selecione a Resposta</v>
      </c>
      <c r="F18" s="116"/>
      <c r="G18" s="117"/>
      <c r="H18" s="118" t="str">
        <f>IF(G18="","Selecionar Responsável",_xlfn.XLOOKUP(G18,FORM1!$B$22:$B$1100,FORM1!$C$22:$C$1100,"",1))</f>
        <v>Selecionar Responsável</v>
      </c>
      <c r="I18" s="119"/>
      <c r="J18" s="120"/>
      <c r="K18" s="120"/>
      <c r="L18" s="121" t="str">
        <f t="shared" ca="1" si="0"/>
        <v>Atrasado</v>
      </c>
      <c r="M18" s="122" t="s">
        <v>874</v>
      </c>
      <c r="N18" s="123"/>
      <c r="O18" s="124" t="s">
        <v>875</v>
      </c>
      <c r="P18" s="129">
        <f t="shared" si="1"/>
        <v>1</v>
      </c>
      <c r="Q18" s="130">
        <f t="shared" si="2"/>
        <v>1</v>
      </c>
      <c r="R18" s="127">
        <f>IF(Table26[[#This Row],[Status Medida]]="Finalizado",IF(Table26[[#This Row],[Prioridade2]]=1,1,0),0)</f>
        <v>0</v>
      </c>
    </row>
    <row r="19" spans="1:18" s="128" customFormat="1" ht="150" customHeight="1">
      <c r="A19" s="112"/>
      <c r="B19" s="124">
        <v>1</v>
      </c>
      <c r="C19" s="113" t="s">
        <v>85</v>
      </c>
      <c r="D19" s="114" t="s">
        <v>86</v>
      </c>
      <c r="E19" s="115" t="str">
        <f>FORM2.3!I18</f>
        <v>Selecione a Resposta</v>
      </c>
      <c r="F19" s="116"/>
      <c r="G19" s="117"/>
      <c r="H19" s="118" t="str">
        <f>IF(G19="","Selecionar Responsável",_xlfn.XLOOKUP(G19,FORM1!$B$22:$B$1100,FORM1!$C$22:$C$1100,"",1))</f>
        <v>Selecionar Responsável</v>
      </c>
      <c r="I19" s="119"/>
      <c r="J19" s="120"/>
      <c r="K19" s="120"/>
      <c r="L19" s="121" t="str">
        <f t="shared" ca="1" si="0"/>
        <v>Atrasado</v>
      </c>
      <c r="M19" s="122" t="s">
        <v>874</v>
      </c>
      <c r="N19" s="123"/>
      <c r="O19" s="124" t="s">
        <v>875</v>
      </c>
      <c r="P19" s="129">
        <f t="shared" si="1"/>
        <v>1</v>
      </c>
      <c r="Q19" s="130">
        <f t="shared" si="2"/>
        <v>1</v>
      </c>
      <c r="R19" s="127">
        <f>IF(Table26[[#This Row],[Status Medida]]="Finalizado",IF(Table26[[#This Row],[Prioridade2]]=1,1,0),0)</f>
        <v>0</v>
      </c>
    </row>
    <row r="20" spans="1:18" s="128" customFormat="1" ht="150" customHeight="1">
      <c r="A20" s="112"/>
      <c r="B20" s="124">
        <v>1</v>
      </c>
      <c r="C20" s="113" t="s">
        <v>88</v>
      </c>
      <c r="D20" s="114" t="s">
        <v>89</v>
      </c>
      <c r="E20" s="115" t="str">
        <f>FORM2.3!I19</f>
        <v>Selecione a Resposta</v>
      </c>
      <c r="F20" s="116"/>
      <c r="G20" s="117"/>
      <c r="H20" s="118" t="str">
        <f>IF(G20="","Selecionar Responsável",_xlfn.XLOOKUP(G20,FORM1!$B$22:$B$1100,FORM1!$C$22:$C$1100,"",1))</f>
        <v>Selecionar Responsável</v>
      </c>
      <c r="I20" s="119"/>
      <c r="J20" s="120"/>
      <c r="K20" s="120"/>
      <c r="L20" s="121" t="str">
        <f t="shared" ca="1" si="0"/>
        <v>Atrasado</v>
      </c>
      <c r="M20" s="122" t="s">
        <v>874</v>
      </c>
      <c r="N20" s="123"/>
      <c r="O20" s="124" t="s">
        <v>875</v>
      </c>
      <c r="P20" s="129">
        <f t="shared" si="1"/>
        <v>1</v>
      </c>
      <c r="Q20" s="130">
        <f t="shared" si="2"/>
        <v>1</v>
      </c>
      <c r="R20" s="127">
        <f>IF(Table26[[#This Row],[Status Medida]]="Finalizado",IF(Table26[[#This Row],[Prioridade2]]=1,1,0),0)</f>
        <v>0</v>
      </c>
    </row>
    <row r="21" spans="1:18" s="128" customFormat="1" ht="150" hidden="1" customHeight="1">
      <c r="A21" s="112"/>
      <c r="B21" s="124" t="s">
        <v>1719</v>
      </c>
      <c r="C21" s="113" t="s">
        <v>90</v>
      </c>
      <c r="D21" s="114" t="s">
        <v>93</v>
      </c>
      <c r="E21" s="115" t="str">
        <f>FORM2.3!I20</f>
        <v>Selecione a Resposta</v>
      </c>
      <c r="F21" s="116"/>
      <c r="G21" s="117"/>
      <c r="H21" s="118" t="str">
        <f>IF(G21="","Selecionar Responsável",_xlfn.XLOOKUP(G21,FORM1!$B$22:$B$1100,FORM1!$C$22:$C$1100,"",1))</f>
        <v>Selecionar Responsável</v>
      </c>
      <c r="I21" s="119"/>
      <c r="J21" s="120"/>
      <c r="K21" s="120"/>
      <c r="L21" s="121" t="str">
        <f t="shared" ca="1" si="0"/>
        <v>Atrasado</v>
      </c>
      <c r="M21" s="122" t="s">
        <v>874</v>
      </c>
      <c r="N21" s="123"/>
      <c r="O21" s="124" t="s">
        <v>873</v>
      </c>
      <c r="P21" s="129">
        <f t="shared" si="1"/>
        <v>0</v>
      </c>
      <c r="Q21" s="130">
        <f t="shared" si="2"/>
        <v>1</v>
      </c>
      <c r="R21" s="127">
        <f>IF(Table26[[#This Row],[Status Medida]]="Finalizado",IF(Table26[[#This Row],[Prioridade2]]=1,1,0),0)</f>
        <v>0</v>
      </c>
    </row>
    <row r="22" spans="1:18" s="128" customFormat="1" ht="150" hidden="1" customHeight="1">
      <c r="A22" s="112"/>
      <c r="B22" s="124" t="s">
        <v>1719</v>
      </c>
      <c r="C22" s="113" t="s">
        <v>95</v>
      </c>
      <c r="D22" s="114" t="s">
        <v>97</v>
      </c>
      <c r="E22" s="115" t="str">
        <f>FORM2.3!I21</f>
        <v>Selecione a Resposta</v>
      </c>
      <c r="F22" s="116"/>
      <c r="G22" s="117"/>
      <c r="H22" s="118" t="str">
        <f>IF(G22="","Selecionar Responsável",_xlfn.XLOOKUP(G22,FORM1!$B$22:$B$1100,FORM1!$C$22:$C$1100,"",1))</f>
        <v>Selecionar Responsável</v>
      </c>
      <c r="I22" s="119"/>
      <c r="J22" s="120"/>
      <c r="K22" s="120"/>
      <c r="L22" s="121" t="str">
        <f t="shared" ca="1" si="0"/>
        <v>Atrasado</v>
      </c>
      <c r="M22" s="122" t="s">
        <v>874</v>
      </c>
      <c r="N22" s="123"/>
      <c r="O22" s="124" t="s">
        <v>873</v>
      </c>
      <c r="P22" s="129">
        <f t="shared" si="1"/>
        <v>0</v>
      </c>
      <c r="Q22" s="130">
        <f t="shared" si="2"/>
        <v>1</v>
      </c>
      <c r="R22" s="127">
        <f>IF(Table26[[#This Row],[Status Medida]]="Finalizado",IF(Table26[[#This Row],[Prioridade2]]=1,1,0),0)</f>
        <v>0</v>
      </c>
    </row>
    <row r="23" spans="1:18" s="128" customFormat="1" ht="150" hidden="1" customHeight="1">
      <c r="A23" s="112"/>
      <c r="B23" s="124" t="s">
        <v>1719</v>
      </c>
      <c r="C23" s="113" t="s">
        <v>91</v>
      </c>
      <c r="D23" s="114" t="s">
        <v>100</v>
      </c>
      <c r="E23" s="115" t="str">
        <f>FORM2.3!I22</f>
        <v>Selecione a Resposta</v>
      </c>
      <c r="F23" s="116"/>
      <c r="G23" s="117"/>
      <c r="H23" s="118" t="str">
        <f>IF(G23="","Selecionar Responsável",_xlfn.XLOOKUP(G23,FORM1!$B$22:$B$1100,FORM1!$C$22:$C$1100,"",1))</f>
        <v>Selecionar Responsável</v>
      </c>
      <c r="I23" s="119"/>
      <c r="J23" s="120"/>
      <c r="K23" s="120"/>
      <c r="L23" s="121" t="str">
        <f t="shared" ca="1" si="0"/>
        <v>Atrasado</v>
      </c>
      <c r="M23" s="122" t="s">
        <v>874</v>
      </c>
      <c r="N23" s="123"/>
      <c r="O23" s="124" t="s">
        <v>873</v>
      </c>
      <c r="P23" s="129">
        <f t="shared" si="1"/>
        <v>0</v>
      </c>
      <c r="Q23" s="130">
        <f t="shared" si="2"/>
        <v>1</v>
      </c>
      <c r="R23" s="127">
        <f>IF(Table26[[#This Row],[Status Medida]]="Finalizado",IF(Table26[[#This Row],[Prioridade2]]=1,1,0),0)</f>
        <v>0</v>
      </c>
    </row>
    <row r="24" spans="1:18" s="128" customFormat="1" ht="150" hidden="1" customHeight="1">
      <c r="A24" s="112"/>
      <c r="B24" s="124">
        <v>3</v>
      </c>
      <c r="C24" s="113" t="s">
        <v>96</v>
      </c>
      <c r="D24" s="114" t="s">
        <v>102</v>
      </c>
      <c r="E24" s="115" t="str">
        <f>FORM2.3!I23</f>
        <v>Selecione a Resposta</v>
      </c>
      <c r="F24" s="116"/>
      <c r="G24" s="117"/>
      <c r="H24" s="118" t="str">
        <f>IF(G24="","Selecionar Responsável",_xlfn.XLOOKUP(G24,FORM1!$B$22:$B$1100,FORM1!$C$22:$C$1100,"",1))</f>
        <v>Selecionar Responsável</v>
      </c>
      <c r="I24" s="119"/>
      <c r="J24" s="120"/>
      <c r="K24" s="120"/>
      <c r="L24" s="121" t="str">
        <f t="shared" ca="1" si="0"/>
        <v>Atrasado</v>
      </c>
      <c r="M24" s="122" t="s">
        <v>874</v>
      </c>
      <c r="N24" s="123"/>
      <c r="O24" s="124" t="s">
        <v>873</v>
      </c>
      <c r="P24" s="129">
        <f t="shared" si="1"/>
        <v>0</v>
      </c>
      <c r="Q24" s="130">
        <f t="shared" si="2"/>
        <v>1</v>
      </c>
      <c r="R24" s="127">
        <f>IF(Table26[[#This Row],[Status Medida]]="Finalizado",IF(Table26[[#This Row],[Prioridade2]]=1,1,0),0)</f>
        <v>0</v>
      </c>
    </row>
    <row r="25" spans="1:18" s="128" customFormat="1" ht="150" customHeight="1">
      <c r="A25" s="112"/>
      <c r="B25" s="124">
        <v>1</v>
      </c>
      <c r="C25" s="113" t="s">
        <v>99</v>
      </c>
      <c r="D25" s="114" t="s">
        <v>104</v>
      </c>
      <c r="E25" s="115" t="str">
        <f>FORM2.3!I24</f>
        <v>Selecione a Resposta</v>
      </c>
      <c r="F25" s="116"/>
      <c r="G25" s="117"/>
      <c r="H25" s="118" t="str">
        <f>IF(G25="","Selecionar Responsável",_xlfn.XLOOKUP(G25,FORM1!$B$22:$B$1100,FORM1!$C$22:$C$1100,"",1))</f>
        <v>Selecionar Responsável</v>
      </c>
      <c r="I25" s="119"/>
      <c r="J25" s="120"/>
      <c r="K25" s="120"/>
      <c r="L25" s="121" t="str">
        <f t="shared" ca="1" si="0"/>
        <v>Atrasado</v>
      </c>
      <c r="M25" s="122" t="s">
        <v>874</v>
      </c>
      <c r="N25" s="123"/>
      <c r="O25" s="124" t="s">
        <v>875</v>
      </c>
      <c r="P25" s="129">
        <f t="shared" si="1"/>
        <v>1</v>
      </c>
      <c r="Q25" s="130">
        <f t="shared" si="2"/>
        <v>1</v>
      </c>
      <c r="R25" s="127">
        <f>IF(Table26[[#This Row],[Status Medida]]="Finalizado",IF(Table26[[#This Row],[Prioridade2]]=1,1,0),0)</f>
        <v>0</v>
      </c>
    </row>
    <row r="26" spans="1:18" s="128" customFormat="1" ht="150" customHeight="1">
      <c r="A26" s="112"/>
      <c r="B26" s="124">
        <v>2</v>
      </c>
      <c r="C26" s="113" t="s">
        <v>107</v>
      </c>
      <c r="D26" s="114" t="s">
        <v>108</v>
      </c>
      <c r="E26" s="115" t="str">
        <f>FORM2.3!I26</f>
        <v>Selecione a Resposta</v>
      </c>
      <c r="F26" s="116"/>
      <c r="G26" s="117"/>
      <c r="H26" s="118" t="str">
        <f>IF(G26="","Selecionar Responsável",_xlfn.XLOOKUP(G26,FORM1!$B$22:$B$1100,FORM1!$C$22:$C$1100,"",1))</f>
        <v>Selecionar Responsável</v>
      </c>
      <c r="I26" s="119"/>
      <c r="J26" s="120"/>
      <c r="K26" s="120"/>
      <c r="L26" s="121" t="str">
        <f t="shared" ca="1" si="0"/>
        <v>Atrasado</v>
      </c>
      <c r="M26" s="122" t="s">
        <v>874</v>
      </c>
      <c r="N26" s="123"/>
      <c r="O26" s="124" t="s">
        <v>875</v>
      </c>
      <c r="P26" s="129">
        <f t="shared" si="1"/>
        <v>1</v>
      </c>
      <c r="Q26" s="130">
        <f t="shared" si="2"/>
        <v>1</v>
      </c>
      <c r="R26" s="127">
        <f>IF(Table26[[#This Row],[Status Medida]]="Finalizado",IF(Table26[[#This Row],[Prioridade2]]=1,1,0),0)</f>
        <v>0</v>
      </c>
    </row>
    <row r="27" spans="1:18" s="128" customFormat="1" ht="150" customHeight="1">
      <c r="A27" s="112"/>
      <c r="B27" s="124">
        <v>2</v>
      </c>
      <c r="C27" s="113" t="s">
        <v>110</v>
      </c>
      <c r="D27" s="114" t="s">
        <v>111</v>
      </c>
      <c r="E27" s="115" t="str">
        <f>FORM2.3!I27</f>
        <v>Selecione a Resposta</v>
      </c>
      <c r="F27" s="116"/>
      <c r="G27" s="117"/>
      <c r="H27" s="118" t="str">
        <f>IF(G27="","Selecionar Responsável",_xlfn.XLOOKUP(G27,FORM1!$B$22:$B$1100,FORM1!$C$22:$C$1100,"",1))</f>
        <v>Selecionar Responsável</v>
      </c>
      <c r="I27" s="119"/>
      <c r="J27" s="120"/>
      <c r="K27" s="120"/>
      <c r="L27" s="121" t="str">
        <f t="shared" ca="1" si="0"/>
        <v>Atrasado</v>
      </c>
      <c r="M27" s="122" t="s">
        <v>874</v>
      </c>
      <c r="N27" s="123"/>
      <c r="O27" s="124" t="s">
        <v>875</v>
      </c>
      <c r="P27" s="129">
        <f t="shared" si="1"/>
        <v>1</v>
      </c>
      <c r="Q27" s="130">
        <f t="shared" si="2"/>
        <v>1</v>
      </c>
      <c r="R27" s="127">
        <f>IF(Table26[[#This Row],[Status Medida]]="Finalizado",IF(Table26[[#This Row],[Prioridade2]]=1,1,0),0)</f>
        <v>0</v>
      </c>
    </row>
    <row r="28" spans="1:18" s="128" customFormat="1" ht="150" hidden="1" customHeight="1">
      <c r="A28" s="112"/>
      <c r="B28" s="124" t="s">
        <v>1719</v>
      </c>
      <c r="C28" s="113" t="s">
        <v>113</v>
      </c>
      <c r="D28" s="114" t="s">
        <v>115</v>
      </c>
      <c r="E28" s="115" t="str">
        <f>FORM2.3!I28</f>
        <v>Selecione a Resposta</v>
      </c>
      <c r="F28" s="116"/>
      <c r="G28" s="117"/>
      <c r="H28" s="118" t="str">
        <f>IF(G28="","Selecionar Responsável",_xlfn.XLOOKUP(G28,FORM1!$B$22:$B$1100,FORM1!$C$22:$C$1100,"",1))</f>
        <v>Selecionar Responsável</v>
      </c>
      <c r="I28" s="119"/>
      <c r="J28" s="120"/>
      <c r="K28" s="120"/>
      <c r="L28" s="121" t="str">
        <f t="shared" ca="1" si="0"/>
        <v>Atrasado</v>
      </c>
      <c r="M28" s="122" t="s">
        <v>874</v>
      </c>
      <c r="N28" s="123"/>
      <c r="O28" s="124" t="s">
        <v>873</v>
      </c>
      <c r="P28" s="129">
        <f t="shared" si="1"/>
        <v>0</v>
      </c>
      <c r="Q28" s="130">
        <f t="shared" si="2"/>
        <v>1</v>
      </c>
      <c r="R28" s="127">
        <f>IF(Table26[[#This Row],[Status Medida]]="Finalizado",IF(Table26[[#This Row],[Prioridade2]]=1,1,0),0)</f>
        <v>0</v>
      </c>
    </row>
    <row r="29" spans="1:18" s="128" customFormat="1" ht="150" hidden="1" customHeight="1">
      <c r="A29" s="112"/>
      <c r="B29" s="124" t="s">
        <v>1719</v>
      </c>
      <c r="C29" s="113" t="s">
        <v>117</v>
      </c>
      <c r="D29" s="114" t="s">
        <v>119</v>
      </c>
      <c r="E29" s="115" t="str">
        <f>FORM2.3!I29</f>
        <v>Selecione a Resposta</v>
      </c>
      <c r="F29" s="116"/>
      <c r="G29" s="117"/>
      <c r="H29" s="118" t="str">
        <f>IF(G29="","Selecionar Responsável",_xlfn.XLOOKUP(G29,FORM1!$B$22:$B$1100,FORM1!$C$22:$C$1100,"",1))</f>
        <v>Selecionar Responsável</v>
      </c>
      <c r="I29" s="119"/>
      <c r="J29" s="120"/>
      <c r="K29" s="120"/>
      <c r="L29" s="121" t="str">
        <f t="shared" ca="1" si="0"/>
        <v>Atrasado</v>
      </c>
      <c r="M29" s="122" t="s">
        <v>874</v>
      </c>
      <c r="N29" s="123"/>
      <c r="O29" s="124" t="s">
        <v>873</v>
      </c>
      <c r="P29" s="129">
        <f t="shared" si="1"/>
        <v>0</v>
      </c>
      <c r="Q29" s="130">
        <f t="shared" si="2"/>
        <v>1</v>
      </c>
      <c r="R29" s="127">
        <f>IF(Table26[[#This Row],[Status Medida]]="Finalizado",IF(Table26[[#This Row],[Prioridade2]]=1,1,0),0)</f>
        <v>0</v>
      </c>
    </row>
    <row r="30" spans="1:18" s="128" customFormat="1" ht="150" hidden="1" customHeight="1">
      <c r="A30" s="112"/>
      <c r="B30" s="124">
        <v>3</v>
      </c>
      <c r="C30" s="113" t="s">
        <v>121</v>
      </c>
      <c r="D30" s="114" t="s">
        <v>122</v>
      </c>
      <c r="E30" s="115" t="str">
        <f>FORM2.3!I30</f>
        <v>Selecione a Resposta</v>
      </c>
      <c r="F30" s="116"/>
      <c r="G30" s="117"/>
      <c r="H30" s="118" t="str">
        <f>IF(G30="","Selecionar Responsável",_xlfn.XLOOKUP(G30,FORM1!$B$22:$B$1100,FORM1!$C$22:$C$1100,"",1))</f>
        <v>Selecionar Responsável</v>
      </c>
      <c r="I30" s="119"/>
      <c r="J30" s="120"/>
      <c r="K30" s="120"/>
      <c r="L30" s="121" t="str">
        <f t="shared" ca="1" si="0"/>
        <v>Atrasado</v>
      </c>
      <c r="M30" s="122" t="s">
        <v>874</v>
      </c>
      <c r="N30" s="123"/>
      <c r="O30" s="124" t="s">
        <v>873</v>
      </c>
      <c r="P30" s="129">
        <f t="shared" si="1"/>
        <v>0</v>
      </c>
      <c r="Q30" s="130">
        <f t="shared" si="2"/>
        <v>1</v>
      </c>
      <c r="R30" s="127">
        <f>IF(Table26[[#This Row],[Status Medida]]="Finalizado",IF(Table26[[#This Row],[Prioridade2]]=1,1,0),0)</f>
        <v>0</v>
      </c>
    </row>
    <row r="31" spans="1:18" s="128" customFormat="1" ht="150" hidden="1" customHeight="1">
      <c r="A31" s="112"/>
      <c r="B31" s="124" t="s">
        <v>1719</v>
      </c>
      <c r="C31" s="113" t="s">
        <v>124</v>
      </c>
      <c r="D31" s="114" t="s">
        <v>125</v>
      </c>
      <c r="E31" s="115" t="str">
        <f>FORM2.3!I31</f>
        <v>Selecione a Resposta</v>
      </c>
      <c r="F31" s="116"/>
      <c r="G31" s="117"/>
      <c r="H31" s="118" t="str">
        <f>IF(G31="","Selecionar Responsável",_xlfn.XLOOKUP(G31,FORM1!$B$22:$B$1100,FORM1!$C$22:$C$1100,"",1))</f>
        <v>Selecionar Responsável</v>
      </c>
      <c r="I31" s="119"/>
      <c r="J31" s="120"/>
      <c r="K31" s="120"/>
      <c r="L31" s="121" t="str">
        <f t="shared" ca="1" si="0"/>
        <v>Atrasado</v>
      </c>
      <c r="M31" s="122" t="s">
        <v>874</v>
      </c>
      <c r="N31" s="123"/>
      <c r="O31" s="124" t="s">
        <v>873</v>
      </c>
      <c r="P31" s="129">
        <f t="shared" si="1"/>
        <v>0</v>
      </c>
      <c r="Q31" s="130">
        <f t="shared" si="2"/>
        <v>1</v>
      </c>
      <c r="R31" s="127">
        <f>IF(Table26[[#This Row],[Status Medida]]="Finalizado",IF(Table26[[#This Row],[Prioridade2]]=1,1,0),0)</f>
        <v>0</v>
      </c>
    </row>
    <row r="32" spans="1:18" s="128" customFormat="1" ht="150" hidden="1" customHeight="1">
      <c r="A32" s="112"/>
      <c r="B32" s="124" t="s">
        <v>1719</v>
      </c>
      <c r="C32" s="113" t="s">
        <v>114</v>
      </c>
      <c r="D32" s="114" t="s">
        <v>127</v>
      </c>
      <c r="E32" s="115" t="str">
        <f>FORM2.3!I32</f>
        <v>Selecione a Resposta</v>
      </c>
      <c r="F32" s="116"/>
      <c r="G32" s="117"/>
      <c r="H32" s="118" t="str">
        <f>IF(G32="","Selecionar Responsável",_xlfn.XLOOKUP(G32,FORM1!$B$22:$B$1100,FORM1!$C$22:$C$1100,"",1))</f>
        <v>Selecionar Responsável</v>
      </c>
      <c r="I32" s="119"/>
      <c r="J32" s="120"/>
      <c r="K32" s="120"/>
      <c r="L32" s="121" t="str">
        <f t="shared" ca="1" si="0"/>
        <v>Atrasado</v>
      </c>
      <c r="M32" s="122" t="s">
        <v>874</v>
      </c>
      <c r="N32" s="123"/>
      <c r="O32" s="124" t="s">
        <v>873</v>
      </c>
      <c r="P32" s="129">
        <f t="shared" si="1"/>
        <v>0</v>
      </c>
      <c r="Q32" s="130">
        <f t="shared" si="2"/>
        <v>1</v>
      </c>
      <c r="R32" s="127">
        <f>IF(Table26[[#This Row],[Status Medida]]="Finalizado",IF(Table26[[#This Row],[Prioridade2]]=1,1,0),0)</f>
        <v>0</v>
      </c>
    </row>
    <row r="33" spans="1:18" s="128" customFormat="1" ht="150" hidden="1" customHeight="1">
      <c r="A33" s="112"/>
      <c r="B33" s="124" t="s">
        <v>1719</v>
      </c>
      <c r="C33" s="113" t="s">
        <v>118</v>
      </c>
      <c r="D33" s="114" t="s">
        <v>129</v>
      </c>
      <c r="E33" s="115" t="str">
        <f>FORM2.3!I33</f>
        <v>Selecione a Resposta</v>
      </c>
      <c r="F33" s="116"/>
      <c r="G33" s="117"/>
      <c r="H33" s="118" t="str">
        <f>IF(G33="","Selecionar Responsável",_xlfn.XLOOKUP(G33,FORM1!$B$22:$B$1100,FORM1!$C$22:$C$1100,"",1))</f>
        <v>Selecionar Responsável</v>
      </c>
      <c r="I33" s="119"/>
      <c r="J33" s="120"/>
      <c r="K33" s="120"/>
      <c r="L33" s="121" t="str">
        <f t="shared" ca="1" si="0"/>
        <v>Atrasado</v>
      </c>
      <c r="M33" s="122" t="s">
        <v>874</v>
      </c>
      <c r="N33" s="123"/>
      <c r="O33" s="124" t="s">
        <v>873</v>
      </c>
      <c r="P33" s="129">
        <f t="shared" si="1"/>
        <v>0</v>
      </c>
      <c r="Q33" s="130">
        <f t="shared" si="2"/>
        <v>1</v>
      </c>
      <c r="R33" s="127">
        <f>IF(Table26[[#This Row],[Status Medida]]="Finalizado",IF(Table26[[#This Row],[Prioridade2]]=1,1,0),0)</f>
        <v>0</v>
      </c>
    </row>
    <row r="34" spans="1:18" s="128" customFormat="1" ht="150" hidden="1" customHeight="1">
      <c r="A34" s="112"/>
      <c r="B34" s="124" t="s">
        <v>1719</v>
      </c>
      <c r="C34" s="113" t="s">
        <v>131</v>
      </c>
      <c r="D34" s="114" t="s">
        <v>132</v>
      </c>
      <c r="E34" s="115" t="str">
        <f>FORM2.3!I34</f>
        <v>Selecione a Resposta</v>
      </c>
      <c r="F34" s="116"/>
      <c r="G34" s="117"/>
      <c r="H34" s="118" t="str">
        <f>IF(G34="","Selecionar Responsável",_xlfn.XLOOKUP(G34,FORM1!$B$22:$B$1100,FORM1!$C$22:$C$1100,"",1))</f>
        <v>Selecionar Responsável</v>
      </c>
      <c r="I34" s="119"/>
      <c r="J34" s="120"/>
      <c r="K34" s="120"/>
      <c r="L34" s="121" t="str">
        <f t="shared" ca="1" si="0"/>
        <v>Atrasado</v>
      </c>
      <c r="M34" s="122" t="s">
        <v>874</v>
      </c>
      <c r="N34" s="123"/>
      <c r="O34" s="124" t="s">
        <v>873</v>
      </c>
      <c r="P34" s="129">
        <f t="shared" si="1"/>
        <v>0</v>
      </c>
      <c r="Q34" s="130">
        <f t="shared" si="2"/>
        <v>1</v>
      </c>
      <c r="R34" s="127">
        <f>IF(Table26[[#This Row],[Status Medida]]="Finalizado",IF(Table26[[#This Row],[Prioridade2]]=1,1,0),0)</f>
        <v>0</v>
      </c>
    </row>
    <row r="35" spans="1:18" s="128" customFormat="1" ht="150" hidden="1" customHeight="1">
      <c r="A35" s="112"/>
      <c r="B35" s="124">
        <v>3</v>
      </c>
      <c r="C35" s="113" t="s">
        <v>134</v>
      </c>
      <c r="D35" s="114" t="s">
        <v>135</v>
      </c>
      <c r="E35" s="115" t="str">
        <f>FORM2.3!I35</f>
        <v>Selecione a Resposta</v>
      </c>
      <c r="F35" s="116"/>
      <c r="G35" s="117"/>
      <c r="H35" s="118" t="str">
        <f>IF(G35="","Selecionar Responsável",_xlfn.XLOOKUP(G35,FORM1!$B$22:$B$1100,FORM1!$C$22:$C$1100,"",1))</f>
        <v>Selecionar Responsável</v>
      </c>
      <c r="I35" s="119"/>
      <c r="J35" s="120"/>
      <c r="K35" s="120"/>
      <c r="L35" s="121" t="str">
        <f t="shared" ca="1" si="0"/>
        <v>Atrasado</v>
      </c>
      <c r="M35" s="122" t="s">
        <v>874</v>
      </c>
      <c r="N35" s="123"/>
      <c r="O35" s="124" t="s">
        <v>873</v>
      </c>
      <c r="P35" s="129">
        <f t="shared" si="1"/>
        <v>0</v>
      </c>
      <c r="Q35" s="130">
        <f t="shared" si="2"/>
        <v>1</v>
      </c>
      <c r="R35" s="127">
        <f>IF(Table26[[#This Row],[Status Medida]]="Finalizado",IF(Table26[[#This Row],[Prioridade2]]=1,1,0),0)</f>
        <v>0</v>
      </c>
    </row>
    <row r="36" spans="1:18" s="128" customFormat="1" ht="150" hidden="1" customHeight="1">
      <c r="A36" s="112"/>
      <c r="B36" s="124" t="s">
        <v>1719</v>
      </c>
      <c r="C36" s="113" t="s">
        <v>137</v>
      </c>
      <c r="D36" s="114" t="s">
        <v>138</v>
      </c>
      <c r="E36" s="115" t="str">
        <f>FORM2.3!I36</f>
        <v>Selecione a Resposta</v>
      </c>
      <c r="F36" s="116"/>
      <c r="G36" s="117"/>
      <c r="H36" s="118" t="str">
        <f>IF(G36="","Selecionar Responsável",_xlfn.XLOOKUP(G36,FORM1!$B$22:$B$1100,FORM1!$C$22:$C$1100,"",1))</f>
        <v>Selecionar Responsável</v>
      </c>
      <c r="I36" s="119"/>
      <c r="J36" s="120"/>
      <c r="K36" s="120"/>
      <c r="L36" s="121" t="str">
        <f t="shared" ca="1" si="0"/>
        <v>Atrasado</v>
      </c>
      <c r="M36" s="122" t="s">
        <v>874</v>
      </c>
      <c r="N36" s="123"/>
      <c r="O36" s="124" t="s">
        <v>873</v>
      </c>
      <c r="P36" s="129">
        <f t="shared" si="1"/>
        <v>0</v>
      </c>
      <c r="Q36" s="130">
        <f t="shared" si="2"/>
        <v>1</v>
      </c>
      <c r="R36" s="127">
        <f>IF(Table26[[#This Row],[Status Medida]]="Finalizado",IF(Table26[[#This Row],[Prioridade2]]=1,1,0),0)</f>
        <v>0</v>
      </c>
    </row>
    <row r="37" spans="1:18" s="128" customFormat="1" ht="150" hidden="1" customHeight="1">
      <c r="A37" s="112"/>
      <c r="B37" s="124" t="s">
        <v>1719</v>
      </c>
      <c r="C37" s="113" t="s">
        <v>140</v>
      </c>
      <c r="D37" s="114" t="s">
        <v>141</v>
      </c>
      <c r="E37" s="115" t="str">
        <f>FORM2.3!I37</f>
        <v>Selecione a Resposta</v>
      </c>
      <c r="F37" s="116"/>
      <c r="G37" s="117"/>
      <c r="H37" s="118" t="str">
        <f>IF(G37="","Selecionar Responsável",_xlfn.XLOOKUP(G37,FORM1!$B$22:$B$1100,FORM1!$C$22:$C$1100,"",1))</f>
        <v>Selecionar Responsável</v>
      </c>
      <c r="I37" s="119"/>
      <c r="J37" s="120"/>
      <c r="K37" s="120"/>
      <c r="L37" s="121" t="str">
        <f t="shared" ca="1" si="0"/>
        <v>Atrasado</v>
      </c>
      <c r="M37" s="122" t="s">
        <v>874</v>
      </c>
      <c r="N37" s="123"/>
      <c r="O37" s="124" t="s">
        <v>873</v>
      </c>
      <c r="P37" s="129">
        <f t="shared" si="1"/>
        <v>0</v>
      </c>
      <c r="Q37" s="130">
        <f t="shared" si="2"/>
        <v>1</v>
      </c>
      <c r="R37" s="127">
        <f>IF(Table26[[#This Row],[Status Medida]]="Finalizado",IF(Table26[[#This Row],[Prioridade2]]=1,1,0),0)</f>
        <v>0</v>
      </c>
    </row>
    <row r="38" spans="1:18" s="128" customFormat="1" ht="150" hidden="1" customHeight="1">
      <c r="A38" s="112"/>
      <c r="B38" s="124" t="s">
        <v>1719</v>
      </c>
      <c r="C38" s="113" t="s">
        <v>143</v>
      </c>
      <c r="D38" s="114" t="s">
        <v>144</v>
      </c>
      <c r="E38" s="115" t="str">
        <f>FORM2.3!I38</f>
        <v>Selecione a Resposta</v>
      </c>
      <c r="F38" s="116"/>
      <c r="G38" s="117"/>
      <c r="H38" s="118" t="str">
        <f>IF(G38="","Selecionar Responsável",_xlfn.XLOOKUP(G38,FORM1!$B$22:$B$1100,FORM1!$C$22:$C$1100,"",1))</f>
        <v>Selecionar Responsável</v>
      </c>
      <c r="I38" s="119"/>
      <c r="J38" s="120"/>
      <c r="K38" s="120"/>
      <c r="L38" s="121" t="str">
        <f t="shared" ca="1" si="0"/>
        <v>Atrasado</v>
      </c>
      <c r="M38" s="122" t="s">
        <v>874</v>
      </c>
      <c r="N38" s="123"/>
      <c r="O38" s="124" t="s">
        <v>873</v>
      </c>
      <c r="P38" s="129">
        <f t="shared" si="1"/>
        <v>0</v>
      </c>
      <c r="Q38" s="130">
        <f t="shared" si="2"/>
        <v>1</v>
      </c>
      <c r="R38" s="127">
        <f>IF(Table26[[#This Row],[Status Medida]]="Finalizado",IF(Table26[[#This Row],[Prioridade2]]=1,1,0),0)</f>
        <v>0</v>
      </c>
    </row>
    <row r="39" spans="1:18" s="128" customFormat="1" ht="150" hidden="1" customHeight="1">
      <c r="A39" s="112"/>
      <c r="B39" s="124">
        <v>3</v>
      </c>
      <c r="C39" s="113" t="s">
        <v>146</v>
      </c>
      <c r="D39" s="114" t="s">
        <v>147</v>
      </c>
      <c r="E39" s="115" t="str">
        <f>FORM2.3!I39</f>
        <v>Selecione a Resposta</v>
      </c>
      <c r="F39" s="116"/>
      <c r="G39" s="117"/>
      <c r="H39" s="118" t="str">
        <f>IF(G39="","Selecionar Responsável",_xlfn.XLOOKUP(G39,FORM1!$B$22:$B$1100,FORM1!$C$22:$C$1100,"",1))</f>
        <v>Selecionar Responsável</v>
      </c>
      <c r="I39" s="119"/>
      <c r="J39" s="120"/>
      <c r="K39" s="120"/>
      <c r="L39" s="121" t="str">
        <f t="shared" ca="1" si="0"/>
        <v>Atrasado</v>
      </c>
      <c r="M39" s="122" t="s">
        <v>874</v>
      </c>
      <c r="N39" s="123"/>
      <c r="O39" s="124" t="s">
        <v>873</v>
      </c>
      <c r="P39" s="129">
        <f t="shared" si="1"/>
        <v>0</v>
      </c>
      <c r="Q39" s="130">
        <f t="shared" si="2"/>
        <v>1</v>
      </c>
      <c r="R39" s="127">
        <f>IF(Table26[[#This Row],[Status Medida]]="Finalizado",IF(Table26[[#This Row],[Prioridade2]]=1,1,0),0)</f>
        <v>0</v>
      </c>
    </row>
    <row r="40" spans="1:18" s="128" customFormat="1" ht="150" hidden="1" customHeight="1">
      <c r="A40" s="112"/>
      <c r="B40" s="124" t="s">
        <v>1719</v>
      </c>
      <c r="C40" s="113" t="s">
        <v>150</v>
      </c>
      <c r="D40" s="114" t="s">
        <v>151</v>
      </c>
      <c r="E40" s="115" t="str">
        <f>FORM2.3!I41</f>
        <v>Selecione a Resposta</v>
      </c>
      <c r="F40" s="116"/>
      <c r="G40" s="117"/>
      <c r="H40" s="118" t="str">
        <f>IF(G40="","Selecionar Responsável",_xlfn.XLOOKUP(G40,FORM1!$B$22:$B$1100,FORM1!$C$22:$C$1100,"",1))</f>
        <v>Selecionar Responsável</v>
      </c>
      <c r="I40" s="119"/>
      <c r="J40" s="120"/>
      <c r="K40" s="120"/>
      <c r="L40" s="121" t="str">
        <f t="shared" ca="1" si="0"/>
        <v>Atrasado</v>
      </c>
      <c r="M40" s="122" t="s">
        <v>874</v>
      </c>
      <c r="N40" s="123"/>
      <c r="O40" s="124" t="s">
        <v>873</v>
      </c>
      <c r="P40" s="129">
        <f t="shared" si="1"/>
        <v>0</v>
      </c>
      <c r="Q40" s="130">
        <f t="shared" si="2"/>
        <v>1</v>
      </c>
      <c r="R40" s="127">
        <f>IF(Table26[[#This Row],[Status Medida]]="Finalizado",IF(Table26[[#This Row],[Prioridade2]]=1,1,0),0)</f>
        <v>0</v>
      </c>
    </row>
    <row r="41" spans="1:18" s="128" customFormat="1" ht="150" hidden="1" customHeight="1">
      <c r="A41" s="112"/>
      <c r="B41" s="124" t="s">
        <v>1719</v>
      </c>
      <c r="C41" s="113" t="s">
        <v>153</v>
      </c>
      <c r="D41" s="114" t="s">
        <v>154</v>
      </c>
      <c r="E41" s="115" t="str">
        <f>FORM2.3!I42</f>
        <v>Selecione a Resposta</v>
      </c>
      <c r="F41" s="116"/>
      <c r="G41" s="117"/>
      <c r="H41" s="118" t="str">
        <f>IF(G41="","Selecionar Responsável",_xlfn.XLOOKUP(G41,FORM1!$B$22:$B$1100,FORM1!$C$22:$C$1100,"",1))</f>
        <v>Selecionar Responsável</v>
      </c>
      <c r="I41" s="119"/>
      <c r="J41" s="120"/>
      <c r="K41" s="120"/>
      <c r="L41" s="121" t="str">
        <f t="shared" ca="1" si="0"/>
        <v>Atrasado</v>
      </c>
      <c r="M41" s="122" t="s">
        <v>874</v>
      </c>
      <c r="N41" s="123"/>
      <c r="O41" s="124" t="s">
        <v>873</v>
      </c>
      <c r="P41" s="129">
        <f t="shared" si="1"/>
        <v>0</v>
      </c>
      <c r="Q41" s="130">
        <f t="shared" si="2"/>
        <v>1</v>
      </c>
      <c r="R41" s="127">
        <f>IF(Table26[[#This Row],[Status Medida]]="Finalizado",IF(Table26[[#This Row],[Prioridade2]]=1,1,0),0)</f>
        <v>0</v>
      </c>
    </row>
    <row r="42" spans="1:18" s="128" customFormat="1" ht="150" hidden="1" customHeight="1">
      <c r="A42" s="112"/>
      <c r="B42" s="124" t="s">
        <v>1719</v>
      </c>
      <c r="C42" s="113" t="s">
        <v>156</v>
      </c>
      <c r="D42" s="114" t="s">
        <v>157</v>
      </c>
      <c r="E42" s="115" t="str">
        <f>FORM2.3!I43</f>
        <v>Selecione a Resposta</v>
      </c>
      <c r="F42" s="116"/>
      <c r="G42" s="117"/>
      <c r="H42" s="118" t="str">
        <f>IF(G42="","Selecionar Responsável",_xlfn.XLOOKUP(G42,FORM1!$B$22:$B$1100,FORM1!$C$22:$C$1100,"",1))</f>
        <v>Selecionar Responsável</v>
      </c>
      <c r="I42" s="119"/>
      <c r="J42" s="120"/>
      <c r="K42" s="120"/>
      <c r="L42" s="121" t="str">
        <f t="shared" ca="1" si="0"/>
        <v>Atrasado</v>
      </c>
      <c r="M42" s="122" t="s">
        <v>874</v>
      </c>
      <c r="N42" s="123"/>
      <c r="O42" s="124" t="s">
        <v>873</v>
      </c>
      <c r="P42" s="129">
        <f t="shared" si="1"/>
        <v>0</v>
      </c>
      <c r="Q42" s="130">
        <f t="shared" si="2"/>
        <v>1</v>
      </c>
      <c r="R42" s="127">
        <f>IF(Table26[[#This Row],[Status Medida]]="Finalizado",IF(Table26[[#This Row],[Prioridade2]]=1,1,0),0)</f>
        <v>0</v>
      </c>
    </row>
    <row r="43" spans="1:18" s="128" customFormat="1" ht="150" hidden="1" customHeight="1">
      <c r="A43" s="112"/>
      <c r="B43" s="124" t="s">
        <v>1719</v>
      </c>
      <c r="C43" s="113" t="s">
        <v>159</v>
      </c>
      <c r="D43" s="114" t="s">
        <v>160</v>
      </c>
      <c r="E43" s="115" t="str">
        <f>FORM2.3!I44</f>
        <v>Selecione a Resposta</v>
      </c>
      <c r="F43" s="116"/>
      <c r="G43" s="117"/>
      <c r="H43" s="118" t="str">
        <f>IF(G43="","Selecionar Responsável",_xlfn.XLOOKUP(G43,FORM1!$B$22:$B$1100,FORM1!$C$22:$C$1100,"",1))</f>
        <v>Selecionar Responsável</v>
      </c>
      <c r="I43" s="119"/>
      <c r="J43" s="120"/>
      <c r="K43" s="120"/>
      <c r="L43" s="121" t="str">
        <f t="shared" ca="1" si="0"/>
        <v>Atrasado</v>
      </c>
      <c r="M43" s="122" t="s">
        <v>874</v>
      </c>
      <c r="N43" s="123"/>
      <c r="O43" s="124" t="s">
        <v>873</v>
      </c>
      <c r="P43" s="129">
        <f t="shared" si="1"/>
        <v>0</v>
      </c>
      <c r="Q43" s="130">
        <f t="shared" si="2"/>
        <v>1</v>
      </c>
      <c r="R43" s="127">
        <f>IF(Table26[[#This Row],[Status Medida]]="Finalizado",IF(Table26[[#This Row],[Prioridade2]]=1,1,0),0)</f>
        <v>0</v>
      </c>
    </row>
    <row r="44" spans="1:18" s="128" customFormat="1" ht="150" hidden="1" customHeight="1">
      <c r="A44" s="112"/>
      <c r="B44" s="124" t="s">
        <v>1719</v>
      </c>
      <c r="C44" s="113" t="s">
        <v>162</v>
      </c>
      <c r="D44" s="114" t="s">
        <v>163</v>
      </c>
      <c r="E44" s="115" t="str">
        <f>FORM2.3!I45</f>
        <v>Selecione a Resposta</v>
      </c>
      <c r="F44" s="116"/>
      <c r="G44" s="117"/>
      <c r="H44" s="118" t="str">
        <f>IF(G44="","Selecionar Responsável",_xlfn.XLOOKUP(G44,FORM1!$B$22:$B$1100,FORM1!$C$22:$C$1100,"",1))</f>
        <v>Selecionar Responsável</v>
      </c>
      <c r="I44" s="119"/>
      <c r="J44" s="120"/>
      <c r="K44" s="120"/>
      <c r="L44" s="121" t="str">
        <f t="shared" ca="1" si="0"/>
        <v>Atrasado</v>
      </c>
      <c r="M44" s="122" t="s">
        <v>874</v>
      </c>
      <c r="N44" s="123"/>
      <c r="O44" s="124" t="s">
        <v>873</v>
      </c>
      <c r="P44" s="129">
        <f t="shared" si="1"/>
        <v>0</v>
      </c>
      <c r="Q44" s="130">
        <f t="shared" si="2"/>
        <v>1</v>
      </c>
      <c r="R44" s="127">
        <f>IF(Table26[[#This Row],[Status Medida]]="Finalizado",IF(Table26[[#This Row],[Prioridade2]]=1,1,0),0)</f>
        <v>0</v>
      </c>
    </row>
    <row r="45" spans="1:18" s="128" customFormat="1" ht="150" hidden="1" customHeight="1">
      <c r="A45" s="112"/>
      <c r="B45" s="124" t="s">
        <v>1719</v>
      </c>
      <c r="C45" s="113" t="s">
        <v>165</v>
      </c>
      <c r="D45" s="114" t="s">
        <v>166</v>
      </c>
      <c r="E45" s="115" t="str">
        <f>FORM2.3!I46</f>
        <v>Selecione a Resposta</v>
      </c>
      <c r="F45" s="116"/>
      <c r="G45" s="117"/>
      <c r="H45" s="118" t="str">
        <f>IF(G45="","Selecionar Responsável",_xlfn.XLOOKUP(G45,FORM1!$B$22:$B$1100,FORM1!$C$22:$C$1100,"",1))</f>
        <v>Selecionar Responsável</v>
      </c>
      <c r="I45" s="119"/>
      <c r="J45" s="120"/>
      <c r="K45" s="120"/>
      <c r="L45" s="121" t="str">
        <f t="shared" ca="1" si="0"/>
        <v>Atrasado</v>
      </c>
      <c r="M45" s="122" t="s">
        <v>874</v>
      </c>
      <c r="N45" s="123"/>
      <c r="O45" s="124" t="s">
        <v>873</v>
      </c>
      <c r="P45" s="129">
        <f t="shared" si="1"/>
        <v>0</v>
      </c>
      <c r="Q45" s="130">
        <f t="shared" si="2"/>
        <v>1</v>
      </c>
      <c r="R45" s="127">
        <f>IF(Table26[[#This Row],[Status Medida]]="Finalizado",IF(Table26[[#This Row],[Prioridade2]]=1,1,0),0)</f>
        <v>0</v>
      </c>
    </row>
    <row r="46" spans="1:18" s="128" customFormat="1" ht="150" hidden="1" customHeight="1">
      <c r="A46" s="112"/>
      <c r="B46" s="124" t="s">
        <v>1719</v>
      </c>
      <c r="C46" s="113" t="s">
        <v>168</v>
      </c>
      <c r="D46" s="114" t="s">
        <v>169</v>
      </c>
      <c r="E46" s="115" t="str">
        <f>FORM2.3!I47</f>
        <v>Selecione a Resposta</v>
      </c>
      <c r="F46" s="116"/>
      <c r="G46" s="117"/>
      <c r="H46" s="118" t="str">
        <f>IF(G46="","Selecionar Responsável",_xlfn.XLOOKUP(G46,FORM1!$B$22:$B$1100,FORM1!$C$22:$C$1100,"",1))</f>
        <v>Selecionar Responsável</v>
      </c>
      <c r="I46" s="119"/>
      <c r="J46" s="120"/>
      <c r="K46" s="120"/>
      <c r="L46" s="121" t="str">
        <f t="shared" ca="1" si="0"/>
        <v>Atrasado</v>
      </c>
      <c r="M46" s="122" t="s">
        <v>874</v>
      </c>
      <c r="N46" s="123"/>
      <c r="O46" s="124" t="s">
        <v>873</v>
      </c>
      <c r="P46" s="129">
        <f t="shared" si="1"/>
        <v>0</v>
      </c>
      <c r="Q46" s="130">
        <f t="shared" si="2"/>
        <v>1</v>
      </c>
      <c r="R46" s="127">
        <f>IF(Table26[[#This Row],[Status Medida]]="Finalizado",IF(Table26[[#This Row],[Prioridade2]]=1,1,0),0)</f>
        <v>0</v>
      </c>
    </row>
    <row r="47" spans="1:18" s="128" customFormat="1" ht="150" hidden="1" customHeight="1">
      <c r="A47" s="112"/>
      <c r="B47" s="124" t="s">
        <v>1719</v>
      </c>
      <c r="C47" s="113" t="s">
        <v>171</v>
      </c>
      <c r="D47" s="114" t="s">
        <v>172</v>
      </c>
      <c r="E47" s="115" t="str">
        <f>FORM2.3!I48</f>
        <v>Selecione a Resposta</v>
      </c>
      <c r="F47" s="116"/>
      <c r="G47" s="117"/>
      <c r="H47" s="118" t="str">
        <f>IF(G47="","Selecionar Responsável",_xlfn.XLOOKUP(G47,FORM1!$B$22:$B$1100,FORM1!$C$22:$C$1100,"",1))</f>
        <v>Selecionar Responsável</v>
      </c>
      <c r="I47" s="119"/>
      <c r="J47" s="120"/>
      <c r="K47" s="120"/>
      <c r="L47" s="121" t="str">
        <f t="shared" ca="1" si="0"/>
        <v>Atrasado</v>
      </c>
      <c r="M47" s="122" t="s">
        <v>874</v>
      </c>
      <c r="N47" s="123"/>
      <c r="O47" s="124" t="s">
        <v>873</v>
      </c>
      <c r="P47" s="129">
        <f t="shared" si="1"/>
        <v>0</v>
      </c>
      <c r="Q47" s="130">
        <f t="shared" si="2"/>
        <v>1</v>
      </c>
      <c r="R47" s="127">
        <f>IF(Table26[[#This Row],[Status Medida]]="Finalizado",IF(Table26[[#This Row],[Prioridade2]]=1,1,0),0)</f>
        <v>0</v>
      </c>
    </row>
    <row r="48" spans="1:18" s="128" customFormat="1" ht="150" hidden="1" customHeight="1">
      <c r="A48" s="112"/>
      <c r="B48" s="124" t="s">
        <v>1719</v>
      </c>
      <c r="C48" s="113" t="s">
        <v>174</v>
      </c>
      <c r="D48" s="114" t="s">
        <v>175</v>
      </c>
      <c r="E48" s="115" t="str">
        <f>FORM2.3!I49</f>
        <v>Selecione a Resposta</v>
      </c>
      <c r="F48" s="116"/>
      <c r="G48" s="117"/>
      <c r="H48" s="118" t="str">
        <f>IF(G48="","Selecionar Responsável",_xlfn.XLOOKUP(G48,FORM1!$B$22:$B$1100,FORM1!$C$22:$C$1100,"",1))</f>
        <v>Selecionar Responsável</v>
      </c>
      <c r="I48" s="119"/>
      <c r="J48" s="120"/>
      <c r="K48" s="120"/>
      <c r="L48" s="121" t="str">
        <f t="shared" ca="1" si="0"/>
        <v>Atrasado</v>
      </c>
      <c r="M48" s="122" t="s">
        <v>874</v>
      </c>
      <c r="N48" s="123"/>
      <c r="O48" s="124" t="s">
        <v>873</v>
      </c>
      <c r="P48" s="129">
        <f t="shared" si="1"/>
        <v>0</v>
      </c>
      <c r="Q48" s="130">
        <f t="shared" si="2"/>
        <v>1</v>
      </c>
      <c r="R48" s="127">
        <f>IF(Table26[[#This Row],[Status Medida]]="Finalizado",IF(Table26[[#This Row],[Prioridade2]]=1,1,0),0)</f>
        <v>0</v>
      </c>
    </row>
    <row r="49" spans="1:18" s="128" customFormat="1" ht="150" hidden="1" customHeight="1">
      <c r="A49" s="112"/>
      <c r="B49" s="124" t="s">
        <v>1719</v>
      </c>
      <c r="C49" s="113" t="s">
        <v>177</v>
      </c>
      <c r="D49" s="114" t="s">
        <v>179</v>
      </c>
      <c r="E49" s="115" t="str">
        <f>FORM2.3!I50</f>
        <v>Selecione a Resposta</v>
      </c>
      <c r="F49" s="116"/>
      <c r="G49" s="117"/>
      <c r="H49" s="118" t="str">
        <f>IF(G49="","Selecionar Responsável",_xlfn.XLOOKUP(G49,FORM1!$B$22:$B$1100,FORM1!$C$22:$C$1100,"",1))</f>
        <v>Selecionar Responsável</v>
      </c>
      <c r="I49" s="119"/>
      <c r="J49" s="120"/>
      <c r="K49" s="120"/>
      <c r="L49" s="121" t="str">
        <f t="shared" ca="1" si="0"/>
        <v>Atrasado</v>
      </c>
      <c r="M49" s="122" t="s">
        <v>874</v>
      </c>
      <c r="N49" s="123"/>
      <c r="O49" s="124" t="s">
        <v>873</v>
      </c>
      <c r="P49" s="129">
        <f t="shared" si="1"/>
        <v>0</v>
      </c>
      <c r="Q49" s="130">
        <f t="shared" si="2"/>
        <v>1</v>
      </c>
      <c r="R49" s="127">
        <f>IF(Table26[[#This Row],[Status Medida]]="Finalizado",IF(Table26[[#This Row],[Prioridade2]]=1,1,0),0)</f>
        <v>0</v>
      </c>
    </row>
    <row r="50" spans="1:18" s="128" customFormat="1" ht="150" hidden="1" customHeight="1">
      <c r="A50" s="112"/>
      <c r="B50" s="124" t="s">
        <v>1719</v>
      </c>
      <c r="C50" s="113" t="s">
        <v>178</v>
      </c>
      <c r="D50" s="114" t="s">
        <v>182</v>
      </c>
      <c r="E50" s="115" t="str">
        <f>FORM2.3!I51</f>
        <v>Selecione a Resposta</v>
      </c>
      <c r="F50" s="116"/>
      <c r="G50" s="117"/>
      <c r="H50" s="118" t="str">
        <f>IF(G50="","Selecionar Responsável",_xlfn.XLOOKUP(G50,FORM1!$B$22:$B$1100,FORM1!$C$22:$C$1100,"",1))</f>
        <v>Selecionar Responsável</v>
      </c>
      <c r="I50" s="119"/>
      <c r="J50" s="120"/>
      <c r="K50" s="120"/>
      <c r="L50" s="121" t="str">
        <f t="shared" ca="1" si="0"/>
        <v>Atrasado</v>
      </c>
      <c r="M50" s="122" t="s">
        <v>874</v>
      </c>
      <c r="N50" s="123"/>
      <c r="O50" s="124" t="s">
        <v>873</v>
      </c>
      <c r="P50" s="129">
        <f t="shared" si="1"/>
        <v>0</v>
      </c>
      <c r="Q50" s="130">
        <f t="shared" si="2"/>
        <v>1</v>
      </c>
      <c r="R50" s="127">
        <f>IF(Table26[[#This Row],[Status Medida]]="Finalizado",IF(Table26[[#This Row],[Prioridade2]]=1,1,0),0)</f>
        <v>0</v>
      </c>
    </row>
    <row r="51" spans="1:18" s="128" customFormat="1" ht="150" hidden="1" customHeight="1">
      <c r="A51" s="112"/>
      <c r="B51" s="124" t="s">
        <v>1719</v>
      </c>
      <c r="C51" s="113" t="s">
        <v>181</v>
      </c>
      <c r="D51" s="114" t="s">
        <v>184</v>
      </c>
      <c r="E51" s="115" t="str">
        <f>FORM2.3!I52</f>
        <v>Selecione a Resposta</v>
      </c>
      <c r="F51" s="116"/>
      <c r="G51" s="117"/>
      <c r="H51" s="118" t="str">
        <f>IF(G51="","Selecionar Responsável",_xlfn.XLOOKUP(G51,FORM1!$B$22:$B$1100,FORM1!$C$22:$C$1100,"",1))</f>
        <v>Selecionar Responsável</v>
      </c>
      <c r="I51" s="119"/>
      <c r="J51" s="120"/>
      <c r="K51" s="120"/>
      <c r="L51" s="121" t="str">
        <f t="shared" ca="1" si="0"/>
        <v>Atrasado</v>
      </c>
      <c r="M51" s="122" t="s">
        <v>874</v>
      </c>
      <c r="N51" s="123"/>
      <c r="O51" s="124" t="s">
        <v>873</v>
      </c>
      <c r="P51" s="129">
        <f t="shared" si="1"/>
        <v>0</v>
      </c>
      <c r="Q51" s="130">
        <f t="shared" si="2"/>
        <v>1</v>
      </c>
      <c r="R51" s="127">
        <f>IF(Table26[[#This Row],[Status Medida]]="Finalizado",IF(Table26[[#This Row],[Prioridade2]]=1,1,0),0)</f>
        <v>0</v>
      </c>
    </row>
    <row r="52" spans="1:18" s="128" customFormat="1" ht="150" hidden="1" customHeight="1">
      <c r="A52" s="112"/>
      <c r="B52" s="124" t="s">
        <v>1719</v>
      </c>
      <c r="C52" s="113" t="s">
        <v>187</v>
      </c>
      <c r="D52" s="114" t="s">
        <v>188</v>
      </c>
      <c r="E52" s="115" t="str">
        <f>FORM2.3!I54</f>
        <v>Selecione a Resposta</v>
      </c>
      <c r="F52" s="116"/>
      <c r="G52" s="117"/>
      <c r="H52" s="118" t="str">
        <f>IF(G52="","Selecionar Responsável",_xlfn.XLOOKUP(G52,FORM1!$B$22:$B$1100,FORM1!$C$22:$C$1100,"",1))</f>
        <v>Selecionar Responsável</v>
      </c>
      <c r="I52" s="119"/>
      <c r="J52" s="120"/>
      <c r="K52" s="120"/>
      <c r="L52" s="121" t="str">
        <f t="shared" ca="1" si="0"/>
        <v>Atrasado</v>
      </c>
      <c r="M52" s="122" t="s">
        <v>874</v>
      </c>
      <c r="N52" s="123"/>
      <c r="O52" s="124" t="s">
        <v>873</v>
      </c>
      <c r="P52" s="129">
        <f t="shared" si="1"/>
        <v>0</v>
      </c>
      <c r="Q52" s="130">
        <f t="shared" si="2"/>
        <v>1</v>
      </c>
      <c r="R52" s="127">
        <f>IF(Table26[[#This Row],[Status Medida]]="Finalizado",IF(Table26[[#This Row],[Prioridade2]]=1,1,0),0)</f>
        <v>0</v>
      </c>
    </row>
    <row r="53" spans="1:18" s="128" customFormat="1" ht="150" hidden="1" customHeight="1">
      <c r="A53" s="112"/>
      <c r="B53" s="124" t="s">
        <v>1719</v>
      </c>
      <c r="C53" s="113" t="s">
        <v>190</v>
      </c>
      <c r="D53" s="114" t="s">
        <v>192</v>
      </c>
      <c r="E53" s="115" t="str">
        <f>FORM2.3!I55</f>
        <v>Selecione a Resposta</v>
      </c>
      <c r="F53" s="116"/>
      <c r="G53" s="117"/>
      <c r="H53" s="118" t="str">
        <f>IF(G53="","Selecionar Responsável",_xlfn.XLOOKUP(G53,FORM1!$B$22:$B$1100,FORM1!$C$22:$C$1100,"",1))</f>
        <v>Selecionar Responsável</v>
      </c>
      <c r="I53" s="119"/>
      <c r="J53" s="120"/>
      <c r="K53" s="120"/>
      <c r="L53" s="121" t="str">
        <f t="shared" ca="1" si="0"/>
        <v>Atrasado</v>
      </c>
      <c r="M53" s="122" t="s">
        <v>874</v>
      </c>
      <c r="N53" s="123"/>
      <c r="O53" s="124" t="s">
        <v>873</v>
      </c>
      <c r="P53" s="129">
        <f t="shared" si="1"/>
        <v>0</v>
      </c>
      <c r="Q53" s="130">
        <f t="shared" si="2"/>
        <v>1</v>
      </c>
      <c r="R53" s="127">
        <f>IF(Table26[[#This Row],[Status Medida]]="Finalizado",IF(Table26[[#This Row],[Prioridade2]]=1,1,0),0)</f>
        <v>0</v>
      </c>
    </row>
    <row r="54" spans="1:18" s="128" customFormat="1" ht="150" hidden="1" customHeight="1">
      <c r="A54" s="112"/>
      <c r="B54" s="124" t="s">
        <v>1719</v>
      </c>
      <c r="C54" s="113" t="s">
        <v>194</v>
      </c>
      <c r="D54" s="114" t="s">
        <v>195</v>
      </c>
      <c r="E54" s="115" t="str">
        <f>FORM2.3!I56</f>
        <v>Selecione a Resposta</v>
      </c>
      <c r="F54" s="116"/>
      <c r="G54" s="117"/>
      <c r="H54" s="118" t="str">
        <f>IF(G54="","Selecionar Responsável",_xlfn.XLOOKUP(G54,FORM1!$B$22:$B$1100,FORM1!$C$22:$C$1100,"",1))</f>
        <v>Selecionar Responsável</v>
      </c>
      <c r="I54" s="119"/>
      <c r="J54" s="120"/>
      <c r="K54" s="120"/>
      <c r="L54" s="121" t="str">
        <f t="shared" ca="1" si="0"/>
        <v>Atrasado</v>
      </c>
      <c r="M54" s="122" t="s">
        <v>874</v>
      </c>
      <c r="N54" s="123"/>
      <c r="O54" s="124" t="s">
        <v>873</v>
      </c>
      <c r="P54" s="129">
        <f t="shared" si="1"/>
        <v>0</v>
      </c>
      <c r="Q54" s="130">
        <f t="shared" si="2"/>
        <v>1</v>
      </c>
      <c r="R54" s="127">
        <f>IF(Table26[[#This Row],[Status Medida]]="Finalizado",IF(Table26[[#This Row],[Prioridade2]]=1,1,0),0)</f>
        <v>0</v>
      </c>
    </row>
    <row r="55" spans="1:18" s="128" customFormat="1" ht="150" hidden="1" customHeight="1">
      <c r="A55" s="112"/>
      <c r="B55" s="124" t="s">
        <v>1719</v>
      </c>
      <c r="C55" s="113" t="s">
        <v>197</v>
      </c>
      <c r="D55" s="114" t="s">
        <v>198</v>
      </c>
      <c r="E55" s="115" t="str">
        <f>FORM2.3!I57</f>
        <v>Selecione a Resposta</v>
      </c>
      <c r="F55" s="116"/>
      <c r="G55" s="117"/>
      <c r="H55" s="118" t="str">
        <f>IF(G55="","Selecionar Responsável",_xlfn.XLOOKUP(G55,FORM1!$B$22:$B$1100,FORM1!$C$22:$C$1100,"",1))</f>
        <v>Selecionar Responsável</v>
      </c>
      <c r="I55" s="119"/>
      <c r="J55" s="120"/>
      <c r="K55" s="120"/>
      <c r="L55" s="121" t="str">
        <f t="shared" ca="1" si="0"/>
        <v>Atrasado</v>
      </c>
      <c r="M55" s="122" t="s">
        <v>874</v>
      </c>
      <c r="N55" s="123"/>
      <c r="O55" s="124" t="s">
        <v>873</v>
      </c>
      <c r="P55" s="129">
        <f t="shared" si="1"/>
        <v>0</v>
      </c>
      <c r="Q55" s="130">
        <f t="shared" si="2"/>
        <v>1</v>
      </c>
      <c r="R55" s="127">
        <f>IF(Table26[[#This Row],[Status Medida]]="Finalizado",IF(Table26[[#This Row],[Prioridade2]]=1,1,0),0)</f>
        <v>0</v>
      </c>
    </row>
    <row r="56" spans="1:18" s="128" customFormat="1" ht="150" hidden="1" customHeight="1">
      <c r="A56" s="112"/>
      <c r="B56" s="124" t="s">
        <v>1719</v>
      </c>
      <c r="C56" s="113" t="s">
        <v>191</v>
      </c>
      <c r="D56" s="114" t="s">
        <v>201</v>
      </c>
      <c r="E56" s="115" t="str">
        <f>FORM2.3!I58</f>
        <v>Selecione a Resposta</v>
      </c>
      <c r="F56" s="116"/>
      <c r="G56" s="117"/>
      <c r="H56" s="118" t="str">
        <f>IF(G56="","Selecionar Responsável",_xlfn.XLOOKUP(G56,FORM1!$B$22:$B$1100,FORM1!$C$22:$C$1100,"",1))</f>
        <v>Selecionar Responsável</v>
      </c>
      <c r="I56" s="119"/>
      <c r="J56" s="120"/>
      <c r="K56" s="120"/>
      <c r="L56" s="121" t="str">
        <f t="shared" ca="1" si="0"/>
        <v>Atrasado</v>
      </c>
      <c r="M56" s="122" t="s">
        <v>874</v>
      </c>
      <c r="N56" s="123"/>
      <c r="O56" s="124" t="s">
        <v>873</v>
      </c>
      <c r="P56" s="129">
        <f t="shared" si="1"/>
        <v>0</v>
      </c>
      <c r="Q56" s="130">
        <f t="shared" si="2"/>
        <v>1</v>
      </c>
      <c r="R56" s="127">
        <f>IF(Table26[[#This Row],[Status Medida]]="Finalizado",IF(Table26[[#This Row],[Prioridade2]]=1,1,0),0)</f>
        <v>0</v>
      </c>
    </row>
    <row r="57" spans="1:18" s="128" customFormat="1" ht="150" hidden="1" customHeight="1">
      <c r="A57" s="112"/>
      <c r="B57" s="124" t="s">
        <v>1719</v>
      </c>
      <c r="C57" s="113" t="s">
        <v>200</v>
      </c>
      <c r="D57" s="114" t="s">
        <v>203</v>
      </c>
      <c r="E57" s="115" t="str">
        <f>FORM2.3!I59</f>
        <v>Selecione a Resposta</v>
      </c>
      <c r="F57" s="116"/>
      <c r="G57" s="117"/>
      <c r="H57" s="118" t="str">
        <f>IF(G57="","Selecionar Responsável",_xlfn.XLOOKUP(G57,FORM1!$B$22:$B$1100,FORM1!$C$22:$C$1100,"",1))</f>
        <v>Selecionar Responsável</v>
      </c>
      <c r="I57" s="119"/>
      <c r="J57" s="120"/>
      <c r="K57" s="120"/>
      <c r="L57" s="121" t="str">
        <f t="shared" ca="1" si="0"/>
        <v>Atrasado</v>
      </c>
      <c r="M57" s="122" t="s">
        <v>874</v>
      </c>
      <c r="N57" s="123"/>
      <c r="O57" s="124" t="s">
        <v>873</v>
      </c>
      <c r="P57" s="129">
        <f t="shared" si="1"/>
        <v>0</v>
      </c>
      <c r="Q57" s="130">
        <f t="shared" si="2"/>
        <v>1</v>
      </c>
      <c r="R57" s="127">
        <f>IF(Table26[[#This Row],[Status Medida]]="Finalizado",IF(Table26[[#This Row],[Prioridade2]]=1,1,0),0)</f>
        <v>0</v>
      </c>
    </row>
    <row r="58" spans="1:18" s="128" customFormat="1" ht="150" customHeight="1">
      <c r="A58" s="112"/>
      <c r="B58" s="124">
        <v>1</v>
      </c>
      <c r="C58" s="113" t="s">
        <v>206</v>
      </c>
      <c r="D58" s="114" t="s">
        <v>208</v>
      </c>
      <c r="E58" s="115" t="str">
        <f>FORM2.3!I61</f>
        <v>Selecione a Resposta</v>
      </c>
      <c r="F58" s="116"/>
      <c r="G58" s="117"/>
      <c r="H58" s="118" t="str">
        <f>IF(G58="","Selecionar Responsável",_xlfn.XLOOKUP(G58,FORM1!$B$22:$B$1100,FORM1!$C$22:$C$1100,"",1))</f>
        <v>Selecionar Responsável</v>
      </c>
      <c r="I58" s="119"/>
      <c r="J58" s="120"/>
      <c r="K58" s="120"/>
      <c r="L58" s="121" t="str">
        <f t="shared" ca="1" si="0"/>
        <v>Atrasado</v>
      </c>
      <c r="M58" s="122" t="s">
        <v>874</v>
      </c>
      <c r="N58" s="123"/>
      <c r="O58" s="124" t="s">
        <v>875</v>
      </c>
      <c r="P58" s="129">
        <f t="shared" si="1"/>
        <v>1</v>
      </c>
      <c r="Q58" s="130">
        <f t="shared" si="2"/>
        <v>1</v>
      </c>
      <c r="R58" s="127">
        <f>IF(Table26[[#This Row],[Status Medida]]="Finalizado",IF(Table26[[#This Row],[Prioridade2]]=1,1,0),0)</f>
        <v>0</v>
      </c>
    </row>
    <row r="59" spans="1:18" s="128" customFormat="1" ht="150" customHeight="1">
      <c r="A59" s="112"/>
      <c r="B59" s="124">
        <v>1</v>
      </c>
      <c r="C59" s="113" t="s">
        <v>210</v>
      </c>
      <c r="D59" s="114" t="s">
        <v>211</v>
      </c>
      <c r="E59" s="115" t="str">
        <f>FORM2.3!I62</f>
        <v>Selecione a Resposta</v>
      </c>
      <c r="F59" s="116"/>
      <c r="G59" s="117"/>
      <c r="H59" s="118" t="str">
        <f>IF(G59="","Selecionar Responsável",_xlfn.XLOOKUP(G59,FORM1!$B$22:$B$1100,FORM1!$C$22:$C$1100,"",1))</f>
        <v>Selecionar Responsável</v>
      </c>
      <c r="I59" s="119"/>
      <c r="J59" s="120"/>
      <c r="K59" s="120"/>
      <c r="L59" s="121" t="str">
        <f t="shared" ca="1" si="0"/>
        <v>Atrasado</v>
      </c>
      <c r="M59" s="122" t="s">
        <v>874</v>
      </c>
      <c r="N59" s="123"/>
      <c r="O59" s="124" t="s">
        <v>875</v>
      </c>
      <c r="P59" s="129">
        <f t="shared" si="1"/>
        <v>1</v>
      </c>
      <c r="Q59" s="130">
        <f t="shared" si="2"/>
        <v>1</v>
      </c>
      <c r="R59" s="127">
        <f>IF(Table26[[#This Row],[Status Medida]]="Finalizado",IF(Table26[[#This Row],[Prioridade2]]=1,1,0),0)</f>
        <v>0</v>
      </c>
    </row>
    <row r="60" spans="1:18" s="128" customFormat="1" ht="150" customHeight="1">
      <c r="A60" s="112"/>
      <c r="B60" s="124">
        <v>1</v>
      </c>
      <c r="C60" s="113" t="s">
        <v>213</v>
      </c>
      <c r="D60" s="114" t="s">
        <v>214</v>
      </c>
      <c r="E60" s="115" t="str">
        <f>FORM2.3!I63</f>
        <v>Selecione a Resposta</v>
      </c>
      <c r="F60" s="116"/>
      <c r="G60" s="117"/>
      <c r="H60" s="118" t="str">
        <f>IF(G60="","Selecionar Responsável",_xlfn.XLOOKUP(G60,FORM1!$B$22:$B$1100,FORM1!$C$22:$C$1100,"",1))</f>
        <v>Selecionar Responsável</v>
      </c>
      <c r="I60" s="119"/>
      <c r="J60" s="120"/>
      <c r="K60" s="120"/>
      <c r="L60" s="121" t="str">
        <f t="shared" ca="1" si="0"/>
        <v>Atrasado</v>
      </c>
      <c r="M60" s="122" t="s">
        <v>874</v>
      </c>
      <c r="N60" s="123"/>
      <c r="O60" s="124" t="s">
        <v>875</v>
      </c>
      <c r="P60" s="129">
        <f t="shared" si="1"/>
        <v>1</v>
      </c>
      <c r="Q60" s="130">
        <f t="shared" si="2"/>
        <v>1</v>
      </c>
      <c r="R60" s="127">
        <f>IF(Table26[[#This Row],[Status Medida]]="Finalizado",IF(Table26[[#This Row],[Prioridade2]]=1,1,0),0)</f>
        <v>0</v>
      </c>
    </row>
    <row r="61" spans="1:18" s="128" customFormat="1" ht="150" hidden="1" customHeight="1">
      <c r="A61" s="112"/>
      <c r="B61" s="124" t="s">
        <v>1719</v>
      </c>
      <c r="C61" s="113" t="s">
        <v>216</v>
      </c>
      <c r="D61" s="114" t="s">
        <v>217</v>
      </c>
      <c r="E61" s="115" t="str">
        <f>FORM2.3!I64</f>
        <v>Selecione a Resposta</v>
      </c>
      <c r="F61" s="116"/>
      <c r="G61" s="117"/>
      <c r="H61" s="118" t="str">
        <f>IF(G61="","Selecionar Responsável",_xlfn.XLOOKUP(G61,FORM1!$B$22:$B$1100,FORM1!$C$22:$C$1100,"",1))</f>
        <v>Selecionar Responsável</v>
      </c>
      <c r="I61" s="119"/>
      <c r="J61" s="120"/>
      <c r="K61" s="120"/>
      <c r="L61" s="121" t="str">
        <f t="shared" ca="1" si="0"/>
        <v>Atrasado</v>
      </c>
      <c r="M61" s="122" t="s">
        <v>874</v>
      </c>
      <c r="N61" s="123"/>
      <c r="O61" s="124" t="s">
        <v>873</v>
      </c>
      <c r="P61" s="129">
        <f t="shared" si="1"/>
        <v>0</v>
      </c>
      <c r="Q61" s="130">
        <f t="shared" si="2"/>
        <v>1</v>
      </c>
      <c r="R61" s="127">
        <f>IF(Table26[[#This Row],[Status Medida]]="Finalizado",IF(Table26[[#This Row],[Prioridade2]]=1,1,0),0)</f>
        <v>0</v>
      </c>
    </row>
    <row r="62" spans="1:18" s="128" customFormat="1" ht="150" hidden="1" customHeight="1">
      <c r="A62" s="112"/>
      <c r="B62" s="124">
        <v>3</v>
      </c>
      <c r="C62" s="113" t="s">
        <v>219</v>
      </c>
      <c r="D62" s="114" t="s">
        <v>220</v>
      </c>
      <c r="E62" s="115" t="str">
        <f>FORM2.3!I65</f>
        <v>Selecione a Resposta</v>
      </c>
      <c r="F62" s="116"/>
      <c r="G62" s="117"/>
      <c r="H62" s="118" t="str">
        <f>IF(G62="","Selecionar Responsável",_xlfn.XLOOKUP(G62,FORM1!$B$22:$B$1100,FORM1!$C$22:$C$1100,"",1))</f>
        <v>Selecionar Responsável</v>
      </c>
      <c r="I62" s="119"/>
      <c r="J62" s="120"/>
      <c r="K62" s="120"/>
      <c r="L62" s="121" t="str">
        <f t="shared" ca="1" si="0"/>
        <v>Atrasado</v>
      </c>
      <c r="M62" s="122" t="s">
        <v>874</v>
      </c>
      <c r="N62" s="123"/>
      <c r="O62" s="124" t="s">
        <v>873</v>
      </c>
      <c r="P62" s="129">
        <f t="shared" si="1"/>
        <v>0</v>
      </c>
      <c r="Q62" s="130">
        <f t="shared" si="2"/>
        <v>1</v>
      </c>
      <c r="R62" s="127">
        <f>IF(Table26[[#This Row],[Status Medida]]="Finalizado",IF(Table26[[#This Row],[Prioridade2]]=1,1,0),0)</f>
        <v>0</v>
      </c>
    </row>
    <row r="63" spans="1:18" s="128" customFormat="1" ht="150" customHeight="1">
      <c r="A63" s="112"/>
      <c r="B63" s="124">
        <v>1</v>
      </c>
      <c r="C63" s="113" t="s">
        <v>207</v>
      </c>
      <c r="D63" s="114" t="s">
        <v>222</v>
      </c>
      <c r="E63" s="115" t="str">
        <f>FORM2.3!I66</f>
        <v>Selecione a Resposta</v>
      </c>
      <c r="F63" s="116"/>
      <c r="G63" s="117"/>
      <c r="H63" s="118" t="str">
        <f>IF(G63="","Selecionar Responsável",_xlfn.XLOOKUP(G63,FORM1!$B$22:$B$1100,FORM1!$C$22:$C$1100,"",1))</f>
        <v>Selecionar Responsável</v>
      </c>
      <c r="I63" s="119"/>
      <c r="J63" s="120"/>
      <c r="K63" s="120"/>
      <c r="L63" s="121" t="str">
        <f t="shared" ca="1" si="0"/>
        <v>Atrasado</v>
      </c>
      <c r="M63" s="122" t="s">
        <v>874</v>
      </c>
      <c r="N63" s="123"/>
      <c r="O63" s="124" t="s">
        <v>875</v>
      </c>
      <c r="P63" s="129">
        <f t="shared" si="1"/>
        <v>1</v>
      </c>
      <c r="Q63" s="130">
        <f t="shared" si="2"/>
        <v>1</v>
      </c>
      <c r="R63" s="127">
        <f>IF(Table26[[#This Row],[Status Medida]]="Finalizado",IF(Table26[[#This Row],[Prioridade2]]=1,1,0),0)</f>
        <v>0</v>
      </c>
    </row>
    <row r="64" spans="1:18" s="128" customFormat="1" ht="150" hidden="1" customHeight="1">
      <c r="A64" s="112"/>
      <c r="B64" s="124" t="s">
        <v>1719</v>
      </c>
      <c r="C64" s="113" t="s">
        <v>224</v>
      </c>
      <c r="D64" s="114" t="s">
        <v>225</v>
      </c>
      <c r="E64" s="115" t="str">
        <f>FORM2.3!I67</f>
        <v>Selecione a Resposta</v>
      </c>
      <c r="F64" s="116"/>
      <c r="G64" s="117"/>
      <c r="H64" s="118" t="str">
        <f>IF(G64="","Selecionar Responsável",_xlfn.XLOOKUP(G64,FORM1!$B$22:$B$1100,FORM1!$C$22:$C$1100,"",1))</f>
        <v>Selecionar Responsável</v>
      </c>
      <c r="I64" s="119"/>
      <c r="J64" s="120"/>
      <c r="K64" s="120"/>
      <c r="L64" s="121" t="str">
        <f t="shared" ca="1" si="0"/>
        <v>Atrasado</v>
      </c>
      <c r="M64" s="122" t="s">
        <v>874</v>
      </c>
      <c r="N64" s="123"/>
      <c r="O64" s="124" t="s">
        <v>873</v>
      </c>
      <c r="P64" s="129">
        <f t="shared" si="1"/>
        <v>0</v>
      </c>
      <c r="Q64" s="130">
        <f t="shared" si="2"/>
        <v>1</v>
      </c>
      <c r="R64" s="127">
        <f>IF(Table26[[#This Row],[Status Medida]]="Finalizado",IF(Table26[[#This Row],[Prioridade2]]=1,1,0),0)</f>
        <v>0</v>
      </c>
    </row>
    <row r="65" spans="1:18" s="128" customFormat="1" ht="150" hidden="1" customHeight="1">
      <c r="A65" s="112"/>
      <c r="B65" s="124" t="s">
        <v>1719</v>
      </c>
      <c r="C65" s="113" t="s">
        <v>227</v>
      </c>
      <c r="D65" s="114" t="s">
        <v>228</v>
      </c>
      <c r="E65" s="115" t="str">
        <f>FORM2.3!I68</f>
        <v>Selecione a Resposta</v>
      </c>
      <c r="F65" s="116"/>
      <c r="G65" s="117"/>
      <c r="H65" s="118" t="str">
        <f>IF(G65="","Selecionar Responsável",_xlfn.XLOOKUP(G65,FORM1!$B$22:$B$1100,FORM1!$C$22:$C$1100,"",1))</f>
        <v>Selecionar Responsável</v>
      </c>
      <c r="I65" s="119"/>
      <c r="J65" s="120"/>
      <c r="K65" s="120"/>
      <c r="L65" s="121" t="str">
        <f t="shared" ca="1" si="0"/>
        <v>Atrasado</v>
      </c>
      <c r="M65" s="122" t="s">
        <v>874</v>
      </c>
      <c r="N65" s="123"/>
      <c r="O65" s="124" t="s">
        <v>873</v>
      </c>
      <c r="P65" s="129">
        <f t="shared" si="1"/>
        <v>0</v>
      </c>
      <c r="Q65" s="130">
        <f t="shared" si="2"/>
        <v>1</v>
      </c>
      <c r="R65" s="127">
        <f>IF(Table26[[#This Row],[Status Medida]]="Finalizado",IF(Table26[[#This Row],[Prioridade2]]=1,1,0),0)</f>
        <v>0</v>
      </c>
    </row>
    <row r="66" spans="1:18" s="128" customFormat="1" ht="150" hidden="1" customHeight="1">
      <c r="A66" s="112"/>
      <c r="B66" s="124" t="s">
        <v>1719</v>
      </c>
      <c r="C66" s="113" t="s">
        <v>231</v>
      </c>
      <c r="D66" s="114" t="s">
        <v>233</v>
      </c>
      <c r="E66" s="115" t="str">
        <f>FORM2.3!I70</f>
        <v>Selecione a Resposta</v>
      </c>
      <c r="F66" s="116"/>
      <c r="G66" s="117"/>
      <c r="H66" s="118" t="str">
        <f>IF(G66="","Selecionar Responsável",_xlfn.XLOOKUP(G66,FORM1!$B$22:$B$1100,FORM1!$C$22:$C$1100,"",1))</f>
        <v>Selecionar Responsável</v>
      </c>
      <c r="I66" s="119"/>
      <c r="J66" s="120"/>
      <c r="K66" s="120"/>
      <c r="L66" s="121" t="str">
        <f t="shared" ca="1" si="0"/>
        <v>Atrasado</v>
      </c>
      <c r="M66" s="122" t="s">
        <v>874</v>
      </c>
      <c r="N66" s="123"/>
      <c r="O66" s="124" t="s">
        <v>873</v>
      </c>
      <c r="P66" s="129">
        <f t="shared" si="1"/>
        <v>0</v>
      </c>
      <c r="Q66" s="130">
        <f t="shared" si="2"/>
        <v>1</v>
      </c>
      <c r="R66" s="127">
        <f>IF(Table26[[#This Row],[Status Medida]]="Finalizado",IF(Table26[[#This Row],[Prioridade2]]=1,1,0),0)</f>
        <v>0</v>
      </c>
    </row>
    <row r="67" spans="1:18" s="128" customFormat="1" ht="150" hidden="1" customHeight="1">
      <c r="A67" s="112"/>
      <c r="B67" s="124" t="s">
        <v>1719</v>
      </c>
      <c r="C67" s="113" t="s">
        <v>235</v>
      </c>
      <c r="D67" s="114" t="s">
        <v>237</v>
      </c>
      <c r="E67" s="115" t="str">
        <f>FORM2.3!I71</f>
        <v>Selecione a Resposta</v>
      </c>
      <c r="F67" s="116"/>
      <c r="G67" s="117"/>
      <c r="H67" s="118" t="str">
        <f>IF(G67="","Selecionar Responsável",_xlfn.XLOOKUP(G67,FORM1!$B$22:$B$1100,FORM1!$C$22:$C$1100,"",1))</f>
        <v>Selecionar Responsável</v>
      </c>
      <c r="I67" s="119"/>
      <c r="J67" s="120"/>
      <c r="K67" s="120"/>
      <c r="L67" s="121" t="str">
        <f t="shared" ca="1" si="0"/>
        <v>Atrasado</v>
      </c>
      <c r="M67" s="122" t="s">
        <v>874</v>
      </c>
      <c r="N67" s="123"/>
      <c r="O67" s="124" t="s">
        <v>873</v>
      </c>
      <c r="P67" s="129">
        <f t="shared" si="1"/>
        <v>0</v>
      </c>
      <c r="Q67" s="130">
        <f t="shared" si="2"/>
        <v>1</v>
      </c>
      <c r="R67" s="127">
        <f>IF(Table26[[#This Row],[Status Medida]]="Finalizado",IF(Table26[[#This Row],[Prioridade2]]=1,1,0),0)</f>
        <v>0</v>
      </c>
    </row>
    <row r="68" spans="1:18" s="128" customFormat="1" ht="150" hidden="1" customHeight="1">
      <c r="A68" s="112"/>
      <c r="B68" s="124" t="s">
        <v>1719</v>
      </c>
      <c r="C68" s="113" t="s">
        <v>239</v>
      </c>
      <c r="D68" s="114" t="s">
        <v>240</v>
      </c>
      <c r="E68" s="115" t="str">
        <f>FORM2.3!I72</f>
        <v>Selecione a Resposta</v>
      </c>
      <c r="F68" s="116"/>
      <c r="G68" s="117"/>
      <c r="H68" s="118" t="str">
        <f>IF(G68="","Selecionar Responsável",_xlfn.XLOOKUP(G68,FORM1!$B$22:$B$1100,FORM1!$C$22:$C$1100,"",1))</f>
        <v>Selecionar Responsável</v>
      </c>
      <c r="I68" s="119"/>
      <c r="J68" s="120"/>
      <c r="K68" s="120"/>
      <c r="L68" s="121" t="str">
        <f t="shared" ca="1" si="0"/>
        <v>Atrasado</v>
      </c>
      <c r="M68" s="122" t="s">
        <v>874</v>
      </c>
      <c r="N68" s="123"/>
      <c r="O68" s="124" t="s">
        <v>873</v>
      </c>
      <c r="P68" s="129">
        <f t="shared" si="1"/>
        <v>0</v>
      </c>
      <c r="Q68" s="130">
        <f t="shared" si="2"/>
        <v>1</v>
      </c>
      <c r="R68" s="127">
        <f>IF(Table26[[#This Row],[Status Medida]]="Finalizado",IF(Table26[[#This Row],[Prioridade2]]=1,1,0),0)</f>
        <v>0</v>
      </c>
    </row>
    <row r="69" spans="1:18" s="128" customFormat="1" ht="150" hidden="1" customHeight="1">
      <c r="A69" s="112"/>
      <c r="B69" s="124">
        <v>3</v>
      </c>
      <c r="C69" s="113" t="s">
        <v>242</v>
      </c>
      <c r="D69" s="114" t="s">
        <v>243</v>
      </c>
      <c r="E69" s="115" t="str">
        <f>FORM2.3!I73</f>
        <v>Selecione a Resposta</v>
      </c>
      <c r="F69" s="116"/>
      <c r="G69" s="117"/>
      <c r="H69" s="118" t="str">
        <f>IF(G69="","Selecionar Responsável",_xlfn.XLOOKUP(G69,FORM1!$B$22:$B$1100,FORM1!$C$22:$C$1100,"",1))</f>
        <v>Selecionar Responsável</v>
      </c>
      <c r="I69" s="119"/>
      <c r="J69" s="120"/>
      <c r="K69" s="120"/>
      <c r="L69" s="121" t="str">
        <f t="shared" ca="1" si="0"/>
        <v>Atrasado</v>
      </c>
      <c r="M69" s="122" t="s">
        <v>874</v>
      </c>
      <c r="N69" s="123"/>
      <c r="O69" s="124" t="s">
        <v>873</v>
      </c>
      <c r="P69" s="129">
        <f t="shared" si="1"/>
        <v>0</v>
      </c>
      <c r="Q69" s="130">
        <f t="shared" si="2"/>
        <v>1</v>
      </c>
      <c r="R69" s="127">
        <f>IF(Table26[[#This Row],[Status Medida]]="Finalizado",IF(Table26[[#This Row],[Prioridade2]]=1,1,0),0)</f>
        <v>0</v>
      </c>
    </row>
    <row r="70" spans="1:18" s="128" customFormat="1" ht="150" hidden="1" customHeight="1">
      <c r="A70" s="112"/>
      <c r="B70" s="124" t="s">
        <v>1719</v>
      </c>
      <c r="C70" s="113" t="s">
        <v>232</v>
      </c>
      <c r="D70" s="114" t="s">
        <v>245</v>
      </c>
      <c r="E70" s="115" t="str">
        <f>FORM2.3!I74</f>
        <v>Selecione a Resposta</v>
      </c>
      <c r="F70" s="116"/>
      <c r="G70" s="117"/>
      <c r="H70" s="118" t="str">
        <f>IF(G70="","Selecionar Responsável",_xlfn.XLOOKUP(G70,FORM1!$B$22:$B$1100,FORM1!$C$22:$C$1100,"",1))</f>
        <v>Selecionar Responsável</v>
      </c>
      <c r="I70" s="119"/>
      <c r="J70" s="120"/>
      <c r="K70" s="120"/>
      <c r="L70" s="121" t="str">
        <f t="shared" ca="1" si="0"/>
        <v>Atrasado</v>
      </c>
      <c r="M70" s="122" t="s">
        <v>874</v>
      </c>
      <c r="N70" s="123"/>
      <c r="O70" s="124" t="s">
        <v>873</v>
      </c>
      <c r="P70" s="129">
        <f t="shared" si="1"/>
        <v>0</v>
      </c>
      <c r="Q70" s="130">
        <f t="shared" si="2"/>
        <v>1</v>
      </c>
      <c r="R70" s="127">
        <f>IF(Table26[[#This Row],[Status Medida]]="Finalizado",IF(Table26[[#This Row],[Prioridade2]]=1,1,0),0)</f>
        <v>0</v>
      </c>
    </row>
    <row r="71" spans="1:18" s="128" customFormat="1" ht="150" hidden="1" customHeight="1">
      <c r="A71" s="112"/>
      <c r="B71" s="124" t="s">
        <v>1719</v>
      </c>
      <c r="C71" s="113" t="s">
        <v>236</v>
      </c>
      <c r="D71" s="114" t="s">
        <v>247</v>
      </c>
      <c r="E71" s="115" t="str">
        <f>FORM2.3!I75</f>
        <v>Selecione a Resposta</v>
      </c>
      <c r="F71" s="116"/>
      <c r="G71" s="117"/>
      <c r="H71" s="118" t="str">
        <f>IF(G71="","Selecionar Responsável",_xlfn.XLOOKUP(G71,FORM1!$B$22:$B$1100,FORM1!$C$22:$C$1100,"",1))</f>
        <v>Selecionar Responsável</v>
      </c>
      <c r="I71" s="119"/>
      <c r="J71" s="120"/>
      <c r="K71" s="120"/>
      <c r="L71" s="121" t="str">
        <f t="shared" ref="L71:L134" ca="1" si="3">IF(J71&gt;K71,"Datas inválidas",IF(M71="Finalizado","Concluído",IF(J71&gt;TODAY(),"Não iniciado",_xlfn.IFS(J71=TODAY(),"Em andamento",TODAY()&gt;K71,"Atrasado",AND(TODAY()&gt;J71,TODAY()&lt;=K71),"Em andamento"))))</f>
        <v>Atrasado</v>
      </c>
      <c r="M71" s="122" t="s">
        <v>874</v>
      </c>
      <c r="N71" s="123"/>
      <c r="O71" s="124" t="s">
        <v>873</v>
      </c>
      <c r="P71" s="129">
        <f t="shared" ref="P71:P134" si="4">IF(O71="Sim",1,0)</f>
        <v>0</v>
      </c>
      <c r="Q71" s="130">
        <f t="shared" ref="Q71:Q134" si="5">IF(N71=E71,0,1)</f>
        <v>1</v>
      </c>
      <c r="R71" s="127">
        <f>IF(Table26[[#This Row],[Status Medida]]="Finalizado",IF(Table26[[#This Row],[Prioridade2]]=1,1,0),0)</f>
        <v>0</v>
      </c>
    </row>
    <row r="72" spans="1:18" s="128" customFormat="1" ht="150" customHeight="1">
      <c r="A72" s="112"/>
      <c r="B72" s="124">
        <v>1</v>
      </c>
      <c r="C72" s="113" t="s">
        <v>249</v>
      </c>
      <c r="D72" s="114" t="s">
        <v>250</v>
      </c>
      <c r="E72" s="115" t="str">
        <f>FORM2.3!I76</f>
        <v>Selecione a Resposta</v>
      </c>
      <c r="F72" s="116"/>
      <c r="G72" s="117"/>
      <c r="H72" s="118" t="str">
        <f>IF(G72="","Selecionar Responsável",_xlfn.XLOOKUP(G72,FORM1!$B$22:$B$1100,FORM1!$C$22:$C$1100,"",1))</f>
        <v>Selecionar Responsável</v>
      </c>
      <c r="I72" s="119"/>
      <c r="J72" s="120"/>
      <c r="K72" s="120"/>
      <c r="L72" s="121" t="str">
        <f t="shared" ca="1" si="3"/>
        <v>Atrasado</v>
      </c>
      <c r="M72" s="122" t="s">
        <v>874</v>
      </c>
      <c r="N72" s="123"/>
      <c r="O72" s="124" t="s">
        <v>875</v>
      </c>
      <c r="P72" s="129">
        <f t="shared" si="4"/>
        <v>1</v>
      </c>
      <c r="Q72" s="130">
        <f t="shared" si="5"/>
        <v>1</v>
      </c>
      <c r="R72" s="127">
        <f>IF(Table26[[#This Row],[Status Medida]]="Finalizado",IF(Table26[[#This Row],[Prioridade2]]=1,1,0),0)</f>
        <v>0</v>
      </c>
    </row>
    <row r="73" spans="1:18" s="128" customFormat="1" ht="150" customHeight="1">
      <c r="A73" s="112"/>
      <c r="B73" s="124">
        <v>1</v>
      </c>
      <c r="C73" s="113" t="s">
        <v>253</v>
      </c>
      <c r="D73" s="114" t="s">
        <v>254</v>
      </c>
      <c r="E73" s="115" t="str">
        <f>FORM2.3!I78</f>
        <v>Selecione a Resposta</v>
      </c>
      <c r="F73" s="116"/>
      <c r="G73" s="117"/>
      <c r="H73" s="118" t="str">
        <f>IF(G73="","Selecionar Responsável",_xlfn.XLOOKUP(G73,FORM1!$B$22:$B$1100,FORM1!$C$22:$C$1100,"",1))</f>
        <v>Selecionar Responsável</v>
      </c>
      <c r="I73" s="119"/>
      <c r="J73" s="120"/>
      <c r="K73" s="120"/>
      <c r="L73" s="121" t="str">
        <f t="shared" ca="1" si="3"/>
        <v>Atrasado</v>
      </c>
      <c r="M73" s="122" t="s">
        <v>874</v>
      </c>
      <c r="N73" s="123"/>
      <c r="O73" s="124" t="s">
        <v>875</v>
      </c>
      <c r="P73" s="129">
        <f t="shared" si="4"/>
        <v>1</v>
      </c>
      <c r="Q73" s="130">
        <f t="shared" si="5"/>
        <v>1</v>
      </c>
      <c r="R73" s="127">
        <f>IF(Table26[[#This Row],[Status Medida]]="Finalizado",IF(Table26[[#This Row],[Prioridade2]]=1,1,0),0)</f>
        <v>0</v>
      </c>
    </row>
    <row r="74" spans="1:18" s="128" customFormat="1" ht="150" customHeight="1">
      <c r="A74" s="112"/>
      <c r="B74" s="124">
        <v>1</v>
      </c>
      <c r="C74" s="113" t="s">
        <v>256</v>
      </c>
      <c r="D74" s="114" t="s">
        <v>258</v>
      </c>
      <c r="E74" s="115" t="str">
        <f>FORM2.3!I79</f>
        <v>Selecione a Resposta</v>
      </c>
      <c r="F74" s="116"/>
      <c r="G74" s="117"/>
      <c r="H74" s="118" t="str">
        <f>IF(G74="","Selecionar Responsável",_xlfn.XLOOKUP(G74,FORM1!$B$22:$B$1100,FORM1!$C$22:$C$1100,"",1))</f>
        <v>Selecionar Responsável</v>
      </c>
      <c r="I74" s="119"/>
      <c r="J74" s="120"/>
      <c r="K74" s="120"/>
      <c r="L74" s="121" t="str">
        <f t="shared" ca="1" si="3"/>
        <v>Atrasado</v>
      </c>
      <c r="M74" s="122" t="s">
        <v>874</v>
      </c>
      <c r="N74" s="123"/>
      <c r="O74" s="124" t="s">
        <v>875</v>
      </c>
      <c r="P74" s="129">
        <f t="shared" si="4"/>
        <v>1</v>
      </c>
      <c r="Q74" s="130">
        <f t="shared" si="5"/>
        <v>1</v>
      </c>
      <c r="R74" s="127">
        <f>IF(Table26[[#This Row],[Status Medida]]="Finalizado",IF(Table26[[#This Row],[Prioridade2]]=1,1,0),0)</f>
        <v>0</v>
      </c>
    </row>
    <row r="75" spans="1:18" s="128" customFormat="1" ht="150" customHeight="1">
      <c r="A75" s="112"/>
      <c r="B75" s="124">
        <v>2</v>
      </c>
      <c r="C75" s="113" t="s">
        <v>257</v>
      </c>
      <c r="D75" s="114" t="s">
        <v>261</v>
      </c>
      <c r="E75" s="115" t="str">
        <f>FORM2.3!I80</f>
        <v>Selecione a Resposta</v>
      </c>
      <c r="F75" s="116"/>
      <c r="G75" s="117"/>
      <c r="H75" s="118" t="str">
        <f>IF(G75="","Selecionar Responsável",_xlfn.XLOOKUP(G75,FORM1!$B$22:$B$1100,FORM1!$C$22:$C$1100,"",1))</f>
        <v>Selecionar Responsável</v>
      </c>
      <c r="I75" s="119"/>
      <c r="J75" s="120"/>
      <c r="K75" s="120"/>
      <c r="L75" s="121" t="str">
        <f t="shared" ca="1" si="3"/>
        <v>Atrasado</v>
      </c>
      <c r="M75" s="122" t="s">
        <v>874</v>
      </c>
      <c r="N75" s="123"/>
      <c r="O75" s="124" t="s">
        <v>875</v>
      </c>
      <c r="P75" s="129">
        <f t="shared" si="4"/>
        <v>1</v>
      </c>
      <c r="Q75" s="130">
        <f t="shared" si="5"/>
        <v>1</v>
      </c>
      <c r="R75" s="127">
        <f>IF(Table26[[#This Row],[Status Medida]]="Finalizado",IF(Table26[[#This Row],[Prioridade2]]=1,1,0),0)</f>
        <v>0</v>
      </c>
    </row>
    <row r="76" spans="1:18" s="128" customFormat="1" ht="150" customHeight="1">
      <c r="A76" s="112"/>
      <c r="B76" s="124">
        <v>2</v>
      </c>
      <c r="C76" s="113" t="s">
        <v>260</v>
      </c>
      <c r="D76" s="114" t="s">
        <v>263</v>
      </c>
      <c r="E76" s="115" t="str">
        <f>FORM2.3!I81</f>
        <v>Selecione a Resposta</v>
      </c>
      <c r="F76" s="116"/>
      <c r="G76" s="117"/>
      <c r="H76" s="118" t="str">
        <f>IF(G76="","Selecionar Responsável",_xlfn.XLOOKUP(G76,FORM1!$B$22:$B$1100,FORM1!$C$22:$C$1100,"",1))</f>
        <v>Selecionar Responsável</v>
      </c>
      <c r="I76" s="119"/>
      <c r="J76" s="120"/>
      <c r="K76" s="120"/>
      <c r="L76" s="121" t="str">
        <f t="shared" ca="1" si="3"/>
        <v>Atrasado</v>
      </c>
      <c r="M76" s="122" t="s">
        <v>874</v>
      </c>
      <c r="N76" s="123"/>
      <c r="O76" s="124" t="s">
        <v>875</v>
      </c>
      <c r="P76" s="129">
        <f t="shared" si="4"/>
        <v>1</v>
      </c>
      <c r="Q76" s="130">
        <f t="shared" si="5"/>
        <v>1</v>
      </c>
      <c r="R76" s="127">
        <f>IF(Table26[[#This Row],[Status Medida]]="Finalizado",IF(Table26[[#This Row],[Prioridade2]]=1,1,0),0)</f>
        <v>0</v>
      </c>
    </row>
    <row r="77" spans="1:18" s="128" customFormat="1" ht="150" hidden="1" customHeight="1">
      <c r="A77" s="112"/>
      <c r="B77" s="124">
        <v>3</v>
      </c>
      <c r="C77" s="113" t="s">
        <v>265</v>
      </c>
      <c r="D77" s="114" t="s">
        <v>266</v>
      </c>
      <c r="E77" s="115" t="str">
        <f>FORM2.3!I82</f>
        <v>Selecione a Resposta</v>
      </c>
      <c r="F77" s="116"/>
      <c r="G77" s="117"/>
      <c r="H77" s="118" t="str">
        <f>IF(G77="","Selecionar Responsável",_xlfn.XLOOKUP(G77,FORM1!$B$22:$B$1100,FORM1!$C$22:$C$1100,"",1))</f>
        <v>Selecionar Responsável</v>
      </c>
      <c r="I77" s="119"/>
      <c r="J77" s="120"/>
      <c r="K77" s="120"/>
      <c r="L77" s="121" t="str">
        <f t="shared" ca="1" si="3"/>
        <v>Atrasado</v>
      </c>
      <c r="M77" s="122" t="s">
        <v>874</v>
      </c>
      <c r="N77" s="123"/>
      <c r="O77" s="124" t="s">
        <v>873</v>
      </c>
      <c r="P77" s="129">
        <f t="shared" si="4"/>
        <v>0</v>
      </c>
      <c r="Q77" s="130">
        <f t="shared" si="5"/>
        <v>1</v>
      </c>
      <c r="R77" s="127">
        <f>IF(Table26[[#This Row],[Status Medida]]="Finalizado",IF(Table26[[#This Row],[Prioridade2]]=1,1,0),0)</f>
        <v>0</v>
      </c>
    </row>
    <row r="78" spans="1:18" s="128" customFormat="1" ht="150" hidden="1" customHeight="1">
      <c r="A78" s="112"/>
      <c r="B78" s="124" t="s">
        <v>1719</v>
      </c>
      <c r="C78" s="113" t="s">
        <v>268</v>
      </c>
      <c r="D78" s="114" t="s">
        <v>269</v>
      </c>
      <c r="E78" s="115" t="str">
        <f>FORM2.3!I83</f>
        <v>Selecione a Resposta</v>
      </c>
      <c r="F78" s="116"/>
      <c r="G78" s="117"/>
      <c r="H78" s="118" t="str">
        <f>IF(G78="","Selecionar Responsável",_xlfn.XLOOKUP(G78,FORM1!$B$22:$B$1100,FORM1!$C$22:$C$1100,"",1))</f>
        <v>Selecionar Responsável</v>
      </c>
      <c r="I78" s="119"/>
      <c r="J78" s="120"/>
      <c r="K78" s="120"/>
      <c r="L78" s="121" t="str">
        <f t="shared" ca="1" si="3"/>
        <v>Atrasado</v>
      </c>
      <c r="M78" s="122" t="s">
        <v>874</v>
      </c>
      <c r="N78" s="123"/>
      <c r="O78" s="124" t="s">
        <v>873</v>
      </c>
      <c r="P78" s="129">
        <f t="shared" si="4"/>
        <v>0</v>
      </c>
      <c r="Q78" s="130">
        <f t="shared" si="5"/>
        <v>1</v>
      </c>
      <c r="R78" s="127">
        <f>IF(Table26[[#This Row],[Status Medida]]="Finalizado",IF(Table26[[#This Row],[Prioridade2]]=1,1,0),0)</f>
        <v>0</v>
      </c>
    </row>
    <row r="79" spans="1:18" s="128" customFormat="1" ht="150" hidden="1" customHeight="1">
      <c r="A79" s="112"/>
      <c r="B79" s="124">
        <v>3</v>
      </c>
      <c r="C79" s="113" t="s">
        <v>271</v>
      </c>
      <c r="D79" s="114" t="s">
        <v>272</v>
      </c>
      <c r="E79" s="115" t="str">
        <f>FORM2.3!I84</f>
        <v>Selecione a Resposta</v>
      </c>
      <c r="F79" s="116"/>
      <c r="G79" s="117"/>
      <c r="H79" s="118" t="str">
        <f>IF(G79="","Selecionar Responsável",_xlfn.XLOOKUP(G79,FORM1!$B$22:$B$1100,FORM1!$C$22:$C$1100,"",1))</f>
        <v>Selecionar Responsável</v>
      </c>
      <c r="I79" s="119"/>
      <c r="J79" s="120"/>
      <c r="K79" s="120"/>
      <c r="L79" s="121" t="str">
        <f t="shared" ca="1" si="3"/>
        <v>Atrasado</v>
      </c>
      <c r="M79" s="122" t="s">
        <v>874</v>
      </c>
      <c r="N79" s="123"/>
      <c r="O79" s="124" t="s">
        <v>873</v>
      </c>
      <c r="P79" s="129">
        <f t="shared" si="4"/>
        <v>0</v>
      </c>
      <c r="Q79" s="130">
        <f t="shared" si="5"/>
        <v>1</v>
      </c>
      <c r="R79" s="127">
        <f>IF(Table26[[#This Row],[Status Medida]]="Finalizado",IF(Table26[[#This Row],[Prioridade2]]=1,1,0),0)</f>
        <v>0</v>
      </c>
    </row>
    <row r="80" spans="1:18" s="128" customFormat="1" ht="150" hidden="1" customHeight="1">
      <c r="A80" s="112"/>
      <c r="B80" s="124" t="s">
        <v>1719</v>
      </c>
      <c r="C80" s="113" t="s">
        <v>274</v>
      </c>
      <c r="D80" s="114" t="s">
        <v>275</v>
      </c>
      <c r="E80" s="115" t="str">
        <f>FORM2.3!I85</f>
        <v>Selecione a Resposta</v>
      </c>
      <c r="F80" s="116"/>
      <c r="G80" s="117"/>
      <c r="H80" s="118" t="str">
        <f>IF(G80="","Selecionar Responsável",_xlfn.XLOOKUP(G80,FORM1!$B$22:$B$1100,FORM1!$C$22:$C$1100,"",1))</f>
        <v>Selecionar Responsável</v>
      </c>
      <c r="I80" s="119"/>
      <c r="J80" s="120"/>
      <c r="K80" s="120"/>
      <c r="L80" s="121" t="str">
        <f t="shared" ca="1" si="3"/>
        <v>Atrasado</v>
      </c>
      <c r="M80" s="122" t="s">
        <v>874</v>
      </c>
      <c r="N80" s="123"/>
      <c r="O80" s="124" t="s">
        <v>873</v>
      </c>
      <c r="P80" s="129">
        <f t="shared" si="4"/>
        <v>0</v>
      </c>
      <c r="Q80" s="130">
        <f t="shared" si="5"/>
        <v>1</v>
      </c>
      <c r="R80" s="127">
        <f>IF(Table26[[#This Row],[Status Medida]]="Finalizado",IF(Table26[[#This Row],[Prioridade2]]=1,1,0),0)</f>
        <v>0</v>
      </c>
    </row>
    <row r="81" spans="1:18" s="128" customFormat="1" ht="150" hidden="1" customHeight="1">
      <c r="A81" s="112"/>
      <c r="B81" s="124" t="s">
        <v>1719</v>
      </c>
      <c r="C81" s="113" t="s">
        <v>277</v>
      </c>
      <c r="D81" s="114" t="s">
        <v>278</v>
      </c>
      <c r="E81" s="115" t="str">
        <f>FORM2.3!I86</f>
        <v>Selecione a Resposta</v>
      </c>
      <c r="F81" s="116"/>
      <c r="G81" s="117"/>
      <c r="H81" s="118" t="str">
        <f>IF(G81="","Selecionar Responsável",_xlfn.XLOOKUP(G81,FORM1!$B$22:$B$1100,FORM1!$C$22:$C$1100,"",1))</f>
        <v>Selecionar Responsável</v>
      </c>
      <c r="I81" s="119"/>
      <c r="J81" s="120"/>
      <c r="K81" s="120"/>
      <c r="L81" s="121" t="str">
        <f t="shared" ca="1" si="3"/>
        <v>Atrasado</v>
      </c>
      <c r="M81" s="122" t="s">
        <v>874</v>
      </c>
      <c r="N81" s="123"/>
      <c r="O81" s="124" t="s">
        <v>873</v>
      </c>
      <c r="P81" s="129">
        <f t="shared" si="4"/>
        <v>0</v>
      </c>
      <c r="Q81" s="130">
        <f t="shared" si="5"/>
        <v>1</v>
      </c>
      <c r="R81" s="127">
        <f>IF(Table26[[#This Row],[Status Medida]]="Finalizado",IF(Table26[[#This Row],[Prioridade2]]=1,1,0),0)</f>
        <v>0</v>
      </c>
    </row>
    <row r="82" spans="1:18" s="128" customFormat="1" ht="150" hidden="1" customHeight="1">
      <c r="A82" s="112"/>
      <c r="B82" s="124" t="s">
        <v>1719</v>
      </c>
      <c r="C82" s="113" t="s">
        <v>262</v>
      </c>
      <c r="D82" s="114" t="s">
        <v>280</v>
      </c>
      <c r="E82" s="115" t="str">
        <f>FORM2.3!I87</f>
        <v>Selecione a Resposta</v>
      </c>
      <c r="F82" s="116"/>
      <c r="G82" s="117"/>
      <c r="H82" s="118" t="str">
        <f>IF(G82="","Selecionar Responsável",_xlfn.XLOOKUP(G82,FORM1!$B$22:$B$1100,FORM1!$C$22:$C$1100,"",1))</f>
        <v>Selecionar Responsável</v>
      </c>
      <c r="I82" s="119"/>
      <c r="J82" s="120"/>
      <c r="K82" s="120"/>
      <c r="L82" s="121" t="str">
        <f t="shared" ca="1" si="3"/>
        <v>Atrasado</v>
      </c>
      <c r="M82" s="122" t="s">
        <v>874</v>
      </c>
      <c r="N82" s="123"/>
      <c r="O82" s="124" t="s">
        <v>873</v>
      </c>
      <c r="P82" s="129">
        <f t="shared" si="4"/>
        <v>0</v>
      </c>
      <c r="Q82" s="130">
        <f t="shared" si="5"/>
        <v>1</v>
      </c>
      <c r="R82" s="127">
        <f>IF(Table26[[#This Row],[Status Medida]]="Finalizado",IF(Table26[[#This Row],[Prioridade2]]=1,1,0),0)</f>
        <v>0</v>
      </c>
    </row>
    <row r="83" spans="1:18" s="128" customFormat="1" ht="150" hidden="1" customHeight="1">
      <c r="A83" s="112"/>
      <c r="B83" s="124" t="s">
        <v>1719</v>
      </c>
      <c r="C83" s="113" t="s">
        <v>282</v>
      </c>
      <c r="D83" s="114" t="s">
        <v>283</v>
      </c>
      <c r="E83" s="115" t="str">
        <f>FORM2.3!I88</f>
        <v>Selecione a Resposta</v>
      </c>
      <c r="F83" s="116"/>
      <c r="G83" s="117"/>
      <c r="H83" s="118" t="str">
        <f>IF(G83="","Selecionar Responsável",_xlfn.XLOOKUP(G83,FORM1!$B$22:$B$1100,FORM1!$C$22:$C$1100,"",1))</f>
        <v>Selecionar Responsável</v>
      </c>
      <c r="I83" s="119"/>
      <c r="J83" s="120"/>
      <c r="K83" s="120"/>
      <c r="L83" s="121" t="str">
        <f t="shared" ca="1" si="3"/>
        <v>Atrasado</v>
      </c>
      <c r="M83" s="122" t="s">
        <v>874</v>
      </c>
      <c r="N83" s="123"/>
      <c r="O83" s="124" t="s">
        <v>873</v>
      </c>
      <c r="P83" s="129">
        <f t="shared" si="4"/>
        <v>0</v>
      </c>
      <c r="Q83" s="130">
        <f t="shared" si="5"/>
        <v>1</v>
      </c>
      <c r="R83" s="127">
        <f>IF(Table26[[#This Row],[Status Medida]]="Finalizado",IF(Table26[[#This Row],[Prioridade2]]=1,1,0),0)</f>
        <v>0</v>
      </c>
    </row>
    <row r="84" spans="1:18" s="128" customFormat="1" ht="150" hidden="1" customHeight="1">
      <c r="A84" s="112"/>
      <c r="B84" s="124" t="s">
        <v>1719</v>
      </c>
      <c r="C84" s="113" t="s">
        <v>285</v>
      </c>
      <c r="D84" s="114" t="s">
        <v>286</v>
      </c>
      <c r="E84" s="115" t="str">
        <f>FORM2.3!I89</f>
        <v>Selecione a Resposta</v>
      </c>
      <c r="F84" s="116"/>
      <c r="G84" s="117"/>
      <c r="H84" s="118" t="str">
        <f>IF(G84="","Selecionar Responsável",_xlfn.XLOOKUP(G84,FORM1!$B$22:$B$1100,FORM1!$C$22:$C$1100,"",1))</f>
        <v>Selecionar Responsável</v>
      </c>
      <c r="I84" s="119"/>
      <c r="J84" s="120"/>
      <c r="K84" s="120"/>
      <c r="L84" s="121" t="str">
        <f t="shared" ca="1" si="3"/>
        <v>Atrasado</v>
      </c>
      <c r="M84" s="122" t="s">
        <v>874</v>
      </c>
      <c r="N84" s="123"/>
      <c r="O84" s="124" t="s">
        <v>873</v>
      </c>
      <c r="P84" s="129">
        <f t="shared" si="4"/>
        <v>0</v>
      </c>
      <c r="Q84" s="130">
        <f t="shared" si="5"/>
        <v>1</v>
      </c>
      <c r="R84" s="127">
        <f>IF(Table26[[#This Row],[Status Medida]]="Finalizado",IF(Table26[[#This Row],[Prioridade2]]=1,1,0),0)</f>
        <v>0</v>
      </c>
    </row>
    <row r="85" spans="1:18" s="128" customFormat="1" ht="150" hidden="1" customHeight="1">
      <c r="A85" s="112"/>
      <c r="B85" s="124" t="s">
        <v>1719</v>
      </c>
      <c r="C85" s="113" t="s">
        <v>289</v>
      </c>
      <c r="D85" s="114" t="s">
        <v>290</v>
      </c>
      <c r="E85" s="115" t="str">
        <f>FORM2.3!I91</f>
        <v>Selecione a Resposta</v>
      </c>
      <c r="F85" s="116"/>
      <c r="G85" s="117"/>
      <c r="H85" s="118" t="str">
        <f>IF(G85="","Selecionar Responsável",_xlfn.XLOOKUP(G85,FORM1!$B$22:$B$1100,FORM1!$C$22:$C$1100,"",1))</f>
        <v>Selecionar Responsável</v>
      </c>
      <c r="I85" s="119"/>
      <c r="J85" s="120"/>
      <c r="K85" s="120"/>
      <c r="L85" s="121" t="str">
        <f t="shared" ca="1" si="3"/>
        <v>Atrasado</v>
      </c>
      <c r="M85" s="122" t="s">
        <v>874</v>
      </c>
      <c r="N85" s="123"/>
      <c r="O85" s="124" t="s">
        <v>873</v>
      </c>
      <c r="P85" s="129">
        <f t="shared" si="4"/>
        <v>0</v>
      </c>
      <c r="Q85" s="130">
        <f t="shared" si="5"/>
        <v>1</v>
      </c>
      <c r="R85" s="127">
        <f>IF(Table26[[#This Row],[Status Medida]]="Finalizado",IF(Table26[[#This Row],[Prioridade2]]=1,1,0),0)</f>
        <v>0</v>
      </c>
    </row>
    <row r="86" spans="1:18" s="128" customFormat="1" ht="150" hidden="1" customHeight="1">
      <c r="A86" s="112"/>
      <c r="B86" s="124" t="s">
        <v>1719</v>
      </c>
      <c r="C86" s="113" t="s">
        <v>292</v>
      </c>
      <c r="D86" s="114" t="s">
        <v>293</v>
      </c>
      <c r="E86" s="115" t="str">
        <f>FORM2.3!I92</f>
        <v>Selecione a Resposta</v>
      </c>
      <c r="F86" s="116"/>
      <c r="G86" s="117"/>
      <c r="H86" s="118" t="str">
        <f>IF(G86="","Selecionar Responsável",_xlfn.XLOOKUP(G86,FORM1!$B$22:$B$1100,FORM1!$C$22:$C$1100,"",1))</f>
        <v>Selecionar Responsável</v>
      </c>
      <c r="I86" s="119"/>
      <c r="J86" s="120"/>
      <c r="K86" s="120"/>
      <c r="L86" s="121" t="str">
        <f t="shared" ca="1" si="3"/>
        <v>Atrasado</v>
      </c>
      <c r="M86" s="122" t="s">
        <v>874</v>
      </c>
      <c r="N86" s="123"/>
      <c r="O86" s="124" t="s">
        <v>873</v>
      </c>
      <c r="P86" s="129">
        <f t="shared" si="4"/>
        <v>0</v>
      </c>
      <c r="Q86" s="130">
        <f t="shared" si="5"/>
        <v>1</v>
      </c>
      <c r="R86" s="127">
        <f>IF(Table26[[#This Row],[Status Medida]]="Finalizado",IF(Table26[[#This Row],[Prioridade2]]=1,1,0),0)</f>
        <v>0</v>
      </c>
    </row>
    <row r="87" spans="1:18" s="128" customFormat="1" ht="150" hidden="1" customHeight="1">
      <c r="A87" s="112"/>
      <c r="B87" s="124" t="s">
        <v>1719</v>
      </c>
      <c r="C87" s="113" t="s">
        <v>295</v>
      </c>
      <c r="D87" s="114" t="s">
        <v>296</v>
      </c>
      <c r="E87" s="115" t="str">
        <f>FORM2.3!I93</f>
        <v>Selecione a Resposta</v>
      </c>
      <c r="F87" s="116"/>
      <c r="G87" s="117"/>
      <c r="H87" s="118" t="str">
        <f>IF(G87="","Selecionar Responsável",_xlfn.XLOOKUP(G87,FORM1!$B$22:$B$1100,FORM1!$C$22:$C$1100,"",1))</f>
        <v>Selecionar Responsável</v>
      </c>
      <c r="I87" s="119"/>
      <c r="J87" s="120"/>
      <c r="K87" s="120"/>
      <c r="L87" s="121" t="str">
        <f t="shared" ca="1" si="3"/>
        <v>Atrasado</v>
      </c>
      <c r="M87" s="122" t="s">
        <v>874</v>
      </c>
      <c r="N87" s="123"/>
      <c r="O87" s="124" t="s">
        <v>873</v>
      </c>
      <c r="P87" s="129">
        <f t="shared" si="4"/>
        <v>0</v>
      </c>
      <c r="Q87" s="130">
        <f t="shared" si="5"/>
        <v>1</v>
      </c>
      <c r="R87" s="127">
        <f>IF(Table26[[#This Row],[Status Medida]]="Finalizado",IF(Table26[[#This Row],[Prioridade2]]=1,1,0),0)</f>
        <v>0</v>
      </c>
    </row>
    <row r="88" spans="1:18" s="128" customFormat="1" ht="150" hidden="1" customHeight="1">
      <c r="A88" s="112"/>
      <c r="B88" s="124" t="s">
        <v>1719</v>
      </c>
      <c r="C88" s="113" t="s">
        <v>298</v>
      </c>
      <c r="D88" s="114" t="s">
        <v>299</v>
      </c>
      <c r="E88" s="115" t="str">
        <f>FORM2.3!I94</f>
        <v>Selecione a Resposta</v>
      </c>
      <c r="F88" s="116"/>
      <c r="G88" s="117"/>
      <c r="H88" s="118" t="str">
        <f>IF(G88="","Selecionar Responsável",_xlfn.XLOOKUP(G88,FORM1!$B$22:$B$1100,FORM1!$C$22:$C$1100,"",1))</f>
        <v>Selecionar Responsável</v>
      </c>
      <c r="I88" s="119"/>
      <c r="J88" s="120"/>
      <c r="K88" s="120"/>
      <c r="L88" s="121" t="str">
        <f t="shared" ca="1" si="3"/>
        <v>Atrasado</v>
      </c>
      <c r="M88" s="122" t="s">
        <v>874</v>
      </c>
      <c r="N88" s="123"/>
      <c r="O88" s="124" t="s">
        <v>873</v>
      </c>
      <c r="P88" s="129">
        <f t="shared" si="4"/>
        <v>0</v>
      </c>
      <c r="Q88" s="130">
        <f t="shared" si="5"/>
        <v>1</v>
      </c>
      <c r="R88" s="127">
        <f>IF(Table26[[#This Row],[Status Medida]]="Finalizado",IF(Table26[[#This Row],[Prioridade2]]=1,1,0),0)</f>
        <v>0</v>
      </c>
    </row>
    <row r="89" spans="1:18" s="128" customFormat="1" ht="150" hidden="1" customHeight="1">
      <c r="A89" s="112"/>
      <c r="B89" s="124" t="s">
        <v>1719</v>
      </c>
      <c r="C89" s="113" t="s">
        <v>301</v>
      </c>
      <c r="D89" s="114" t="s">
        <v>302</v>
      </c>
      <c r="E89" s="115" t="str">
        <f>FORM2.3!I95</f>
        <v>Selecione a Resposta</v>
      </c>
      <c r="F89" s="116"/>
      <c r="G89" s="117"/>
      <c r="H89" s="118" t="str">
        <f>IF(G89="","Selecionar Responsável",_xlfn.XLOOKUP(G89,FORM1!$B$22:$B$1100,FORM1!$C$22:$C$1100,"",1))</f>
        <v>Selecionar Responsável</v>
      </c>
      <c r="I89" s="119"/>
      <c r="J89" s="120"/>
      <c r="K89" s="120"/>
      <c r="L89" s="121" t="str">
        <f t="shared" ca="1" si="3"/>
        <v>Atrasado</v>
      </c>
      <c r="M89" s="122" t="s">
        <v>874</v>
      </c>
      <c r="N89" s="123"/>
      <c r="O89" s="124" t="s">
        <v>873</v>
      </c>
      <c r="P89" s="129">
        <f t="shared" si="4"/>
        <v>0</v>
      </c>
      <c r="Q89" s="130">
        <f t="shared" si="5"/>
        <v>1</v>
      </c>
      <c r="R89" s="127">
        <f>IF(Table26[[#This Row],[Status Medida]]="Finalizado",IF(Table26[[#This Row],[Prioridade2]]=1,1,0),0)</f>
        <v>0</v>
      </c>
    </row>
    <row r="90" spans="1:18" s="128" customFormat="1" ht="150" hidden="1" customHeight="1">
      <c r="A90" s="112"/>
      <c r="B90" s="124" t="s">
        <v>1719</v>
      </c>
      <c r="C90" s="113" t="s">
        <v>304</v>
      </c>
      <c r="D90" s="114" t="s">
        <v>305</v>
      </c>
      <c r="E90" s="115" t="str">
        <f>FORM2.3!I96</f>
        <v>Selecione a Resposta</v>
      </c>
      <c r="F90" s="116"/>
      <c r="G90" s="117"/>
      <c r="H90" s="118" t="str">
        <f>IF(G90="","Selecionar Responsável",_xlfn.XLOOKUP(G90,FORM1!$B$22:$B$1100,FORM1!$C$22:$C$1100,"",1))</f>
        <v>Selecionar Responsável</v>
      </c>
      <c r="I90" s="119"/>
      <c r="J90" s="120"/>
      <c r="K90" s="120"/>
      <c r="L90" s="121" t="str">
        <f t="shared" ca="1" si="3"/>
        <v>Atrasado</v>
      </c>
      <c r="M90" s="122" t="s">
        <v>874</v>
      </c>
      <c r="N90" s="123"/>
      <c r="O90" s="124" t="s">
        <v>873</v>
      </c>
      <c r="P90" s="129">
        <f t="shared" si="4"/>
        <v>0</v>
      </c>
      <c r="Q90" s="130">
        <f t="shared" si="5"/>
        <v>1</v>
      </c>
      <c r="R90" s="127">
        <f>IF(Table26[[#This Row],[Status Medida]]="Finalizado",IF(Table26[[#This Row],[Prioridade2]]=1,1,0),0)</f>
        <v>0</v>
      </c>
    </row>
    <row r="91" spans="1:18" s="128" customFormat="1" ht="150" hidden="1" customHeight="1">
      <c r="A91" s="112"/>
      <c r="B91" s="124" t="s">
        <v>1719</v>
      </c>
      <c r="C91" s="113" t="s">
        <v>307</v>
      </c>
      <c r="D91" s="114" t="s">
        <v>308</v>
      </c>
      <c r="E91" s="115" t="str">
        <f>FORM2.3!I97</f>
        <v>Selecione a Resposta</v>
      </c>
      <c r="F91" s="116"/>
      <c r="G91" s="117"/>
      <c r="H91" s="118" t="str">
        <f>IF(G91="","Selecionar Responsável",_xlfn.XLOOKUP(G91,FORM1!$B$22:$B$1100,FORM1!$C$22:$C$1100,"",1))</f>
        <v>Selecionar Responsável</v>
      </c>
      <c r="I91" s="119"/>
      <c r="J91" s="120"/>
      <c r="K91" s="120"/>
      <c r="L91" s="121" t="str">
        <f t="shared" ca="1" si="3"/>
        <v>Atrasado</v>
      </c>
      <c r="M91" s="122" t="s">
        <v>874</v>
      </c>
      <c r="N91" s="123"/>
      <c r="O91" s="124" t="s">
        <v>873</v>
      </c>
      <c r="P91" s="129">
        <f t="shared" si="4"/>
        <v>0</v>
      </c>
      <c r="Q91" s="130">
        <f t="shared" si="5"/>
        <v>1</v>
      </c>
      <c r="R91" s="127">
        <f>IF(Table26[[#This Row],[Status Medida]]="Finalizado",IF(Table26[[#This Row],[Prioridade2]]=1,1,0),0)</f>
        <v>0</v>
      </c>
    </row>
    <row r="92" spans="1:18" s="128" customFormat="1" ht="150" customHeight="1">
      <c r="A92" s="112"/>
      <c r="B92" s="124">
        <v>2</v>
      </c>
      <c r="C92" s="113" t="s">
        <v>311</v>
      </c>
      <c r="D92" s="114" t="s">
        <v>312</v>
      </c>
      <c r="E92" s="115" t="str">
        <f>FORM2.3!I99</f>
        <v>Selecione a Resposta</v>
      </c>
      <c r="F92" s="116"/>
      <c r="G92" s="117"/>
      <c r="H92" s="118" t="str">
        <f>IF(G92="","Selecionar Responsável",_xlfn.XLOOKUP(G92,FORM1!$B$22:$B$1100,FORM1!$C$22:$C$1100,"",1))</f>
        <v>Selecionar Responsável</v>
      </c>
      <c r="I92" s="119"/>
      <c r="J92" s="120"/>
      <c r="K92" s="120"/>
      <c r="L92" s="121" t="str">
        <f t="shared" ca="1" si="3"/>
        <v>Atrasado</v>
      </c>
      <c r="M92" s="122" t="s">
        <v>874</v>
      </c>
      <c r="N92" s="123"/>
      <c r="O92" s="124" t="s">
        <v>875</v>
      </c>
      <c r="P92" s="129">
        <f t="shared" si="4"/>
        <v>1</v>
      </c>
      <c r="Q92" s="130">
        <f t="shared" si="5"/>
        <v>1</v>
      </c>
      <c r="R92" s="127">
        <f>IF(Table26[[#This Row],[Status Medida]]="Finalizado",IF(Table26[[#This Row],[Prioridade2]]=1,1,0),0)</f>
        <v>0</v>
      </c>
    </row>
    <row r="93" spans="1:18" s="128" customFormat="1" ht="150" customHeight="1">
      <c r="A93" s="112"/>
      <c r="B93" s="124">
        <v>2</v>
      </c>
      <c r="C93" s="113" t="s">
        <v>314</v>
      </c>
      <c r="D93" s="114" t="s">
        <v>315</v>
      </c>
      <c r="E93" s="115" t="str">
        <f>FORM2.3!I100</f>
        <v>Selecione a Resposta</v>
      </c>
      <c r="F93" s="116"/>
      <c r="G93" s="117"/>
      <c r="H93" s="118" t="str">
        <f>IF(G93="","Selecionar Responsável",_xlfn.XLOOKUP(G93,FORM1!$B$22:$B$1100,FORM1!$C$22:$C$1100,"",1))</f>
        <v>Selecionar Responsável</v>
      </c>
      <c r="I93" s="119"/>
      <c r="J93" s="120"/>
      <c r="K93" s="120"/>
      <c r="L93" s="121" t="str">
        <f t="shared" ca="1" si="3"/>
        <v>Atrasado</v>
      </c>
      <c r="M93" s="122" t="s">
        <v>874</v>
      </c>
      <c r="N93" s="123"/>
      <c r="O93" s="124" t="s">
        <v>875</v>
      </c>
      <c r="P93" s="129">
        <f t="shared" si="4"/>
        <v>1</v>
      </c>
      <c r="Q93" s="130">
        <f t="shared" si="5"/>
        <v>1</v>
      </c>
      <c r="R93" s="127">
        <f>IF(Table26[[#This Row],[Status Medida]]="Finalizado",IF(Table26[[#This Row],[Prioridade2]]=1,1,0),0)</f>
        <v>0</v>
      </c>
    </row>
    <row r="94" spans="1:18" s="128" customFormat="1" ht="150" hidden="1" customHeight="1">
      <c r="A94" s="112"/>
      <c r="B94" s="124" t="s">
        <v>1719</v>
      </c>
      <c r="C94" s="113" t="s">
        <v>317</v>
      </c>
      <c r="D94" s="114" t="s">
        <v>318</v>
      </c>
      <c r="E94" s="115" t="str">
        <f>FORM2.3!I101</f>
        <v>Selecione a Resposta</v>
      </c>
      <c r="F94" s="116"/>
      <c r="G94" s="117"/>
      <c r="H94" s="118" t="str">
        <f>IF(G94="","Selecionar Responsável",_xlfn.XLOOKUP(G94,FORM1!$B$22:$B$1100,FORM1!$C$22:$C$1100,"",1))</f>
        <v>Selecionar Responsável</v>
      </c>
      <c r="I94" s="119"/>
      <c r="J94" s="120"/>
      <c r="K94" s="120"/>
      <c r="L94" s="121" t="str">
        <f t="shared" ca="1" si="3"/>
        <v>Atrasado</v>
      </c>
      <c r="M94" s="122" t="s">
        <v>874</v>
      </c>
      <c r="N94" s="123"/>
      <c r="O94" s="124" t="s">
        <v>873</v>
      </c>
      <c r="P94" s="129">
        <f t="shared" si="4"/>
        <v>0</v>
      </c>
      <c r="Q94" s="130">
        <f t="shared" si="5"/>
        <v>1</v>
      </c>
      <c r="R94" s="127">
        <f>IF(Table26[[#This Row],[Status Medida]]="Finalizado",IF(Table26[[#This Row],[Prioridade2]]=1,1,0),0)</f>
        <v>0</v>
      </c>
    </row>
    <row r="95" spans="1:18" s="128" customFormat="1" ht="150" hidden="1" customHeight="1">
      <c r="A95" s="112"/>
      <c r="B95" s="124" t="s">
        <v>1719</v>
      </c>
      <c r="C95" s="113" t="s">
        <v>320</v>
      </c>
      <c r="D95" s="114" t="s">
        <v>322</v>
      </c>
      <c r="E95" s="115" t="str">
        <f>FORM2.3!I102</f>
        <v>Selecione a Resposta</v>
      </c>
      <c r="F95" s="116"/>
      <c r="G95" s="117"/>
      <c r="H95" s="118" t="str">
        <f>IF(G95="","Selecionar Responsável",_xlfn.XLOOKUP(G95,FORM1!$B$22:$B$1100,FORM1!$C$22:$C$1100,"",1))</f>
        <v>Selecionar Responsável</v>
      </c>
      <c r="I95" s="119"/>
      <c r="J95" s="120"/>
      <c r="K95" s="120"/>
      <c r="L95" s="121" t="str">
        <f t="shared" ca="1" si="3"/>
        <v>Atrasado</v>
      </c>
      <c r="M95" s="122" t="s">
        <v>874</v>
      </c>
      <c r="N95" s="123"/>
      <c r="O95" s="124" t="s">
        <v>873</v>
      </c>
      <c r="P95" s="129">
        <f t="shared" si="4"/>
        <v>0</v>
      </c>
      <c r="Q95" s="130">
        <f t="shared" si="5"/>
        <v>1</v>
      </c>
      <c r="R95" s="127">
        <f>IF(Table26[[#This Row],[Status Medida]]="Finalizado",IF(Table26[[#This Row],[Prioridade2]]=1,1,0),0)</f>
        <v>0</v>
      </c>
    </row>
    <row r="96" spans="1:18" s="128" customFormat="1" ht="150" hidden="1" customHeight="1">
      <c r="A96" s="112"/>
      <c r="B96" s="124" t="s">
        <v>1719</v>
      </c>
      <c r="C96" s="113" t="s">
        <v>321</v>
      </c>
      <c r="D96" s="114" t="s">
        <v>325</v>
      </c>
      <c r="E96" s="115" t="str">
        <f>FORM2.3!I103</f>
        <v>Selecione a Resposta</v>
      </c>
      <c r="F96" s="116"/>
      <c r="G96" s="117"/>
      <c r="H96" s="118" t="str">
        <f>IF(G96="","Selecionar Responsável",_xlfn.XLOOKUP(G96,FORM1!$B$22:$B$1100,FORM1!$C$22:$C$1100,"",1))</f>
        <v>Selecionar Responsável</v>
      </c>
      <c r="I96" s="119"/>
      <c r="J96" s="120"/>
      <c r="K96" s="120"/>
      <c r="L96" s="121" t="str">
        <f t="shared" ca="1" si="3"/>
        <v>Atrasado</v>
      </c>
      <c r="M96" s="122" t="s">
        <v>874</v>
      </c>
      <c r="N96" s="123"/>
      <c r="O96" s="124" t="s">
        <v>873</v>
      </c>
      <c r="P96" s="129">
        <f t="shared" si="4"/>
        <v>0</v>
      </c>
      <c r="Q96" s="130">
        <f t="shared" si="5"/>
        <v>1</v>
      </c>
      <c r="R96" s="127">
        <f>IF(Table26[[#This Row],[Status Medida]]="Finalizado",IF(Table26[[#This Row],[Prioridade2]]=1,1,0),0)</f>
        <v>0</v>
      </c>
    </row>
    <row r="97" spans="1:18" s="128" customFormat="1" ht="150" hidden="1" customHeight="1">
      <c r="A97" s="112"/>
      <c r="B97" s="124" t="s">
        <v>1719</v>
      </c>
      <c r="C97" s="113" t="s">
        <v>324</v>
      </c>
      <c r="D97" s="114" t="s">
        <v>327</v>
      </c>
      <c r="E97" s="115" t="str">
        <f>FORM2.3!I104</f>
        <v>Selecione a Resposta</v>
      </c>
      <c r="F97" s="116"/>
      <c r="G97" s="117"/>
      <c r="H97" s="118" t="str">
        <f>IF(G97="","Selecionar Responsável",_xlfn.XLOOKUP(G97,FORM1!$B$22:$B$1100,FORM1!$C$22:$C$1100,"",1))</f>
        <v>Selecionar Responsável</v>
      </c>
      <c r="I97" s="119"/>
      <c r="J97" s="120"/>
      <c r="K97" s="120"/>
      <c r="L97" s="121" t="str">
        <f t="shared" ca="1" si="3"/>
        <v>Atrasado</v>
      </c>
      <c r="M97" s="122" t="s">
        <v>874</v>
      </c>
      <c r="N97" s="123"/>
      <c r="O97" s="124" t="s">
        <v>873</v>
      </c>
      <c r="P97" s="129">
        <f t="shared" si="4"/>
        <v>0</v>
      </c>
      <c r="Q97" s="130">
        <f t="shared" si="5"/>
        <v>1</v>
      </c>
      <c r="R97" s="127">
        <f>IF(Table26[[#This Row],[Status Medida]]="Finalizado",IF(Table26[[#This Row],[Prioridade2]]=1,1,0),0)</f>
        <v>0</v>
      </c>
    </row>
    <row r="98" spans="1:18" s="128" customFormat="1" ht="150" hidden="1" customHeight="1">
      <c r="A98" s="112"/>
      <c r="B98" s="124" t="s">
        <v>1719</v>
      </c>
      <c r="C98" s="113" t="s">
        <v>329</v>
      </c>
      <c r="D98" s="114" t="s">
        <v>330</v>
      </c>
      <c r="E98" s="115" t="str">
        <f>FORM2.3!I105</f>
        <v>Selecione a Resposta</v>
      </c>
      <c r="F98" s="116"/>
      <c r="G98" s="117"/>
      <c r="H98" s="118" t="str">
        <f>IF(G98="","Selecionar Responsável",_xlfn.XLOOKUP(G98,FORM1!$B$22:$B$1100,FORM1!$C$22:$C$1100,"",1))</f>
        <v>Selecionar Responsável</v>
      </c>
      <c r="I98" s="119"/>
      <c r="J98" s="120"/>
      <c r="K98" s="120"/>
      <c r="L98" s="121" t="str">
        <f t="shared" ca="1" si="3"/>
        <v>Atrasado</v>
      </c>
      <c r="M98" s="122" t="s">
        <v>874</v>
      </c>
      <c r="N98" s="123"/>
      <c r="O98" s="124" t="s">
        <v>873</v>
      </c>
      <c r="P98" s="129">
        <f t="shared" si="4"/>
        <v>0</v>
      </c>
      <c r="Q98" s="130">
        <f t="shared" si="5"/>
        <v>1</v>
      </c>
      <c r="R98" s="127">
        <f>IF(Table26[[#This Row],[Status Medida]]="Finalizado",IF(Table26[[#This Row],[Prioridade2]]=1,1,0),0)</f>
        <v>0</v>
      </c>
    </row>
    <row r="99" spans="1:18" s="128" customFormat="1" ht="150" hidden="1" customHeight="1">
      <c r="A99" s="112"/>
      <c r="B99" s="124">
        <v>3</v>
      </c>
      <c r="C99" s="113" t="s">
        <v>333</v>
      </c>
      <c r="D99" s="114" t="s">
        <v>335</v>
      </c>
      <c r="E99" s="115" t="str">
        <f>FORM2.3!I107</f>
        <v>Selecione a Resposta</v>
      </c>
      <c r="F99" s="116"/>
      <c r="G99" s="117"/>
      <c r="H99" s="118" t="str">
        <f>IF(G99="","Selecionar Responsável",_xlfn.XLOOKUP(G99,FORM1!$B$22:$B$1100,FORM1!$C$22:$C$1100,"",1))</f>
        <v>Selecionar Responsável</v>
      </c>
      <c r="I99" s="119"/>
      <c r="J99" s="120"/>
      <c r="K99" s="120"/>
      <c r="L99" s="121" t="str">
        <f t="shared" ca="1" si="3"/>
        <v>Atrasado</v>
      </c>
      <c r="M99" s="122" t="s">
        <v>874</v>
      </c>
      <c r="N99" s="123"/>
      <c r="O99" s="124" t="s">
        <v>873</v>
      </c>
      <c r="P99" s="129">
        <f t="shared" si="4"/>
        <v>0</v>
      </c>
      <c r="Q99" s="130">
        <f t="shared" si="5"/>
        <v>1</v>
      </c>
      <c r="R99" s="127">
        <f>IF(Table26[[#This Row],[Status Medida]]="Finalizado",IF(Table26[[#This Row],[Prioridade2]]=1,1,0),0)</f>
        <v>0</v>
      </c>
    </row>
    <row r="100" spans="1:18" s="128" customFormat="1" ht="150" customHeight="1">
      <c r="A100" s="112"/>
      <c r="B100" s="124">
        <v>1</v>
      </c>
      <c r="C100" s="113" t="s">
        <v>337</v>
      </c>
      <c r="D100" s="114" t="s">
        <v>339</v>
      </c>
      <c r="E100" s="115" t="str">
        <f>FORM2.3!I108</f>
        <v>Selecione a Resposta</v>
      </c>
      <c r="F100" s="116"/>
      <c r="G100" s="117"/>
      <c r="H100" s="118" t="str">
        <f>IF(G100="","Selecionar Responsável",_xlfn.XLOOKUP(G100,FORM1!$B$22:$B$1100,FORM1!$C$22:$C$1100,"",1))</f>
        <v>Selecionar Responsável</v>
      </c>
      <c r="I100" s="119"/>
      <c r="J100" s="120"/>
      <c r="K100" s="120"/>
      <c r="L100" s="121" t="str">
        <f t="shared" ca="1" si="3"/>
        <v>Atrasado</v>
      </c>
      <c r="M100" s="122" t="s">
        <v>874</v>
      </c>
      <c r="N100" s="123"/>
      <c r="O100" s="124" t="s">
        <v>875</v>
      </c>
      <c r="P100" s="129">
        <f t="shared" si="4"/>
        <v>1</v>
      </c>
      <c r="Q100" s="130">
        <f t="shared" si="5"/>
        <v>1</v>
      </c>
      <c r="R100" s="127">
        <f>IF(Table26[[#This Row],[Status Medida]]="Finalizado",IF(Table26[[#This Row],[Prioridade2]]=1,1,0),0)</f>
        <v>0</v>
      </c>
    </row>
    <row r="101" spans="1:18" s="128" customFormat="1" ht="150" customHeight="1">
      <c r="A101" s="112"/>
      <c r="B101" s="124">
        <v>1</v>
      </c>
      <c r="C101" s="113" t="s">
        <v>334</v>
      </c>
      <c r="D101" s="114" t="s">
        <v>341</v>
      </c>
      <c r="E101" s="115" t="str">
        <f>FORM2.3!I109</f>
        <v>Selecione a Resposta</v>
      </c>
      <c r="F101" s="116"/>
      <c r="G101" s="117"/>
      <c r="H101" s="118" t="str">
        <f>IF(G101="","Selecionar Responsável",_xlfn.XLOOKUP(G101,FORM1!$B$22:$B$1100,FORM1!$C$22:$C$1100,"",1))</f>
        <v>Selecionar Responsável</v>
      </c>
      <c r="I101" s="119"/>
      <c r="J101" s="120"/>
      <c r="K101" s="120"/>
      <c r="L101" s="121" t="str">
        <f t="shared" ca="1" si="3"/>
        <v>Atrasado</v>
      </c>
      <c r="M101" s="122" t="s">
        <v>874</v>
      </c>
      <c r="N101" s="123"/>
      <c r="O101" s="124" t="s">
        <v>875</v>
      </c>
      <c r="P101" s="129">
        <f t="shared" si="4"/>
        <v>1</v>
      </c>
      <c r="Q101" s="130">
        <f t="shared" si="5"/>
        <v>1</v>
      </c>
      <c r="R101" s="127">
        <f>IF(Table26[[#This Row],[Status Medida]]="Finalizado",IF(Table26[[#This Row],[Prioridade2]]=1,1,0),0)</f>
        <v>0</v>
      </c>
    </row>
    <row r="102" spans="1:18" s="128" customFormat="1" ht="150" customHeight="1">
      <c r="A102" s="112"/>
      <c r="B102" s="124">
        <v>1</v>
      </c>
      <c r="C102" s="113" t="s">
        <v>343</v>
      </c>
      <c r="D102" s="114" t="s">
        <v>344</v>
      </c>
      <c r="E102" s="115" t="str">
        <f>FORM2.3!I110</f>
        <v>Selecione a Resposta</v>
      </c>
      <c r="F102" s="116"/>
      <c r="G102" s="117"/>
      <c r="H102" s="118" t="str">
        <f>IF(G102="","Selecionar Responsável",_xlfn.XLOOKUP(G102,FORM1!$B$22:$B$1100,FORM1!$C$22:$C$1100,"",1))</f>
        <v>Selecionar Responsável</v>
      </c>
      <c r="I102" s="119"/>
      <c r="J102" s="120"/>
      <c r="K102" s="120"/>
      <c r="L102" s="121" t="str">
        <f t="shared" ca="1" si="3"/>
        <v>Atrasado</v>
      </c>
      <c r="M102" s="122" t="s">
        <v>874</v>
      </c>
      <c r="N102" s="123"/>
      <c r="O102" s="124" t="s">
        <v>875</v>
      </c>
      <c r="P102" s="129">
        <f t="shared" si="4"/>
        <v>1</v>
      </c>
      <c r="Q102" s="130">
        <f t="shared" si="5"/>
        <v>1</v>
      </c>
      <c r="R102" s="127">
        <f>IF(Table26[[#This Row],[Status Medida]]="Finalizado",IF(Table26[[#This Row],[Prioridade2]]=1,1,0),0)</f>
        <v>0</v>
      </c>
    </row>
    <row r="103" spans="1:18" s="128" customFormat="1" ht="150" customHeight="1">
      <c r="A103" s="112"/>
      <c r="B103" s="124">
        <v>1</v>
      </c>
      <c r="C103" s="113" t="s">
        <v>346</v>
      </c>
      <c r="D103" s="114" t="s">
        <v>347</v>
      </c>
      <c r="E103" s="115" t="str">
        <f>FORM2.3!I111</f>
        <v>Selecione a Resposta</v>
      </c>
      <c r="F103" s="116"/>
      <c r="G103" s="117"/>
      <c r="H103" s="118" t="str">
        <f>IF(G103="","Selecionar Responsável",_xlfn.XLOOKUP(G103,FORM1!$B$22:$B$1100,FORM1!$C$22:$C$1100,"",1))</f>
        <v>Selecionar Responsável</v>
      </c>
      <c r="I103" s="119"/>
      <c r="J103" s="120"/>
      <c r="K103" s="120"/>
      <c r="L103" s="121" t="str">
        <f t="shared" ca="1" si="3"/>
        <v>Atrasado</v>
      </c>
      <c r="M103" s="122" t="s">
        <v>874</v>
      </c>
      <c r="N103" s="123"/>
      <c r="O103" s="124" t="s">
        <v>875</v>
      </c>
      <c r="P103" s="129">
        <f t="shared" si="4"/>
        <v>1</v>
      </c>
      <c r="Q103" s="130">
        <f t="shared" si="5"/>
        <v>1</v>
      </c>
      <c r="R103" s="127">
        <f>IF(Table26[[#This Row],[Status Medida]]="Finalizado",IF(Table26[[#This Row],[Prioridade2]]=1,1,0),0)</f>
        <v>0</v>
      </c>
    </row>
    <row r="104" spans="1:18" s="128" customFormat="1" ht="150" hidden="1" customHeight="1">
      <c r="A104" s="112"/>
      <c r="B104" s="124">
        <v>3</v>
      </c>
      <c r="C104" s="113" t="s">
        <v>350</v>
      </c>
      <c r="D104" s="114" t="s">
        <v>352</v>
      </c>
      <c r="E104" s="115" t="str">
        <f>FORM2.3!I113</f>
        <v>Selecione a Resposta</v>
      </c>
      <c r="F104" s="116"/>
      <c r="G104" s="117"/>
      <c r="H104" s="118" t="str">
        <f>IF(G104="","Selecionar Responsável",_xlfn.XLOOKUP(G104,FORM1!$B$22:$B$1100,FORM1!$C$22:$C$1100,"",1))</f>
        <v>Selecionar Responsável</v>
      </c>
      <c r="I104" s="119"/>
      <c r="J104" s="120"/>
      <c r="K104" s="120"/>
      <c r="L104" s="121" t="str">
        <f t="shared" ca="1" si="3"/>
        <v>Atrasado</v>
      </c>
      <c r="M104" s="122" t="s">
        <v>874</v>
      </c>
      <c r="N104" s="123"/>
      <c r="O104" s="124" t="s">
        <v>873</v>
      </c>
      <c r="P104" s="129">
        <f t="shared" si="4"/>
        <v>0</v>
      </c>
      <c r="Q104" s="130">
        <f t="shared" si="5"/>
        <v>1</v>
      </c>
      <c r="R104" s="127">
        <f>IF(Table26[[#This Row],[Status Medida]]="Finalizado",IF(Table26[[#This Row],[Prioridade2]]=1,1,0),0)</f>
        <v>0</v>
      </c>
    </row>
    <row r="105" spans="1:18" s="128" customFormat="1" ht="150" hidden="1" customHeight="1">
      <c r="A105" s="112"/>
      <c r="B105" s="124" t="s">
        <v>1719</v>
      </c>
      <c r="C105" s="113" t="s">
        <v>354</v>
      </c>
      <c r="D105" s="114" t="s">
        <v>355</v>
      </c>
      <c r="E105" s="115" t="str">
        <f>FORM2.3!I114</f>
        <v>Selecione a Resposta</v>
      </c>
      <c r="F105" s="116"/>
      <c r="G105" s="117"/>
      <c r="H105" s="118" t="str">
        <f>IF(G105="","Selecionar Responsável",_xlfn.XLOOKUP(G105,FORM1!$B$22:$B$1100,FORM1!$C$22:$C$1100,"",1))</f>
        <v>Selecionar Responsável</v>
      </c>
      <c r="I105" s="119"/>
      <c r="J105" s="120"/>
      <c r="K105" s="120"/>
      <c r="L105" s="121" t="str">
        <f t="shared" ca="1" si="3"/>
        <v>Atrasado</v>
      </c>
      <c r="M105" s="122" t="s">
        <v>874</v>
      </c>
      <c r="N105" s="123"/>
      <c r="O105" s="124" t="s">
        <v>873</v>
      </c>
      <c r="P105" s="129">
        <f t="shared" si="4"/>
        <v>0</v>
      </c>
      <c r="Q105" s="130">
        <f t="shared" si="5"/>
        <v>1</v>
      </c>
      <c r="R105" s="127">
        <f>IF(Table26[[#This Row],[Status Medida]]="Finalizado",IF(Table26[[#This Row],[Prioridade2]]=1,1,0),0)</f>
        <v>0</v>
      </c>
    </row>
    <row r="106" spans="1:18" s="128" customFormat="1" ht="150" hidden="1" customHeight="1">
      <c r="A106" s="112"/>
      <c r="B106" s="124" t="s">
        <v>1719</v>
      </c>
      <c r="C106" s="113" t="s">
        <v>357</v>
      </c>
      <c r="D106" s="114" t="s">
        <v>358</v>
      </c>
      <c r="E106" s="115" t="str">
        <f>FORM2.3!I115</f>
        <v>Selecione a Resposta</v>
      </c>
      <c r="F106" s="116"/>
      <c r="G106" s="117"/>
      <c r="H106" s="118" t="str">
        <f>IF(G106="","Selecionar Responsável",_xlfn.XLOOKUP(G106,FORM1!$B$22:$B$1100,FORM1!$C$22:$C$1100,"",1))</f>
        <v>Selecionar Responsável</v>
      </c>
      <c r="I106" s="119"/>
      <c r="J106" s="120"/>
      <c r="K106" s="120"/>
      <c r="L106" s="121" t="str">
        <f t="shared" ca="1" si="3"/>
        <v>Atrasado</v>
      </c>
      <c r="M106" s="122" t="s">
        <v>874</v>
      </c>
      <c r="N106" s="123"/>
      <c r="O106" s="124" t="s">
        <v>873</v>
      </c>
      <c r="P106" s="129">
        <f t="shared" si="4"/>
        <v>0</v>
      </c>
      <c r="Q106" s="130">
        <f t="shared" si="5"/>
        <v>1</v>
      </c>
      <c r="R106" s="127">
        <f>IF(Table26[[#This Row],[Status Medida]]="Finalizado",IF(Table26[[#This Row],[Prioridade2]]=1,1,0),0)</f>
        <v>0</v>
      </c>
    </row>
    <row r="107" spans="1:18" s="128" customFormat="1" ht="150" hidden="1" customHeight="1">
      <c r="A107" s="112"/>
      <c r="B107" s="124" t="s">
        <v>1719</v>
      </c>
      <c r="C107" s="113" t="s">
        <v>351</v>
      </c>
      <c r="D107" s="114" t="s">
        <v>360</v>
      </c>
      <c r="E107" s="115" t="str">
        <f>FORM2.3!I116</f>
        <v>Selecione a Resposta</v>
      </c>
      <c r="F107" s="116"/>
      <c r="G107" s="117"/>
      <c r="H107" s="118" t="str">
        <f>IF(G107="","Selecionar Responsável",_xlfn.XLOOKUP(G107,FORM1!$B$22:$B$1100,FORM1!$C$22:$C$1100,"",1))</f>
        <v>Selecionar Responsável</v>
      </c>
      <c r="I107" s="119"/>
      <c r="J107" s="120"/>
      <c r="K107" s="120"/>
      <c r="L107" s="121" t="str">
        <f t="shared" ca="1" si="3"/>
        <v>Atrasado</v>
      </c>
      <c r="M107" s="122" t="s">
        <v>874</v>
      </c>
      <c r="N107" s="123"/>
      <c r="O107" s="124" t="s">
        <v>873</v>
      </c>
      <c r="P107" s="129">
        <f t="shared" si="4"/>
        <v>0</v>
      </c>
      <c r="Q107" s="130">
        <f t="shared" si="5"/>
        <v>1</v>
      </c>
      <c r="R107" s="127">
        <f>IF(Table26[[#This Row],[Status Medida]]="Finalizado",IF(Table26[[#This Row],[Prioridade2]]=1,1,0),0)</f>
        <v>0</v>
      </c>
    </row>
    <row r="108" spans="1:18" s="128" customFormat="1" ht="150" hidden="1" customHeight="1">
      <c r="A108" s="112"/>
      <c r="B108" s="124" t="s">
        <v>1719</v>
      </c>
      <c r="C108" s="113" t="s">
        <v>362</v>
      </c>
      <c r="D108" s="114" t="s">
        <v>363</v>
      </c>
      <c r="E108" s="115" t="str">
        <f>FORM2.3!I117</f>
        <v>Selecione a Resposta</v>
      </c>
      <c r="F108" s="116"/>
      <c r="G108" s="117"/>
      <c r="H108" s="118" t="str">
        <f>IF(G108="","Selecionar Responsável",_xlfn.XLOOKUP(G108,FORM1!$B$22:$B$1100,FORM1!$C$22:$C$1100,"",1))</f>
        <v>Selecionar Responsável</v>
      </c>
      <c r="I108" s="119"/>
      <c r="J108" s="120"/>
      <c r="K108" s="120"/>
      <c r="L108" s="121" t="str">
        <f t="shared" ca="1" si="3"/>
        <v>Atrasado</v>
      </c>
      <c r="M108" s="122" t="s">
        <v>874</v>
      </c>
      <c r="N108" s="123"/>
      <c r="O108" s="124" t="s">
        <v>873</v>
      </c>
      <c r="P108" s="129">
        <f t="shared" si="4"/>
        <v>0</v>
      </c>
      <c r="Q108" s="130">
        <f t="shared" si="5"/>
        <v>1</v>
      </c>
      <c r="R108" s="127">
        <f>IF(Table26[[#This Row],[Status Medida]]="Finalizado",IF(Table26[[#This Row],[Prioridade2]]=1,1,0),0)</f>
        <v>0</v>
      </c>
    </row>
    <row r="109" spans="1:18" s="128" customFormat="1" ht="150" hidden="1" customHeight="1">
      <c r="A109" s="112"/>
      <c r="B109" s="124" t="s">
        <v>1719</v>
      </c>
      <c r="C109" s="113" t="s">
        <v>365</v>
      </c>
      <c r="D109" s="114" t="s">
        <v>366</v>
      </c>
      <c r="E109" s="115" t="str">
        <f>FORM2.3!I118</f>
        <v>Selecione a Resposta</v>
      </c>
      <c r="F109" s="116"/>
      <c r="G109" s="117"/>
      <c r="H109" s="118" t="str">
        <f>IF(G109="","Selecionar Responsável",_xlfn.XLOOKUP(G109,FORM1!$B$22:$B$1100,FORM1!$C$22:$C$1100,"",1))</f>
        <v>Selecionar Responsável</v>
      </c>
      <c r="I109" s="119"/>
      <c r="J109" s="120"/>
      <c r="K109" s="120"/>
      <c r="L109" s="121" t="str">
        <f t="shared" ca="1" si="3"/>
        <v>Atrasado</v>
      </c>
      <c r="M109" s="122" t="s">
        <v>874</v>
      </c>
      <c r="N109" s="123"/>
      <c r="O109" s="124" t="s">
        <v>873</v>
      </c>
      <c r="P109" s="129">
        <f t="shared" si="4"/>
        <v>0</v>
      </c>
      <c r="Q109" s="130">
        <f t="shared" si="5"/>
        <v>1</v>
      </c>
      <c r="R109" s="127">
        <f>IF(Table26[[#This Row],[Status Medida]]="Finalizado",IF(Table26[[#This Row],[Prioridade2]]=1,1,0),0)</f>
        <v>0</v>
      </c>
    </row>
    <row r="110" spans="1:18" s="128" customFormat="1" ht="150" hidden="1" customHeight="1">
      <c r="A110" s="112"/>
      <c r="B110" s="124" t="s">
        <v>1719</v>
      </c>
      <c r="C110" s="113" t="s">
        <v>368</v>
      </c>
      <c r="D110" s="114" t="s">
        <v>369</v>
      </c>
      <c r="E110" s="115" t="str">
        <f>FORM2.3!I119</f>
        <v>Selecione a Resposta</v>
      </c>
      <c r="F110" s="116"/>
      <c r="G110" s="117"/>
      <c r="H110" s="118" t="str">
        <f>IF(G110="","Selecionar Responsável",_xlfn.XLOOKUP(G110,FORM1!$B$22:$B$1100,FORM1!$C$22:$C$1100,"",1))</f>
        <v>Selecionar Responsável</v>
      </c>
      <c r="I110" s="119"/>
      <c r="J110" s="120"/>
      <c r="K110" s="120"/>
      <c r="L110" s="121" t="str">
        <f t="shared" ca="1" si="3"/>
        <v>Atrasado</v>
      </c>
      <c r="M110" s="122" t="s">
        <v>874</v>
      </c>
      <c r="N110" s="123"/>
      <c r="O110" s="124" t="s">
        <v>873</v>
      </c>
      <c r="P110" s="129">
        <f t="shared" si="4"/>
        <v>0</v>
      </c>
      <c r="Q110" s="130">
        <f t="shared" si="5"/>
        <v>1</v>
      </c>
      <c r="R110" s="127">
        <f>IF(Table26[[#This Row],[Status Medida]]="Finalizado",IF(Table26[[#This Row],[Prioridade2]]=1,1,0),0)</f>
        <v>0</v>
      </c>
    </row>
    <row r="111" spans="1:18" s="128" customFormat="1" ht="150" hidden="1" customHeight="1">
      <c r="A111" s="112"/>
      <c r="B111" s="124" t="s">
        <v>1719</v>
      </c>
      <c r="C111" s="113" t="s">
        <v>371</v>
      </c>
      <c r="D111" s="114" t="s">
        <v>372</v>
      </c>
      <c r="E111" s="115" t="str">
        <f>FORM2.3!I120</f>
        <v>Selecione a Resposta</v>
      </c>
      <c r="F111" s="116"/>
      <c r="G111" s="117"/>
      <c r="H111" s="118" t="str">
        <f>IF(G111="","Selecionar Responsável",_xlfn.XLOOKUP(G111,FORM1!$B$22:$B$1100,FORM1!$C$22:$C$1100,"",1))</f>
        <v>Selecionar Responsável</v>
      </c>
      <c r="I111" s="119"/>
      <c r="J111" s="120"/>
      <c r="K111" s="120"/>
      <c r="L111" s="121" t="str">
        <f t="shared" ca="1" si="3"/>
        <v>Atrasado</v>
      </c>
      <c r="M111" s="122" t="s">
        <v>874</v>
      </c>
      <c r="N111" s="123"/>
      <c r="O111" s="124" t="s">
        <v>873</v>
      </c>
      <c r="P111" s="129">
        <f t="shared" si="4"/>
        <v>0</v>
      </c>
      <c r="Q111" s="130">
        <f t="shared" si="5"/>
        <v>1</v>
      </c>
      <c r="R111" s="127">
        <f>IF(Table26[[#This Row],[Status Medida]]="Finalizado",IF(Table26[[#This Row],[Prioridade2]]=1,1,0),0)</f>
        <v>0</v>
      </c>
    </row>
    <row r="112" spans="1:18" s="128" customFormat="1" ht="150" hidden="1" customHeight="1">
      <c r="A112" s="112"/>
      <c r="B112" s="124" t="s">
        <v>1719</v>
      </c>
      <c r="C112" s="113" t="s">
        <v>375</v>
      </c>
      <c r="D112" s="114" t="s">
        <v>377</v>
      </c>
      <c r="E112" s="115" t="str">
        <f>FORM2.3!I122</f>
        <v>Selecione a Resposta</v>
      </c>
      <c r="F112" s="116"/>
      <c r="G112" s="117"/>
      <c r="H112" s="118" t="str">
        <f>IF(G112="","Selecionar Responsável",_xlfn.XLOOKUP(G112,FORM1!$B$22:$B$1100,FORM1!$C$22:$C$1100,"",1))</f>
        <v>Selecionar Responsável</v>
      </c>
      <c r="I112" s="119"/>
      <c r="J112" s="120"/>
      <c r="K112" s="120"/>
      <c r="L112" s="121" t="str">
        <f t="shared" ca="1" si="3"/>
        <v>Atrasado</v>
      </c>
      <c r="M112" s="122" t="s">
        <v>874</v>
      </c>
      <c r="N112" s="123"/>
      <c r="O112" s="124" t="s">
        <v>873</v>
      </c>
      <c r="P112" s="129">
        <f t="shared" si="4"/>
        <v>0</v>
      </c>
      <c r="Q112" s="130">
        <f t="shared" si="5"/>
        <v>1</v>
      </c>
      <c r="R112" s="127">
        <f>IF(Table26[[#This Row],[Status Medida]]="Finalizado",IF(Table26[[#This Row],[Prioridade2]]=1,1,0),0)</f>
        <v>0</v>
      </c>
    </row>
    <row r="113" spans="1:18" s="128" customFormat="1" ht="150" hidden="1" customHeight="1">
      <c r="A113" s="112"/>
      <c r="B113" s="124" t="s">
        <v>1719</v>
      </c>
      <c r="C113" s="113" t="s">
        <v>379</v>
      </c>
      <c r="D113" s="114" t="s">
        <v>381</v>
      </c>
      <c r="E113" s="115" t="str">
        <f>FORM2.3!I123</f>
        <v>Selecione a Resposta</v>
      </c>
      <c r="F113" s="116"/>
      <c r="G113" s="117"/>
      <c r="H113" s="118" t="str">
        <f>IF(G113="","Selecionar Responsável",_xlfn.XLOOKUP(G113,FORM1!$B$22:$B$1100,FORM1!$C$22:$C$1100,"",1))</f>
        <v>Selecionar Responsável</v>
      </c>
      <c r="I113" s="119"/>
      <c r="J113" s="120"/>
      <c r="K113" s="120"/>
      <c r="L113" s="121" t="str">
        <f t="shared" ca="1" si="3"/>
        <v>Atrasado</v>
      </c>
      <c r="M113" s="122" t="s">
        <v>874</v>
      </c>
      <c r="N113" s="123"/>
      <c r="O113" s="124" t="s">
        <v>873</v>
      </c>
      <c r="P113" s="129">
        <f t="shared" si="4"/>
        <v>0</v>
      </c>
      <c r="Q113" s="130">
        <f t="shared" si="5"/>
        <v>1</v>
      </c>
      <c r="R113" s="127">
        <f>IF(Table26[[#This Row],[Status Medida]]="Finalizado",IF(Table26[[#This Row],[Prioridade2]]=1,1,0),0)</f>
        <v>0</v>
      </c>
    </row>
    <row r="114" spans="1:18" s="128" customFormat="1" ht="150" hidden="1" customHeight="1">
      <c r="A114" s="112"/>
      <c r="B114" s="124" t="s">
        <v>1719</v>
      </c>
      <c r="C114" s="113" t="s">
        <v>383</v>
      </c>
      <c r="D114" s="114" t="s">
        <v>385</v>
      </c>
      <c r="E114" s="115" t="str">
        <f>FORM2.3!I124</f>
        <v>Selecione a Resposta</v>
      </c>
      <c r="F114" s="116"/>
      <c r="G114" s="117"/>
      <c r="H114" s="118" t="str">
        <f>IF(G114="","Selecionar Responsável",_xlfn.XLOOKUP(G114,FORM1!$B$22:$B$1100,FORM1!$C$22:$C$1100,"",1))</f>
        <v>Selecionar Responsável</v>
      </c>
      <c r="I114" s="119"/>
      <c r="J114" s="120"/>
      <c r="K114" s="120"/>
      <c r="L114" s="121" t="str">
        <f t="shared" ca="1" si="3"/>
        <v>Atrasado</v>
      </c>
      <c r="M114" s="122" t="s">
        <v>874</v>
      </c>
      <c r="N114" s="123"/>
      <c r="O114" s="124" t="s">
        <v>873</v>
      </c>
      <c r="P114" s="129">
        <f t="shared" si="4"/>
        <v>0</v>
      </c>
      <c r="Q114" s="130">
        <f t="shared" si="5"/>
        <v>1</v>
      </c>
      <c r="R114" s="127">
        <f>IF(Table26[[#This Row],[Status Medida]]="Finalizado",IF(Table26[[#This Row],[Prioridade2]]=1,1,0),0)</f>
        <v>0</v>
      </c>
    </row>
    <row r="115" spans="1:18" s="128" customFormat="1" ht="150" hidden="1" customHeight="1">
      <c r="A115" s="112"/>
      <c r="B115" s="124" t="s">
        <v>1719</v>
      </c>
      <c r="C115" s="113" t="s">
        <v>376</v>
      </c>
      <c r="D115" s="114" t="s">
        <v>388</v>
      </c>
      <c r="E115" s="115" t="str">
        <f>FORM2.3!I125</f>
        <v>Selecione a Resposta</v>
      </c>
      <c r="F115" s="116"/>
      <c r="G115" s="117"/>
      <c r="H115" s="118" t="str">
        <f>IF(G115="","Selecionar Responsável",_xlfn.XLOOKUP(G115,FORM1!$B$22:$B$1100,FORM1!$C$22:$C$1100,"",1))</f>
        <v>Selecionar Responsável</v>
      </c>
      <c r="I115" s="119"/>
      <c r="J115" s="120"/>
      <c r="K115" s="120"/>
      <c r="L115" s="121" t="str">
        <f t="shared" ca="1" si="3"/>
        <v>Atrasado</v>
      </c>
      <c r="M115" s="122" t="s">
        <v>874</v>
      </c>
      <c r="N115" s="123"/>
      <c r="O115" s="124" t="s">
        <v>873</v>
      </c>
      <c r="P115" s="129">
        <f t="shared" si="4"/>
        <v>0</v>
      </c>
      <c r="Q115" s="130">
        <f t="shared" si="5"/>
        <v>1</v>
      </c>
      <c r="R115" s="127">
        <f>IF(Table26[[#This Row],[Status Medida]]="Finalizado",IF(Table26[[#This Row],[Prioridade2]]=1,1,0),0)</f>
        <v>0</v>
      </c>
    </row>
    <row r="116" spans="1:18" s="128" customFormat="1" ht="150" hidden="1" customHeight="1">
      <c r="A116" s="112"/>
      <c r="B116" s="124" t="s">
        <v>1719</v>
      </c>
      <c r="C116" s="113" t="s">
        <v>380</v>
      </c>
      <c r="D116" s="114" t="s">
        <v>391</v>
      </c>
      <c r="E116" s="115" t="str">
        <f>FORM2.3!I126</f>
        <v>Selecione a Resposta</v>
      </c>
      <c r="F116" s="116"/>
      <c r="G116" s="117"/>
      <c r="H116" s="118" t="str">
        <f>IF(G116="","Selecionar Responsável",_xlfn.XLOOKUP(G116,FORM1!$B$22:$B$1100,FORM1!$C$22:$C$1100,"",1))</f>
        <v>Selecionar Responsável</v>
      </c>
      <c r="I116" s="119"/>
      <c r="J116" s="120"/>
      <c r="K116" s="120"/>
      <c r="L116" s="121" t="str">
        <f t="shared" ca="1" si="3"/>
        <v>Atrasado</v>
      </c>
      <c r="M116" s="122" t="s">
        <v>874</v>
      </c>
      <c r="N116" s="123"/>
      <c r="O116" s="124" t="s">
        <v>873</v>
      </c>
      <c r="P116" s="129">
        <f t="shared" si="4"/>
        <v>0</v>
      </c>
      <c r="Q116" s="130">
        <f t="shared" si="5"/>
        <v>1</v>
      </c>
      <c r="R116" s="127">
        <f>IF(Table26[[#This Row],[Status Medida]]="Finalizado",IF(Table26[[#This Row],[Prioridade2]]=1,1,0),0)</f>
        <v>0</v>
      </c>
    </row>
    <row r="117" spans="1:18" s="128" customFormat="1" ht="150" hidden="1" customHeight="1">
      <c r="A117" s="112"/>
      <c r="B117" s="124" t="s">
        <v>1719</v>
      </c>
      <c r="C117" s="113" t="s">
        <v>393</v>
      </c>
      <c r="D117" s="114" t="s">
        <v>395</v>
      </c>
      <c r="E117" s="115" t="str">
        <f>FORM2.3!I127</f>
        <v>Selecione a Resposta</v>
      </c>
      <c r="F117" s="116"/>
      <c r="G117" s="117"/>
      <c r="H117" s="118" t="str">
        <f>IF(G117="","Selecionar Responsável",_xlfn.XLOOKUP(G117,FORM1!$B$22:$B$1100,FORM1!$C$22:$C$1100,"",1))</f>
        <v>Selecionar Responsável</v>
      </c>
      <c r="I117" s="119"/>
      <c r="J117" s="120"/>
      <c r="K117" s="120"/>
      <c r="L117" s="121" t="str">
        <f t="shared" ca="1" si="3"/>
        <v>Atrasado</v>
      </c>
      <c r="M117" s="122" t="s">
        <v>874</v>
      </c>
      <c r="N117" s="123"/>
      <c r="O117" s="124" t="s">
        <v>873</v>
      </c>
      <c r="P117" s="129">
        <f t="shared" si="4"/>
        <v>0</v>
      </c>
      <c r="Q117" s="130">
        <f t="shared" si="5"/>
        <v>1</v>
      </c>
      <c r="R117" s="127">
        <f>IF(Table26[[#This Row],[Status Medida]]="Finalizado",IF(Table26[[#This Row],[Prioridade2]]=1,1,0),0)</f>
        <v>0</v>
      </c>
    </row>
    <row r="118" spans="1:18" s="128" customFormat="1" ht="150" hidden="1" customHeight="1">
      <c r="A118" s="112"/>
      <c r="B118" s="124" t="s">
        <v>1719</v>
      </c>
      <c r="C118" s="113" t="s">
        <v>384</v>
      </c>
      <c r="D118" s="114" t="s">
        <v>397</v>
      </c>
      <c r="E118" s="115" t="str">
        <f>FORM2.3!I128</f>
        <v>Selecione a Resposta</v>
      </c>
      <c r="F118" s="116"/>
      <c r="G118" s="117"/>
      <c r="H118" s="118" t="str">
        <f>IF(G118="","Selecionar Responsável",_xlfn.XLOOKUP(G118,FORM1!$B$22:$B$1100,FORM1!$C$22:$C$1100,"",1))</f>
        <v>Selecionar Responsável</v>
      </c>
      <c r="I118" s="119"/>
      <c r="J118" s="120"/>
      <c r="K118" s="120"/>
      <c r="L118" s="121" t="str">
        <f t="shared" ca="1" si="3"/>
        <v>Atrasado</v>
      </c>
      <c r="M118" s="122" t="s">
        <v>874</v>
      </c>
      <c r="N118" s="123"/>
      <c r="O118" s="124" t="s">
        <v>873</v>
      </c>
      <c r="P118" s="129">
        <f t="shared" si="4"/>
        <v>0</v>
      </c>
      <c r="Q118" s="130">
        <f t="shared" si="5"/>
        <v>1</v>
      </c>
      <c r="R118" s="127">
        <f>IF(Table26[[#This Row],[Status Medida]]="Finalizado",IF(Table26[[#This Row],[Prioridade2]]=1,1,0),0)</f>
        <v>0</v>
      </c>
    </row>
    <row r="119" spans="1:18" s="128" customFormat="1" ht="150" hidden="1" customHeight="1">
      <c r="A119" s="112"/>
      <c r="B119" s="124" t="s">
        <v>1719</v>
      </c>
      <c r="C119" s="113" t="s">
        <v>387</v>
      </c>
      <c r="D119" s="114" t="s">
        <v>399</v>
      </c>
      <c r="E119" s="115" t="str">
        <f>FORM2.3!I129</f>
        <v>Selecione a Resposta</v>
      </c>
      <c r="F119" s="116"/>
      <c r="G119" s="117"/>
      <c r="H119" s="118" t="str">
        <f>IF(G119="","Selecionar Responsável",_xlfn.XLOOKUP(G119,FORM1!$B$22:$B$1100,FORM1!$C$22:$C$1100,"",1))</f>
        <v>Selecionar Responsável</v>
      </c>
      <c r="I119" s="119"/>
      <c r="J119" s="120"/>
      <c r="K119" s="120"/>
      <c r="L119" s="121" t="str">
        <f t="shared" ca="1" si="3"/>
        <v>Atrasado</v>
      </c>
      <c r="M119" s="122" t="s">
        <v>874</v>
      </c>
      <c r="N119" s="123"/>
      <c r="O119" s="124" t="s">
        <v>873</v>
      </c>
      <c r="P119" s="129">
        <f t="shared" si="4"/>
        <v>0</v>
      </c>
      <c r="Q119" s="130">
        <f t="shared" si="5"/>
        <v>1</v>
      </c>
      <c r="R119" s="127">
        <f>IF(Table26[[#This Row],[Status Medida]]="Finalizado",IF(Table26[[#This Row],[Prioridade2]]=1,1,0),0)</f>
        <v>0</v>
      </c>
    </row>
    <row r="120" spans="1:18" s="128" customFormat="1" ht="150" hidden="1" customHeight="1">
      <c r="A120" s="112"/>
      <c r="B120" s="124" t="s">
        <v>1719</v>
      </c>
      <c r="C120" s="113" t="s">
        <v>390</v>
      </c>
      <c r="D120" s="114" t="s">
        <v>401</v>
      </c>
      <c r="E120" s="115" t="str">
        <f>FORM2.3!I130</f>
        <v>Selecione a Resposta</v>
      </c>
      <c r="F120" s="116"/>
      <c r="G120" s="117"/>
      <c r="H120" s="118" t="str">
        <f>IF(G120="","Selecionar Responsável",_xlfn.XLOOKUP(G120,FORM1!$B$22:$B$1100,FORM1!$C$22:$C$1100,"",1))</f>
        <v>Selecionar Responsável</v>
      </c>
      <c r="I120" s="119"/>
      <c r="J120" s="120"/>
      <c r="K120" s="120"/>
      <c r="L120" s="121" t="str">
        <f t="shared" ca="1" si="3"/>
        <v>Atrasado</v>
      </c>
      <c r="M120" s="122" t="s">
        <v>874</v>
      </c>
      <c r="N120" s="123"/>
      <c r="O120" s="124" t="s">
        <v>873</v>
      </c>
      <c r="P120" s="129">
        <f t="shared" si="4"/>
        <v>0</v>
      </c>
      <c r="Q120" s="130">
        <f t="shared" si="5"/>
        <v>1</v>
      </c>
      <c r="R120" s="127">
        <f>IF(Table26[[#This Row],[Status Medida]]="Finalizado",IF(Table26[[#This Row],[Prioridade2]]=1,1,0),0)</f>
        <v>0</v>
      </c>
    </row>
    <row r="121" spans="1:18" s="128" customFormat="1" ht="150" hidden="1" customHeight="1">
      <c r="A121" s="112"/>
      <c r="B121" s="124" t="s">
        <v>1719</v>
      </c>
      <c r="C121" s="113" t="s">
        <v>394</v>
      </c>
      <c r="D121" s="114" t="s">
        <v>403</v>
      </c>
      <c r="E121" s="115" t="str">
        <f>FORM2.3!I131</f>
        <v>Selecione a Resposta</v>
      </c>
      <c r="F121" s="116"/>
      <c r="G121" s="117"/>
      <c r="H121" s="118" t="str">
        <f>IF(G121="","Selecionar Responsável",_xlfn.XLOOKUP(G121,FORM1!$B$22:$B$1100,FORM1!$C$22:$C$1100,"",1))</f>
        <v>Selecionar Responsável</v>
      </c>
      <c r="I121" s="119"/>
      <c r="J121" s="120"/>
      <c r="K121" s="120"/>
      <c r="L121" s="121" t="str">
        <f t="shared" ca="1" si="3"/>
        <v>Atrasado</v>
      </c>
      <c r="M121" s="122" t="s">
        <v>874</v>
      </c>
      <c r="N121" s="123"/>
      <c r="O121" s="124" t="s">
        <v>873</v>
      </c>
      <c r="P121" s="129">
        <f t="shared" si="4"/>
        <v>0</v>
      </c>
      <c r="Q121" s="130">
        <f t="shared" si="5"/>
        <v>1</v>
      </c>
      <c r="R121" s="127">
        <f>IF(Table26[[#This Row],[Status Medida]]="Finalizado",IF(Table26[[#This Row],[Prioridade2]]=1,1,0),0)</f>
        <v>0</v>
      </c>
    </row>
    <row r="122" spans="1:18" s="128" customFormat="1" ht="150" hidden="1" customHeight="1">
      <c r="A122" s="112"/>
      <c r="B122" s="124" t="s">
        <v>1719</v>
      </c>
      <c r="C122" s="113" t="s">
        <v>405</v>
      </c>
      <c r="D122" s="114" t="s">
        <v>406</v>
      </c>
      <c r="E122" s="115" t="str">
        <f>FORM2.3!I132</f>
        <v>Selecione a Resposta</v>
      </c>
      <c r="F122" s="116"/>
      <c r="G122" s="117"/>
      <c r="H122" s="118" t="str">
        <f>IF(G122="","Selecionar Responsável",_xlfn.XLOOKUP(G122,FORM1!$B$22:$B$1100,FORM1!$C$22:$C$1100,"",1))</f>
        <v>Selecionar Responsável</v>
      </c>
      <c r="I122" s="119"/>
      <c r="J122" s="120"/>
      <c r="K122" s="120"/>
      <c r="L122" s="121" t="str">
        <f t="shared" ca="1" si="3"/>
        <v>Atrasado</v>
      </c>
      <c r="M122" s="122" t="s">
        <v>874</v>
      </c>
      <c r="N122" s="123"/>
      <c r="O122" s="124" t="s">
        <v>873</v>
      </c>
      <c r="P122" s="129">
        <f t="shared" si="4"/>
        <v>0</v>
      </c>
      <c r="Q122" s="130">
        <f t="shared" si="5"/>
        <v>1</v>
      </c>
      <c r="R122" s="127">
        <f>IF(Table26[[#This Row],[Status Medida]]="Finalizado",IF(Table26[[#This Row],[Prioridade2]]=1,1,0),0)</f>
        <v>0</v>
      </c>
    </row>
    <row r="123" spans="1:18" s="128" customFormat="1" ht="150" customHeight="1">
      <c r="A123" s="112"/>
      <c r="B123" s="124">
        <v>2</v>
      </c>
      <c r="C123" s="113" t="s">
        <v>409</v>
      </c>
      <c r="D123" s="114" t="s">
        <v>410</v>
      </c>
      <c r="E123" s="115" t="str">
        <f>FORM2.3!I134</f>
        <v>Selecione a Resposta</v>
      </c>
      <c r="F123" s="116"/>
      <c r="G123" s="117"/>
      <c r="H123" s="118" t="str">
        <f>IF(G123="","Selecionar Responsável",_xlfn.XLOOKUP(G123,FORM1!$B$22:$B$1100,FORM1!$C$22:$C$1100,"",1))</f>
        <v>Selecionar Responsável</v>
      </c>
      <c r="I123" s="119"/>
      <c r="J123" s="120"/>
      <c r="K123" s="120"/>
      <c r="L123" s="121" t="str">
        <f t="shared" ca="1" si="3"/>
        <v>Atrasado</v>
      </c>
      <c r="M123" s="122" t="s">
        <v>874</v>
      </c>
      <c r="N123" s="123"/>
      <c r="O123" s="124" t="s">
        <v>875</v>
      </c>
      <c r="P123" s="129">
        <f t="shared" si="4"/>
        <v>1</v>
      </c>
      <c r="Q123" s="130">
        <f t="shared" si="5"/>
        <v>1</v>
      </c>
      <c r="R123" s="127">
        <f>IF(Table26[[#This Row],[Status Medida]]="Finalizado",IF(Table26[[#This Row],[Prioridade2]]=1,1,0),0)</f>
        <v>0</v>
      </c>
    </row>
    <row r="124" spans="1:18" s="128" customFormat="1" ht="150" hidden="1" customHeight="1">
      <c r="A124" s="112"/>
      <c r="B124" s="124" t="s">
        <v>1719</v>
      </c>
      <c r="C124" s="113" t="s">
        <v>412</v>
      </c>
      <c r="D124" s="114" t="s">
        <v>413</v>
      </c>
      <c r="E124" s="115" t="str">
        <f>FORM2.3!I135</f>
        <v>Selecione a Resposta</v>
      </c>
      <c r="F124" s="116"/>
      <c r="G124" s="117"/>
      <c r="H124" s="118" t="str">
        <f>IF(G124="","Selecionar Responsável",_xlfn.XLOOKUP(G124,FORM1!$B$22:$B$1100,FORM1!$C$22:$C$1100,"",1))</f>
        <v>Selecionar Responsável</v>
      </c>
      <c r="I124" s="119"/>
      <c r="J124" s="120"/>
      <c r="K124" s="120"/>
      <c r="L124" s="121" t="str">
        <f t="shared" ca="1" si="3"/>
        <v>Atrasado</v>
      </c>
      <c r="M124" s="122" t="s">
        <v>874</v>
      </c>
      <c r="N124" s="123"/>
      <c r="O124" s="124" t="s">
        <v>873</v>
      </c>
      <c r="P124" s="129">
        <f t="shared" si="4"/>
        <v>0</v>
      </c>
      <c r="Q124" s="130">
        <f t="shared" si="5"/>
        <v>1</v>
      </c>
      <c r="R124" s="127">
        <f>IF(Table26[[#This Row],[Status Medida]]="Finalizado",IF(Table26[[#This Row],[Prioridade2]]=1,1,0),0)</f>
        <v>0</v>
      </c>
    </row>
    <row r="125" spans="1:18" s="128" customFormat="1" ht="150" hidden="1" customHeight="1">
      <c r="A125" s="112"/>
      <c r="B125" s="124" t="s">
        <v>1719</v>
      </c>
      <c r="C125" s="113" t="s">
        <v>415</v>
      </c>
      <c r="D125" s="114" t="s">
        <v>416</v>
      </c>
      <c r="E125" s="115" t="str">
        <f>FORM2.3!I136</f>
        <v>Selecione a Resposta</v>
      </c>
      <c r="F125" s="116"/>
      <c r="G125" s="117"/>
      <c r="H125" s="118" t="str">
        <f>IF(G125="","Selecionar Responsável",_xlfn.XLOOKUP(G125,FORM1!$B$22:$B$1100,FORM1!$C$22:$C$1100,"",1))</f>
        <v>Selecionar Responsável</v>
      </c>
      <c r="I125" s="119"/>
      <c r="J125" s="120"/>
      <c r="K125" s="120"/>
      <c r="L125" s="121" t="str">
        <f t="shared" ca="1" si="3"/>
        <v>Atrasado</v>
      </c>
      <c r="M125" s="122" t="s">
        <v>874</v>
      </c>
      <c r="N125" s="123"/>
      <c r="O125" s="124" t="s">
        <v>873</v>
      </c>
      <c r="P125" s="129">
        <f t="shared" si="4"/>
        <v>0</v>
      </c>
      <c r="Q125" s="130">
        <f t="shared" si="5"/>
        <v>1</v>
      </c>
      <c r="R125" s="127">
        <f>IF(Table26[[#This Row],[Status Medida]]="Finalizado",IF(Table26[[#This Row],[Prioridade2]]=1,1,0),0)</f>
        <v>0</v>
      </c>
    </row>
    <row r="126" spans="1:18" s="128" customFormat="1" ht="150" hidden="1" customHeight="1">
      <c r="A126" s="112"/>
      <c r="B126" s="124" t="s">
        <v>1719</v>
      </c>
      <c r="C126" s="113" t="s">
        <v>418</v>
      </c>
      <c r="D126" s="114" t="s">
        <v>419</v>
      </c>
      <c r="E126" s="115" t="str">
        <f>FORM2.3!I137</f>
        <v>Selecione a Resposta</v>
      </c>
      <c r="F126" s="116"/>
      <c r="G126" s="117"/>
      <c r="H126" s="118" t="str">
        <f>IF(G126="","Selecionar Responsável",_xlfn.XLOOKUP(G126,FORM1!$B$22:$B$1100,FORM1!$C$22:$C$1100,"",1))</f>
        <v>Selecionar Responsável</v>
      </c>
      <c r="I126" s="119"/>
      <c r="J126" s="120"/>
      <c r="K126" s="120"/>
      <c r="L126" s="121" t="str">
        <f t="shared" ca="1" si="3"/>
        <v>Atrasado</v>
      </c>
      <c r="M126" s="122" t="s">
        <v>874</v>
      </c>
      <c r="N126" s="123"/>
      <c r="O126" s="124" t="s">
        <v>873</v>
      </c>
      <c r="P126" s="129">
        <f t="shared" si="4"/>
        <v>0</v>
      </c>
      <c r="Q126" s="130">
        <f t="shared" si="5"/>
        <v>1</v>
      </c>
      <c r="R126" s="127">
        <f>IF(Table26[[#This Row],[Status Medida]]="Finalizado",IF(Table26[[#This Row],[Prioridade2]]=1,1,0),0)</f>
        <v>0</v>
      </c>
    </row>
    <row r="127" spans="1:18" s="128" customFormat="1" ht="150" hidden="1" customHeight="1">
      <c r="A127" s="112"/>
      <c r="B127" s="124" t="s">
        <v>1719</v>
      </c>
      <c r="C127" s="113" t="s">
        <v>421</v>
      </c>
      <c r="D127" s="114" t="s">
        <v>422</v>
      </c>
      <c r="E127" s="115" t="str">
        <f>FORM2.3!I138</f>
        <v>Selecione a Resposta</v>
      </c>
      <c r="F127" s="116"/>
      <c r="G127" s="117"/>
      <c r="H127" s="118" t="str">
        <f>IF(G127="","Selecionar Responsável",_xlfn.XLOOKUP(G127,FORM1!$B$22:$B$1100,FORM1!$C$22:$C$1100,"",1))</f>
        <v>Selecionar Responsável</v>
      </c>
      <c r="I127" s="119"/>
      <c r="J127" s="120"/>
      <c r="K127" s="120"/>
      <c r="L127" s="121" t="str">
        <f t="shared" ca="1" si="3"/>
        <v>Atrasado</v>
      </c>
      <c r="M127" s="122" t="s">
        <v>874</v>
      </c>
      <c r="N127" s="123"/>
      <c r="O127" s="124" t="s">
        <v>873</v>
      </c>
      <c r="P127" s="129">
        <f t="shared" si="4"/>
        <v>0</v>
      </c>
      <c r="Q127" s="130">
        <f t="shared" si="5"/>
        <v>1</v>
      </c>
      <c r="R127" s="127">
        <f>IF(Table26[[#This Row],[Status Medida]]="Finalizado",IF(Table26[[#This Row],[Prioridade2]]=1,1,0),0)</f>
        <v>0</v>
      </c>
    </row>
    <row r="128" spans="1:18" s="128" customFormat="1" ht="150" hidden="1" customHeight="1">
      <c r="A128" s="112"/>
      <c r="B128" s="124" t="s">
        <v>1719</v>
      </c>
      <c r="C128" s="113" t="s">
        <v>424</v>
      </c>
      <c r="D128" s="114" t="s">
        <v>425</v>
      </c>
      <c r="E128" s="115" t="str">
        <f>FORM2.3!I139</f>
        <v>Selecione a Resposta</v>
      </c>
      <c r="F128" s="116"/>
      <c r="G128" s="117"/>
      <c r="H128" s="118" t="str">
        <f>IF(G128="","Selecionar Responsável",_xlfn.XLOOKUP(G128,FORM1!$B$22:$B$1100,FORM1!$C$22:$C$1100,"",1))</f>
        <v>Selecionar Responsável</v>
      </c>
      <c r="I128" s="119"/>
      <c r="J128" s="120"/>
      <c r="K128" s="120"/>
      <c r="L128" s="121" t="str">
        <f t="shared" ca="1" si="3"/>
        <v>Atrasado</v>
      </c>
      <c r="M128" s="122" t="s">
        <v>874</v>
      </c>
      <c r="N128" s="123"/>
      <c r="O128" s="124" t="s">
        <v>873</v>
      </c>
      <c r="P128" s="129">
        <f t="shared" si="4"/>
        <v>0</v>
      </c>
      <c r="Q128" s="130">
        <f t="shared" si="5"/>
        <v>1</v>
      </c>
      <c r="R128" s="127">
        <f>IF(Table26[[#This Row],[Status Medida]]="Finalizado",IF(Table26[[#This Row],[Prioridade2]]=1,1,0),0)</f>
        <v>0</v>
      </c>
    </row>
    <row r="129" spans="1:18" s="128" customFormat="1" ht="150" hidden="1" customHeight="1">
      <c r="A129" s="112"/>
      <c r="B129" s="124" t="s">
        <v>1719</v>
      </c>
      <c r="C129" s="113" t="s">
        <v>427</v>
      </c>
      <c r="D129" s="114" t="s">
        <v>428</v>
      </c>
      <c r="E129" s="115" t="str">
        <f>FORM2.3!I140</f>
        <v>Selecione a Resposta</v>
      </c>
      <c r="F129" s="116"/>
      <c r="G129" s="117"/>
      <c r="H129" s="118" t="str">
        <f>IF(G129="","Selecionar Responsável",_xlfn.XLOOKUP(G129,FORM1!$B$22:$B$1100,FORM1!$C$22:$C$1100,"",1))</f>
        <v>Selecionar Responsável</v>
      </c>
      <c r="I129" s="119"/>
      <c r="J129" s="120"/>
      <c r="K129" s="120"/>
      <c r="L129" s="121" t="str">
        <f t="shared" ca="1" si="3"/>
        <v>Atrasado</v>
      </c>
      <c r="M129" s="122" t="s">
        <v>874</v>
      </c>
      <c r="N129" s="123"/>
      <c r="O129" s="124" t="s">
        <v>873</v>
      </c>
      <c r="P129" s="129">
        <f t="shared" si="4"/>
        <v>0</v>
      </c>
      <c r="Q129" s="130">
        <f t="shared" si="5"/>
        <v>1</v>
      </c>
      <c r="R129" s="127">
        <f>IF(Table26[[#This Row],[Status Medida]]="Finalizado",IF(Table26[[#This Row],[Prioridade2]]=1,1,0),0)</f>
        <v>0</v>
      </c>
    </row>
    <row r="130" spans="1:18" s="128" customFormat="1" ht="150" hidden="1" customHeight="1">
      <c r="A130" s="112"/>
      <c r="B130" s="124">
        <v>3</v>
      </c>
      <c r="C130" s="113" t="s">
        <v>430</v>
      </c>
      <c r="D130" s="114" t="s">
        <v>431</v>
      </c>
      <c r="E130" s="115" t="str">
        <f>FORM2.3!I141</f>
        <v>Selecione a Resposta</v>
      </c>
      <c r="F130" s="116"/>
      <c r="G130" s="117"/>
      <c r="H130" s="118" t="str">
        <f>IF(G130="","Selecionar Responsável",_xlfn.XLOOKUP(G130,FORM1!$B$22:$B$1100,FORM1!$C$22:$C$1100,"",1))</f>
        <v>Selecionar Responsável</v>
      </c>
      <c r="I130" s="119"/>
      <c r="J130" s="120"/>
      <c r="K130" s="120"/>
      <c r="L130" s="121" t="str">
        <f t="shared" ca="1" si="3"/>
        <v>Atrasado</v>
      </c>
      <c r="M130" s="122" t="s">
        <v>874</v>
      </c>
      <c r="N130" s="123"/>
      <c r="O130" s="124" t="s">
        <v>873</v>
      </c>
      <c r="P130" s="129">
        <f t="shared" si="4"/>
        <v>0</v>
      </c>
      <c r="Q130" s="130">
        <f t="shared" si="5"/>
        <v>1</v>
      </c>
      <c r="R130" s="127">
        <f>IF(Table26[[#This Row],[Status Medida]]="Finalizado",IF(Table26[[#This Row],[Prioridade2]]=1,1,0),0)</f>
        <v>0</v>
      </c>
    </row>
    <row r="131" spans="1:18" s="128" customFormat="1" ht="150" hidden="1" customHeight="1">
      <c r="A131" s="112"/>
      <c r="B131" s="124" t="s">
        <v>1719</v>
      </c>
      <c r="C131" s="113" t="s">
        <v>433</v>
      </c>
      <c r="D131" s="114" t="s">
        <v>434</v>
      </c>
      <c r="E131" s="115" t="str">
        <f>FORM2.3!I142</f>
        <v>Selecione a Resposta</v>
      </c>
      <c r="F131" s="116"/>
      <c r="G131" s="117"/>
      <c r="H131" s="118" t="str">
        <f>IF(G131="","Selecionar Responsável",_xlfn.XLOOKUP(G131,FORM1!$B$22:$B$1100,FORM1!$C$22:$C$1100,"",1))</f>
        <v>Selecionar Responsável</v>
      </c>
      <c r="I131" s="119"/>
      <c r="J131" s="120"/>
      <c r="K131" s="120"/>
      <c r="L131" s="121" t="str">
        <f t="shared" ca="1" si="3"/>
        <v>Atrasado</v>
      </c>
      <c r="M131" s="122" t="s">
        <v>874</v>
      </c>
      <c r="N131" s="123"/>
      <c r="O131" s="124" t="s">
        <v>873</v>
      </c>
      <c r="P131" s="129">
        <f t="shared" si="4"/>
        <v>0</v>
      </c>
      <c r="Q131" s="130">
        <f t="shared" si="5"/>
        <v>1</v>
      </c>
      <c r="R131" s="127">
        <f>IF(Table26[[#This Row],[Status Medida]]="Finalizado",IF(Table26[[#This Row],[Prioridade2]]=1,1,0),0)</f>
        <v>0</v>
      </c>
    </row>
    <row r="132" spans="1:18" s="128" customFormat="1" ht="150" customHeight="1">
      <c r="A132" s="112"/>
      <c r="B132" s="124">
        <v>2</v>
      </c>
      <c r="C132" s="113" t="s">
        <v>437</v>
      </c>
      <c r="D132" s="114" t="s">
        <v>438</v>
      </c>
      <c r="E132" s="115" t="str">
        <f>FORM2.3!I144</f>
        <v>Selecione a Resposta</v>
      </c>
      <c r="F132" s="116"/>
      <c r="G132" s="117"/>
      <c r="H132" s="118" t="str">
        <f>IF(G132="","Selecionar Responsável",_xlfn.XLOOKUP(G132,FORM1!$B$22:$B$1100,FORM1!$C$22:$C$1100,"",1))</f>
        <v>Selecionar Responsável</v>
      </c>
      <c r="I132" s="119"/>
      <c r="J132" s="120"/>
      <c r="K132" s="120"/>
      <c r="L132" s="121" t="str">
        <f t="shared" ca="1" si="3"/>
        <v>Atrasado</v>
      </c>
      <c r="M132" s="122" t="s">
        <v>874</v>
      </c>
      <c r="N132" s="123"/>
      <c r="O132" s="124" t="s">
        <v>875</v>
      </c>
      <c r="P132" s="129">
        <f t="shared" si="4"/>
        <v>1</v>
      </c>
      <c r="Q132" s="130">
        <f t="shared" si="5"/>
        <v>1</v>
      </c>
      <c r="R132" s="127">
        <f>IF(Table26[[#This Row],[Status Medida]]="Finalizado",IF(Table26[[#This Row],[Prioridade2]]=1,1,0),0)</f>
        <v>0</v>
      </c>
    </row>
    <row r="133" spans="1:18" s="128" customFormat="1" ht="150" hidden="1" customHeight="1">
      <c r="A133" s="112"/>
      <c r="B133" s="124" t="s">
        <v>1719</v>
      </c>
      <c r="C133" s="113" t="s">
        <v>440</v>
      </c>
      <c r="D133" s="114" t="s">
        <v>441</v>
      </c>
      <c r="E133" s="115" t="str">
        <f>FORM2.3!I145</f>
        <v>Selecione a Resposta</v>
      </c>
      <c r="F133" s="116"/>
      <c r="G133" s="117"/>
      <c r="H133" s="118" t="str">
        <f>IF(G133="","Selecionar Responsável",_xlfn.XLOOKUP(G133,FORM1!$B$22:$B$1100,FORM1!$C$22:$C$1100,"",1))</f>
        <v>Selecionar Responsável</v>
      </c>
      <c r="I133" s="119"/>
      <c r="J133" s="120"/>
      <c r="K133" s="120"/>
      <c r="L133" s="121" t="str">
        <f t="shared" ca="1" si="3"/>
        <v>Atrasado</v>
      </c>
      <c r="M133" s="122" t="s">
        <v>874</v>
      </c>
      <c r="N133" s="123"/>
      <c r="O133" s="124" t="s">
        <v>873</v>
      </c>
      <c r="P133" s="129">
        <f t="shared" si="4"/>
        <v>0</v>
      </c>
      <c r="Q133" s="130">
        <f t="shared" si="5"/>
        <v>1</v>
      </c>
      <c r="R133" s="127">
        <f>IF(Table26[[#This Row],[Status Medida]]="Finalizado",IF(Table26[[#This Row],[Prioridade2]]=1,1,0),0)</f>
        <v>0</v>
      </c>
    </row>
    <row r="134" spans="1:18" s="128" customFormat="1" ht="150" hidden="1" customHeight="1">
      <c r="A134" s="112"/>
      <c r="B134" s="124" t="s">
        <v>1719</v>
      </c>
      <c r="C134" s="113" t="s">
        <v>443</v>
      </c>
      <c r="D134" s="114" t="s">
        <v>444</v>
      </c>
      <c r="E134" s="115" t="str">
        <f>FORM2.3!I146</f>
        <v>Selecione a Resposta</v>
      </c>
      <c r="F134" s="116"/>
      <c r="G134" s="117"/>
      <c r="H134" s="118" t="str">
        <f>IF(G134="","Selecionar Responsável",_xlfn.XLOOKUP(G134,FORM1!$B$22:$B$1100,FORM1!$C$22:$C$1100,"",1))</f>
        <v>Selecionar Responsável</v>
      </c>
      <c r="I134" s="119"/>
      <c r="J134" s="120"/>
      <c r="K134" s="120"/>
      <c r="L134" s="121" t="str">
        <f t="shared" ca="1" si="3"/>
        <v>Atrasado</v>
      </c>
      <c r="M134" s="122" t="s">
        <v>874</v>
      </c>
      <c r="N134" s="123"/>
      <c r="O134" s="124" t="s">
        <v>873</v>
      </c>
      <c r="P134" s="129">
        <f t="shared" si="4"/>
        <v>0</v>
      </c>
      <c r="Q134" s="130">
        <f t="shared" si="5"/>
        <v>1</v>
      </c>
      <c r="R134" s="127">
        <f>IF(Table26[[#This Row],[Status Medida]]="Finalizado",IF(Table26[[#This Row],[Prioridade2]]=1,1,0),0)</f>
        <v>0</v>
      </c>
    </row>
    <row r="135" spans="1:18" s="128" customFormat="1" ht="150" hidden="1" customHeight="1">
      <c r="A135" s="112"/>
      <c r="B135" s="124" t="s">
        <v>1719</v>
      </c>
      <c r="C135" s="113" t="s">
        <v>446</v>
      </c>
      <c r="D135" s="114" t="s">
        <v>448</v>
      </c>
      <c r="E135" s="115" t="str">
        <f>FORM2.3!I147</f>
        <v>Selecione a Resposta</v>
      </c>
      <c r="F135" s="116"/>
      <c r="G135" s="117"/>
      <c r="H135" s="118" t="str">
        <f>IF(G135="","Selecionar Responsável",_xlfn.XLOOKUP(G135,FORM1!$B$22:$B$1100,FORM1!$C$22:$C$1100,"",1))</f>
        <v>Selecionar Responsável</v>
      </c>
      <c r="I135" s="119"/>
      <c r="J135" s="120"/>
      <c r="K135" s="120"/>
      <c r="L135" s="121" t="str">
        <f t="shared" ref="L135:L198" ca="1" si="6">IF(J135&gt;K135,"Datas inválidas",IF(M135="Finalizado","Concluído",IF(J135&gt;TODAY(),"Não iniciado",_xlfn.IFS(J135=TODAY(),"Em andamento",TODAY()&gt;K135,"Atrasado",AND(TODAY()&gt;J135,TODAY()&lt;=K135),"Em andamento"))))</f>
        <v>Atrasado</v>
      </c>
      <c r="M135" s="122" t="s">
        <v>874</v>
      </c>
      <c r="N135" s="123"/>
      <c r="O135" s="124" t="s">
        <v>873</v>
      </c>
      <c r="P135" s="129">
        <f t="shared" ref="P135:P198" si="7">IF(O135="Sim",1,0)</f>
        <v>0</v>
      </c>
      <c r="Q135" s="130">
        <f t="shared" ref="Q135:Q198" si="8">IF(N135=E135,0,1)</f>
        <v>1</v>
      </c>
      <c r="R135" s="127">
        <f>IF(Table26[[#This Row],[Status Medida]]="Finalizado",IF(Table26[[#This Row],[Prioridade2]]=1,1,0),0)</f>
        <v>0</v>
      </c>
    </row>
    <row r="136" spans="1:18" s="128" customFormat="1" ht="150" hidden="1" customHeight="1">
      <c r="A136" s="112"/>
      <c r="B136" s="124" t="s">
        <v>1719</v>
      </c>
      <c r="C136" s="113" t="s">
        <v>447</v>
      </c>
      <c r="D136" s="114" t="s">
        <v>450</v>
      </c>
      <c r="E136" s="115" t="str">
        <f>FORM2.3!I148</f>
        <v>Selecione a Resposta</v>
      </c>
      <c r="F136" s="116"/>
      <c r="G136" s="117"/>
      <c r="H136" s="118" t="str">
        <f>IF(G136="","Selecionar Responsável",_xlfn.XLOOKUP(G136,FORM1!$B$22:$B$1100,FORM1!$C$22:$C$1100,"",1))</f>
        <v>Selecionar Responsável</v>
      </c>
      <c r="I136" s="119"/>
      <c r="J136" s="120"/>
      <c r="K136" s="120"/>
      <c r="L136" s="121" t="str">
        <f t="shared" ca="1" si="6"/>
        <v>Atrasado</v>
      </c>
      <c r="M136" s="122" t="s">
        <v>874</v>
      </c>
      <c r="N136" s="123"/>
      <c r="O136" s="124" t="s">
        <v>873</v>
      </c>
      <c r="P136" s="129">
        <f t="shared" si="7"/>
        <v>0</v>
      </c>
      <c r="Q136" s="130">
        <f t="shared" si="8"/>
        <v>1</v>
      </c>
      <c r="R136" s="127">
        <f>IF(Table26[[#This Row],[Status Medida]]="Finalizado",IF(Table26[[#This Row],[Prioridade2]]=1,1,0),0)</f>
        <v>0</v>
      </c>
    </row>
    <row r="137" spans="1:18" s="128" customFormat="1" ht="150" hidden="1" customHeight="1">
      <c r="A137" s="112"/>
      <c r="B137" s="124" t="s">
        <v>1719</v>
      </c>
      <c r="C137" s="113" t="s">
        <v>452</v>
      </c>
      <c r="D137" s="114" t="s">
        <v>454</v>
      </c>
      <c r="E137" s="115" t="str">
        <f>FORM2.3!I149</f>
        <v>Selecione a Resposta</v>
      </c>
      <c r="F137" s="116"/>
      <c r="G137" s="117"/>
      <c r="H137" s="118" t="str">
        <f>IF(G137="","Selecionar Responsável",_xlfn.XLOOKUP(G137,FORM1!$B$22:$B$1100,FORM1!$C$22:$C$1100,"",1))</f>
        <v>Selecionar Responsável</v>
      </c>
      <c r="I137" s="119"/>
      <c r="J137" s="120"/>
      <c r="K137" s="120"/>
      <c r="L137" s="121" t="str">
        <f t="shared" ca="1" si="6"/>
        <v>Atrasado</v>
      </c>
      <c r="M137" s="122" t="s">
        <v>874</v>
      </c>
      <c r="N137" s="123"/>
      <c r="O137" s="124" t="s">
        <v>873</v>
      </c>
      <c r="P137" s="129">
        <f t="shared" si="7"/>
        <v>0</v>
      </c>
      <c r="Q137" s="130">
        <f t="shared" si="8"/>
        <v>1</v>
      </c>
      <c r="R137" s="127">
        <f>IF(Table26[[#This Row],[Status Medida]]="Finalizado",IF(Table26[[#This Row],[Prioridade2]]=1,1,0),0)</f>
        <v>0</v>
      </c>
    </row>
    <row r="138" spans="1:18" s="128" customFormat="1" ht="150" hidden="1" customHeight="1">
      <c r="A138" s="112"/>
      <c r="B138" s="124" t="s">
        <v>1719</v>
      </c>
      <c r="C138" s="113" t="s">
        <v>453</v>
      </c>
      <c r="D138" s="114" t="s">
        <v>456</v>
      </c>
      <c r="E138" s="115" t="str">
        <f>FORM2.3!I150</f>
        <v>Selecione a Resposta</v>
      </c>
      <c r="F138" s="116"/>
      <c r="G138" s="117"/>
      <c r="H138" s="118" t="str">
        <f>IF(G138="","Selecionar Responsável",_xlfn.XLOOKUP(G138,FORM1!$B$22:$B$1100,FORM1!$C$22:$C$1100,"",1))</f>
        <v>Selecionar Responsável</v>
      </c>
      <c r="I138" s="119"/>
      <c r="J138" s="120"/>
      <c r="K138" s="120"/>
      <c r="L138" s="121" t="str">
        <f t="shared" ca="1" si="6"/>
        <v>Atrasado</v>
      </c>
      <c r="M138" s="122" t="s">
        <v>874</v>
      </c>
      <c r="N138" s="123"/>
      <c r="O138" s="124" t="s">
        <v>873</v>
      </c>
      <c r="P138" s="129">
        <f t="shared" si="7"/>
        <v>0</v>
      </c>
      <c r="Q138" s="130">
        <f t="shared" si="8"/>
        <v>1</v>
      </c>
      <c r="R138" s="127">
        <f>IF(Table26[[#This Row],[Status Medida]]="Finalizado",IF(Table26[[#This Row],[Prioridade2]]=1,1,0),0)</f>
        <v>0</v>
      </c>
    </row>
    <row r="139" spans="1:18" s="128" customFormat="1" ht="150" hidden="1" customHeight="1">
      <c r="A139" s="112"/>
      <c r="B139" s="124" t="s">
        <v>1719</v>
      </c>
      <c r="C139" s="113" t="s">
        <v>459</v>
      </c>
      <c r="D139" s="114" t="s">
        <v>460</v>
      </c>
      <c r="E139" s="115" t="str">
        <f>FORM2.3!I152</f>
        <v>Selecione a Resposta</v>
      </c>
      <c r="F139" s="116"/>
      <c r="G139" s="117"/>
      <c r="H139" s="118" t="str">
        <f>IF(G139="","Selecionar Responsável",_xlfn.XLOOKUP(G139,FORM1!$B$22:$B$1100,FORM1!$C$22:$C$1100,"",1))</f>
        <v>Selecionar Responsável</v>
      </c>
      <c r="I139" s="119"/>
      <c r="J139" s="120"/>
      <c r="K139" s="120"/>
      <c r="L139" s="121" t="str">
        <f t="shared" ca="1" si="6"/>
        <v>Atrasado</v>
      </c>
      <c r="M139" s="122" t="s">
        <v>874</v>
      </c>
      <c r="N139" s="123"/>
      <c r="O139" s="124" t="s">
        <v>873</v>
      </c>
      <c r="P139" s="129">
        <f t="shared" si="7"/>
        <v>0</v>
      </c>
      <c r="Q139" s="130">
        <f t="shared" si="8"/>
        <v>1</v>
      </c>
      <c r="R139" s="127">
        <f>IF(Table26[[#This Row],[Status Medida]]="Finalizado",IF(Table26[[#This Row],[Prioridade2]]=1,1,0),0)</f>
        <v>0</v>
      </c>
    </row>
    <row r="140" spans="1:18" s="128" customFormat="1" ht="150" hidden="1" customHeight="1">
      <c r="A140" s="112"/>
      <c r="B140" s="124" t="s">
        <v>1719</v>
      </c>
      <c r="C140" s="113" t="s">
        <v>462</v>
      </c>
      <c r="D140" s="114" t="s">
        <v>463</v>
      </c>
      <c r="E140" s="115" t="str">
        <f>FORM2.3!I153</f>
        <v>Selecione a Resposta</v>
      </c>
      <c r="F140" s="116"/>
      <c r="G140" s="117"/>
      <c r="H140" s="118" t="str">
        <f>IF(G140="","Selecionar Responsável",_xlfn.XLOOKUP(G140,FORM1!$B$22:$B$1100,FORM1!$C$22:$C$1100,"",1))</f>
        <v>Selecionar Responsável</v>
      </c>
      <c r="I140" s="119"/>
      <c r="J140" s="120"/>
      <c r="K140" s="120"/>
      <c r="L140" s="121" t="str">
        <f t="shared" ca="1" si="6"/>
        <v>Atrasado</v>
      </c>
      <c r="M140" s="122" t="s">
        <v>874</v>
      </c>
      <c r="N140" s="123"/>
      <c r="O140" s="124" t="s">
        <v>873</v>
      </c>
      <c r="P140" s="129">
        <f t="shared" si="7"/>
        <v>0</v>
      </c>
      <c r="Q140" s="130">
        <f t="shared" si="8"/>
        <v>1</v>
      </c>
      <c r="R140" s="127">
        <f>IF(Table26[[#This Row],[Status Medida]]="Finalizado",IF(Table26[[#This Row],[Prioridade2]]=1,1,0),0)</f>
        <v>0</v>
      </c>
    </row>
    <row r="141" spans="1:18" s="128" customFormat="1" ht="150" hidden="1" customHeight="1">
      <c r="A141" s="112"/>
      <c r="B141" s="124" t="s">
        <v>1719</v>
      </c>
      <c r="C141" s="113" t="s">
        <v>465</v>
      </c>
      <c r="D141" s="114" t="s">
        <v>466</v>
      </c>
      <c r="E141" s="115" t="str">
        <f>FORM2.3!I154</f>
        <v>Selecione a Resposta</v>
      </c>
      <c r="F141" s="116"/>
      <c r="G141" s="117"/>
      <c r="H141" s="118" t="str">
        <f>IF(G141="","Selecionar Responsável",_xlfn.XLOOKUP(G141,FORM1!$B$22:$B$1100,FORM1!$C$22:$C$1100,"",1))</f>
        <v>Selecionar Responsável</v>
      </c>
      <c r="I141" s="119"/>
      <c r="J141" s="120"/>
      <c r="K141" s="120"/>
      <c r="L141" s="121" t="str">
        <f t="shared" ca="1" si="6"/>
        <v>Atrasado</v>
      </c>
      <c r="M141" s="122" t="s">
        <v>874</v>
      </c>
      <c r="N141" s="123"/>
      <c r="O141" s="124" t="s">
        <v>873</v>
      </c>
      <c r="P141" s="129">
        <f t="shared" si="7"/>
        <v>0</v>
      </c>
      <c r="Q141" s="130">
        <f t="shared" si="8"/>
        <v>1</v>
      </c>
      <c r="R141" s="127">
        <f>IF(Table26[[#This Row],[Status Medida]]="Finalizado",IF(Table26[[#This Row],[Prioridade2]]=1,1,0),0)</f>
        <v>0</v>
      </c>
    </row>
    <row r="142" spans="1:18" s="128" customFormat="1" ht="150" hidden="1" customHeight="1">
      <c r="A142" s="112"/>
      <c r="B142" s="124" t="s">
        <v>1719</v>
      </c>
      <c r="C142" s="113" t="s">
        <v>468</v>
      </c>
      <c r="D142" s="114" t="s">
        <v>469</v>
      </c>
      <c r="E142" s="115" t="str">
        <f>FORM2.3!I155</f>
        <v>Selecione a Resposta</v>
      </c>
      <c r="F142" s="116"/>
      <c r="G142" s="117"/>
      <c r="H142" s="118" t="str">
        <f>IF(G142="","Selecionar Responsável",_xlfn.XLOOKUP(G142,FORM1!$B$22:$B$1100,FORM1!$C$22:$C$1100,"",1))</f>
        <v>Selecionar Responsável</v>
      </c>
      <c r="I142" s="119"/>
      <c r="J142" s="120"/>
      <c r="K142" s="120"/>
      <c r="L142" s="121" t="str">
        <f t="shared" ca="1" si="6"/>
        <v>Atrasado</v>
      </c>
      <c r="M142" s="122" t="s">
        <v>874</v>
      </c>
      <c r="N142" s="123"/>
      <c r="O142" s="124" t="s">
        <v>873</v>
      </c>
      <c r="P142" s="129">
        <f t="shared" si="7"/>
        <v>0</v>
      </c>
      <c r="Q142" s="130">
        <f t="shared" si="8"/>
        <v>1</v>
      </c>
      <c r="R142" s="127">
        <f>IF(Table26[[#This Row],[Status Medida]]="Finalizado",IF(Table26[[#This Row],[Prioridade2]]=1,1,0),0)</f>
        <v>0</v>
      </c>
    </row>
    <row r="143" spans="1:18" s="128" customFormat="1" ht="150" hidden="1" customHeight="1">
      <c r="A143" s="112"/>
      <c r="B143" s="124" t="s">
        <v>1719</v>
      </c>
      <c r="C143" s="113" t="s">
        <v>471</v>
      </c>
      <c r="D143" s="114" t="s">
        <v>472</v>
      </c>
      <c r="E143" s="115" t="str">
        <f>FORM2.3!I156</f>
        <v>Selecione a Resposta</v>
      </c>
      <c r="F143" s="116"/>
      <c r="G143" s="117"/>
      <c r="H143" s="118" t="str">
        <f>IF(G143="","Selecionar Responsável",_xlfn.XLOOKUP(G143,FORM1!$B$22:$B$1100,FORM1!$C$22:$C$1100,"",1))</f>
        <v>Selecionar Responsável</v>
      </c>
      <c r="I143" s="119"/>
      <c r="J143" s="120"/>
      <c r="K143" s="120"/>
      <c r="L143" s="121" t="str">
        <f t="shared" ca="1" si="6"/>
        <v>Atrasado</v>
      </c>
      <c r="M143" s="122" t="s">
        <v>874</v>
      </c>
      <c r="N143" s="123"/>
      <c r="O143" s="124" t="s">
        <v>873</v>
      </c>
      <c r="P143" s="129">
        <f t="shared" si="7"/>
        <v>0</v>
      </c>
      <c r="Q143" s="130">
        <f t="shared" si="8"/>
        <v>1</v>
      </c>
      <c r="R143" s="127">
        <f>IF(Table26[[#This Row],[Status Medida]]="Finalizado",IF(Table26[[#This Row],[Prioridade2]]=1,1,0),0)</f>
        <v>0</v>
      </c>
    </row>
    <row r="144" spans="1:18" s="128" customFormat="1" ht="150" hidden="1" customHeight="1">
      <c r="A144" s="112"/>
      <c r="B144" s="124" t="s">
        <v>1719</v>
      </c>
      <c r="C144" s="113" t="s">
        <v>474</v>
      </c>
      <c r="D144" s="114" t="s">
        <v>475</v>
      </c>
      <c r="E144" s="115" t="str">
        <f>FORM2.3!I157</f>
        <v>Selecione a Resposta</v>
      </c>
      <c r="F144" s="116"/>
      <c r="G144" s="117"/>
      <c r="H144" s="118" t="str">
        <f>IF(G144="","Selecionar Responsável",_xlfn.XLOOKUP(G144,FORM1!$B$22:$B$1100,FORM1!$C$22:$C$1100,"",1))</f>
        <v>Selecionar Responsável</v>
      </c>
      <c r="I144" s="119"/>
      <c r="J144" s="120"/>
      <c r="K144" s="120"/>
      <c r="L144" s="121" t="str">
        <f t="shared" ca="1" si="6"/>
        <v>Atrasado</v>
      </c>
      <c r="M144" s="122" t="s">
        <v>874</v>
      </c>
      <c r="N144" s="123"/>
      <c r="O144" s="124" t="s">
        <v>873</v>
      </c>
      <c r="P144" s="129">
        <f t="shared" si="7"/>
        <v>0</v>
      </c>
      <c r="Q144" s="130">
        <f t="shared" si="8"/>
        <v>1</v>
      </c>
      <c r="R144" s="127">
        <f>IF(Table26[[#This Row],[Status Medida]]="Finalizado",IF(Table26[[#This Row],[Prioridade2]]=1,1,0),0)</f>
        <v>0</v>
      </c>
    </row>
    <row r="145" spans="1:18" s="128" customFormat="1" ht="150" hidden="1" customHeight="1">
      <c r="A145" s="112"/>
      <c r="B145" s="124" t="s">
        <v>1719</v>
      </c>
      <c r="C145" s="113" t="s">
        <v>477</v>
      </c>
      <c r="D145" s="114" t="s">
        <v>478</v>
      </c>
      <c r="E145" s="115" t="str">
        <f>FORM2.3!I158</f>
        <v>Selecione a Resposta</v>
      </c>
      <c r="F145" s="116"/>
      <c r="G145" s="117"/>
      <c r="H145" s="118" t="str">
        <f>IF(G145="","Selecionar Responsável",_xlfn.XLOOKUP(G145,FORM1!$B$22:$B$1100,FORM1!$C$22:$C$1100,"",1))</f>
        <v>Selecionar Responsável</v>
      </c>
      <c r="I145" s="119"/>
      <c r="J145" s="120"/>
      <c r="K145" s="120"/>
      <c r="L145" s="121" t="str">
        <f t="shared" ca="1" si="6"/>
        <v>Atrasado</v>
      </c>
      <c r="M145" s="122" t="s">
        <v>874</v>
      </c>
      <c r="N145" s="123"/>
      <c r="O145" s="124" t="s">
        <v>873</v>
      </c>
      <c r="P145" s="129">
        <f t="shared" si="7"/>
        <v>0</v>
      </c>
      <c r="Q145" s="130">
        <f t="shared" si="8"/>
        <v>1</v>
      </c>
      <c r="R145" s="127">
        <f>IF(Table26[[#This Row],[Status Medida]]="Finalizado",IF(Table26[[#This Row],[Prioridade2]]=1,1,0),0)</f>
        <v>0</v>
      </c>
    </row>
    <row r="146" spans="1:18" s="128" customFormat="1" ht="150" hidden="1" customHeight="1">
      <c r="A146" s="112"/>
      <c r="B146" s="124">
        <v>3</v>
      </c>
      <c r="C146" s="113" t="s">
        <v>480</v>
      </c>
      <c r="D146" s="114" t="s">
        <v>481</v>
      </c>
      <c r="E146" s="115" t="str">
        <f>FORM2.3!I159</f>
        <v>Selecione a Resposta</v>
      </c>
      <c r="F146" s="116"/>
      <c r="G146" s="117"/>
      <c r="H146" s="118" t="str">
        <f>IF(G146="","Selecionar Responsável",_xlfn.XLOOKUP(G146,FORM1!$B$22:$B$1100,FORM1!$C$22:$C$1100,"",1))</f>
        <v>Selecionar Responsável</v>
      </c>
      <c r="I146" s="119"/>
      <c r="J146" s="120"/>
      <c r="K146" s="120"/>
      <c r="L146" s="121" t="str">
        <f t="shared" ca="1" si="6"/>
        <v>Atrasado</v>
      </c>
      <c r="M146" s="122" t="s">
        <v>874</v>
      </c>
      <c r="N146" s="123"/>
      <c r="O146" s="124" t="s">
        <v>873</v>
      </c>
      <c r="P146" s="129">
        <f t="shared" si="7"/>
        <v>0</v>
      </c>
      <c r="Q146" s="130">
        <f t="shared" si="8"/>
        <v>1</v>
      </c>
      <c r="R146" s="127">
        <f>IF(Table26[[#This Row],[Status Medida]]="Finalizado",IF(Table26[[#This Row],[Prioridade2]]=1,1,0),0)</f>
        <v>0</v>
      </c>
    </row>
    <row r="147" spans="1:18" s="128" customFormat="1" ht="150" hidden="1" customHeight="1">
      <c r="A147" s="112"/>
      <c r="B147" s="124" t="s">
        <v>1719</v>
      </c>
      <c r="C147" s="113" t="s">
        <v>483</v>
      </c>
      <c r="D147" s="114" t="s">
        <v>484</v>
      </c>
      <c r="E147" s="115" t="str">
        <f>FORM2.3!I160</f>
        <v>Selecione a Resposta</v>
      </c>
      <c r="F147" s="116"/>
      <c r="G147" s="117"/>
      <c r="H147" s="118" t="str">
        <f>IF(G147="","Selecionar Responsável",_xlfn.XLOOKUP(G147,FORM1!$B$22:$B$1100,FORM1!$C$22:$C$1100,"",1))</f>
        <v>Selecionar Responsável</v>
      </c>
      <c r="I147" s="119"/>
      <c r="J147" s="120"/>
      <c r="K147" s="120"/>
      <c r="L147" s="121" t="str">
        <f t="shared" ca="1" si="6"/>
        <v>Atrasado</v>
      </c>
      <c r="M147" s="122" t="s">
        <v>874</v>
      </c>
      <c r="N147" s="123"/>
      <c r="O147" s="124" t="s">
        <v>873</v>
      </c>
      <c r="P147" s="129">
        <f t="shared" si="7"/>
        <v>0</v>
      </c>
      <c r="Q147" s="130">
        <f t="shared" si="8"/>
        <v>1</v>
      </c>
      <c r="R147" s="127">
        <f>IF(Table26[[#This Row],[Status Medida]]="Finalizado",IF(Table26[[#This Row],[Prioridade2]]=1,1,0),0)</f>
        <v>0</v>
      </c>
    </row>
    <row r="148" spans="1:18" s="128" customFormat="1" ht="150" hidden="1" customHeight="1">
      <c r="A148" s="112"/>
      <c r="B148" s="124" t="s">
        <v>1719</v>
      </c>
      <c r="C148" s="113" t="s">
        <v>486</v>
      </c>
      <c r="D148" s="114" t="s">
        <v>487</v>
      </c>
      <c r="E148" s="115" t="str">
        <f>FORM2.3!I161</f>
        <v>Selecione a Resposta</v>
      </c>
      <c r="F148" s="116"/>
      <c r="G148" s="117"/>
      <c r="H148" s="118" t="str">
        <f>IF(G148="","Selecionar Responsável",_xlfn.XLOOKUP(G148,FORM1!$B$22:$B$1100,FORM1!$C$22:$C$1100,"",1))</f>
        <v>Selecionar Responsável</v>
      </c>
      <c r="I148" s="119"/>
      <c r="J148" s="120"/>
      <c r="K148" s="120"/>
      <c r="L148" s="121" t="str">
        <f t="shared" ca="1" si="6"/>
        <v>Atrasado</v>
      </c>
      <c r="M148" s="122" t="s">
        <v>874</v>
      </c>
      <c r="N148" s="123"/>
      <c r="O148" s="124" t="s">
        <v>873</v>
      </c>
      <c r="P148" s="129">
        <f t="shared" si="7"/>
        <v>0</v>
      </c>
      <c r="Q148" s="130">
        <f t="shared" si="8"/>
        <v>1</v>
      </c>
      <c r="R148" s="127">
        <f>IF(Table26[[#This Row],[Status Medida]]="Finalizado",IF(Table26[[#This Row],[Prioridade2]]=1,1,0),0)</f>
        <v>0</v>
      </c>
    </row>
    <row r="149" spans="1:18" s="128" customFormat="1" ht="150" hidden="1" customHeight="1">
      <c r="A149" s="112"/>
      <c r="B149" s="124" t="s">
        <v>1719</v>
      </c>
      <c r="C149" s="113" t="s">
        <v>489</v>
      </c>
      <c r="D149" s="114" t="s">
        <v>490</v>
      </c>
      <c r="E149" s="115" t="str">
        <f>FORM2.3!I162</f>
        <v>Selecione a Resposta</v>
      </c>
      <c r="F149" s="116"/>
      <c r="G149" s="117"/>
      <c r="H149" s="118" t="str">
        <f>IF(G149="","Selecionar Responsável",_xlfn.XLOOKUP(G149,FORM1!$B$22:$B$1100,FORM1!$C$22:$C$1100,"",1))</f>
        <v>Selecionar Responsável</v>
      </c>
      <c r="I149" s="119"/>
      <c r="J149" s="120"/>
      <c r="K149" s="120"/>
      <c r="L149" s="121" t="str">
        <f t="shared" ca="1" si="6"/>
        <v>Atrasado</v>
      </c>
      <c r="M149" s="122" t="s">
        <v>874</v>
      </c>
      <c r="N149" s="123"/>
      <c r="O149" s="124" t="s">
        <v>873</v>
      </c>
      <c r="P149" s="129">
        <f t="shared" si="7"/>
        <v>0</v>
      </c>
      <c r="Q149" s="130">
        <f t="shared" si="8"/>
        <v>1</v>
      </c>
      <c r="R149" s="127">
        <f>IF(Table26[[#This Row],[Status Medida]]="Finalizado",IF(Table26[[#This Row],[Prioridade2]]=1,1,0),0)</f>
        <v>0</v>
      </c>
    </row>
    <row r="150" spans="1:18" s="128" customFormat="1" ht="150" hidden="1" customHeight="1">
      <c r="A150" s="112"/>
      <c r="B150" s="124" t="s">
        <v>1719</v>
      </c>
      <c r="C150" s="113" t="s">
        <v>492</v>
      </c>
      <c r="D150" s="114" t="s">
        <v>493</v>
      </c>
      <c r="E150" s="115" t="str">
        <f>FORM2.3!I163</f>
        <v>Selecione a Resposta</v>
      </c>
      <c r="F150" s="116"/>
      <c r="G150" s="117"/>
      <c r="H150" s="118" t="str">
        <f>IF(G150="","Selecionar Responsável",_xlfn.XLOOKUP(G150,FORM1!$B$22:$B$1100,FORM1!$C$22:$C$1100,"",1))</f>
        <v>Selecionar Responsável</v>
      </c>
      <c r="I150" s="119"/>
      <c r="J150" s="120"/>
      <c r="K150" s="120"/>
      <c r="L150" s="121" t="str">
        <f t="shared" ca="1" si="6"/>
        <v>Atrasado</v>
      </c>
      <c r="M150" s="122" t="s">
        <v>874</v>
      </c>
      <c r="N150" s="123"/>
      <c r="O150" s="124" t="s">
        <v>873</v>
      </c>
      <c r="P150" s="129">
        <f t="shared" si="7"/>
        <v>0</v>
      </c>
      <c r="Q150" s="130">
        <f t="shared" si="8"/>
        <v>1</v>
      </c>
      <c r="R150" s="127">
        <f>IF(Table26[[#This Row],[Status Medida]]="Finalizado",IF(Table26[[#This Row],[Prioridade2]]=1,1,0),0)</f>
        <v>0</v>
      </c>
    </row>
    <row r="151" spans="1:18" s="128" customFormat="1" ht="150" hidden="1" customHeight="1">
      <c r="A151" s="112"/>
      <c r="B151" s="124" t="s">
        <v>1719</v>
      </c>
      <c r="C151" s="113" t="s">
        <v>495</v>
      </c>
      <c r="D151" s="114" t="s">
        <v>496</v>
      </c>
      <c r="E151" s="115" t="str">
        <f>FORM2.3!I164</f>
        <v>Selecione a Resposta</v>
      </c>
      <c r="F151" s="116"/>
      <c r="G151" s="117"/>
      <c r="H151" s="118" t="str">
        <f>IF(G151="","Selecionar Responsável",_xlfn.XLOOKUP(G151,FORM1!$B$22:$B$1100,FORM1!$C$22:$C$1100,"",1))</f>
        <v>Selecionar Responsável</v>
      </c>
      <c r="I151" s="119"/>
      <c r="J151" s="120"/>
      <c r="K151" s="120"/>
      <c r="L151" s="121" t="str">
        <f t="shared" ca="1" si="6"/>
        <v>Atrasado</v>
      </c>
      <c r="M151" s="122" t="s">
        <v>874</v>
      </c>
      <c r="N151" s="123"/>
      <c r="O151" s="124" t="s">
        <v>873</v>
      </c>
      <c r="P151" s="129">
        <f t="shared" si="7"/>
        <v>0</v>
      </c>
      <c r="Q151" s="130">
        <f t="shared" si="8"/>
        <v>1</v>
      </c>
      <c r="R151" s="127">
        <f>IF(Table26[[#This Row],[Status Medida]]="Finalizado",IF(Table26[[#This Row],[Prioridade2]]=1,1,0),0)</f>
        <v>0</v>
      </c>
    </row>
    <row r="152" spans="1:18" s="128" customFormat="1" ht="150" hidden="1" customHeight="1">
      <c r="A152" s="112"/>
      <c r="B152" s="124" t="s">
        <v>1719</v>
      </c>
      <c r="C152" s="113" t="s">
        <v>498</v>
      </c>
      <c r="D152" s="114" t="s">
        <v>499</v>
      </c>
      <c r="E152" s="115" t="str">
        <f>FORM2.3!I165</f>
        <v>Selecione a Resposta</v>
      </c>
      <c r="F152" s="116"/>
      <c r="G152" s="117"/>
      <c r="H152" s="118" t="str">
        <f>IF(G152="","Selecionar Responsável",_xlfn.XLOOKUP(G152,FORM1!$B$22:$B$1100,FORM1!$C$22:$C$1100,"",1))</f>
        <v>Selecionar Responsável</v>
      </c>
      <c r="I152" s="119"/>
      <c r="J152" s="120"/>
      <c r="K152" s="120"/>
      <c r="L152" s="121" t="str">
        <f t="shared" ca="1" si="6"/>
        <v>Atrasado</v>
      </c>
      <c r="M152" s="122" t="s">
        <v>874</v>
      </c>
      <c r="N152" s="123"/>
      <c r="O152" s="124" t="s">
        <v>873</v>
      </c>
      <c r="P152" s="129">
        <f t="shared" si="7"/>
        <v>0</v>
      </c>
      <c r="Q152" s="130">
        <f t="shared" si="8"/>
        <v>1</v>
      </c>
      <c r="R152" s="127">
        <f>IF(Table26[[#This Row],[Status Medida]]="Finalizado",IF(Table26[[#This Row],[Prioridade2]]=1,1,0),0)</f>
        <v>0</v>
      </c>
    </row>
    <row r="153" spans="1:18" s="128" customFormat="1" ht="150" customHeight="1">
      <c r="A153" s="112"/>
      <c r="B153" s="124">
        <v>1</v>
      </c>
      <c r="C153" s="113" t="s">
        <v>502</v>
      </c>
      <c r="D153" s="114" t="s">
        <v>503</v>
      </c>
      <c r="E153" s="115" t="str">
        <f>FORM2.3!I167</f>
        <v>Selecione a Resposta</v>
      </c>
      <c r="F153" s="116"/>
      <c r="G153" s="117"/>
      <c r="H153" s="118" t="str">
        <f>IF(G153="","Selecionar Responsável",_xlfn.XLOOKUP(G153,FORM1!$B$22:$B$1100,FORM1!$C$22:$C$1100,"",1))</f>
        <v>Selecionar Responsável</v>
      </c>
      <c r="I153" s="119"/>
      <c r="J153" s="120"/>
      <c r="K153" s="120"/>
      <c r="L153" s="121" t="str">
        <f t="shared" ca="1" si="6"/>
        <v>Atrasado</v>
      </c>
      <c r="M153" s="122" t="s">
        <v>874</v>
      </c>
      <c r="N153" s="123"/>
      <c r="O153" s="124" t="s">
        <v>875</v>
      </c>
      <c r="P153" s="129">
        <f t="shared" si="7"/>
        <v>1</v>
      </c>
      <c r="Q153" s="130">
        <f t="shared" si="8"/>
        <v>1</v>
      </c>
      <c r="R153" s="127">
        <f>IF(Table26[[#This Row],[Status Medida]]="Finalizado",IF(Table26[[#This Row],[Prioridade2]]=1,1,0),0)</f>
        <v>0</v>
      </c>
    </row>
    <row r="154" spans="1:18" s="128" customFormat="1" ht="150" customHeight="1">
      <c r="A154" s="112"/>
      <c r="B154" s="124">
        <v>1</v>
      </c>
      <c r="C154" s="113" t="s">
        <v>505</v>
      </c>
      <c r="D154" s="114" t="s">
        <v>506</v>
      </c>
      <c r="E154" s="115" t="str">
        <f>FORM2.3!I168</f>
        <v>Selecione a Resposta</v>
      </c>
      <c r="F154" s="116"/>
      <c r="G154" s="117"/>
      <c r="H154" s="118" t="str">
        <f>IF(G154="","Selecionar Responsável",_xlfn.XLOOKUP(G154,FORM1!$B$22:$B$1100,FORM1!$C$22:$C$1100,"",1))</f>
        <v>Selecionar Responsável</v>
      </c>
      <c r="I154" s="119"/>
      <c r="J154" s="120"/>
      <c r="K154" s="120"/>
      <c r="L154" s="121" t="str">
        <f t="shared" ca="1" si="6"/>
        <v>Atrasado</v>
      </c>
      <c r="M154" s="122" t="s">
        <v>874</v>
      </c>
      <c r="N154" s="123"/>
      <c r="O154" s="124" t="s">
        <v>875</v>
      </c>
      <c r="P154" s="129">
        <f t="shared" si="7"/>
        <v>1</v>
      </c>
      <c r="Q154" s="130">
        <f t="shared" si="8"/>
        <v>1</v>
      </c>
      <c r="R154" s="127">
        <f>IF(Table26[[#This Row],[Status Medida]]="Finalizado",IF(Table26[[#This Row],[Prioridade2]]=1,1,0),0)</f>
        <v>0</v>
      </c>
    </row>
    <row r="155" spans="1:18" s="128" customFormat="1" ht="150" customHeight="1">
      <c r="A155" s="112"/>
      <c r="B155" s="124">
        <v>1</v>
      </c>
      <c r="C155" s="113" t="s">
        <v>508</v>
      </c>
      <c r="D155" s="114" t="s">
        <v>509</v>
      </c>
      <c r="E155" s="115" t="str">
        <f>FORM2.3!I169</f>
        <v>Selecione a Resposta</v>
      </c>
      <c r="F155" s="116"/>
      <c r="G155" s="117"/>
      <c r="H155" s="118" t="str">
        <f>IF(G155="","Selecionar Responsável",_xlfn.XLOOKUP(G155,FORM1!$B$22:$B$1100,FORM1!$C$22:$C$1100,"",1))</f>
        <v>Selecionar Responsável</v>
      </c>
      <c r="I155" s="119"/>
      <c r="J155" s="120"/>
      <c r="K155" s="120"/>
      <c r="L155" s="121" t="str">
        <f t="shared" ca="1" si="6"/>
        <v>Atrasado</v>
      </c>
      <c r="M155" s="122" t="s">
        <v>874</v>
      </c>
      <c r="N155" s="123"/>
      <c r="O155" s="124" t="s">
        <v>875</v>
      </c>
      <c r="P155" s="129">
        <f t="shared" si="7"/>
        <v>1</v>
      </c>
      <c r="Q155" s="130">
        <f t="shared" si="8"/>
        <v>1</v>
      </c>
      <c r="R155" s="127">
        <f>IF(Table26[[#This Row],[Status Medida]]="Finalizado",IF(Table26[[#This Row],[Prioridade2]]=1,1,0),0)</f>
        <v>0</v>
      </c>
    </row>
    <row r="156" spans="1:18" s="128" customFormat="1" ht="150" hidden="1" customHeight="1">
      <c r="A156" s="112"/>
      <c r="B156" s="124">
        <v>3</v>
      </c>
      <c r="C156" s="113" t="s">
        <v>511</v>
      </c>
      <c r="D156" s="114" t="s">
        <v>512</v>
      </c>
      <c r="E156" s="115" t="str">
        <f>FORM2.3!I170</f>
        <v>Selecione a Resposta</v>
      </c>
      <c r="F156" s="116"/>
      <c r="G156" s="117"/>
      <c r="H156" s="118" t="str">
        <f>IF(G156="","Selecionar Responsável",_xlfn.XLOOKUP(G156,FORM1!$B$22:$B$1100,FORM1!$C$22:$C$1100,"",1))</f>
        <v>Selecionar Responsável</v>
      </c>
      <c r="I156" s="119"/>
      <c r="J156" s="120"/>
      <c r="K156" s="120"/>
      <c r="L156" s="121" t="str">
        <f t="shared" ca="1" si="6"/>
        <v>Atrasado</v>
      </c>
      <c r="M156" s="122" t="s">
        <v>874</v>
      </c>
      <c r="N156" s="123"/>
      <c r="O156" s="124" t="s">
        <v>873</v>
      </c>
      <c r="P156" s="129">
        <f t="shared" si="7"/>
        <v>0</v>
      </c>
      <c r="Q156" s="130">
        <f t="shared" si="8"/>
        <v>1</v>
      </c>
      <c r="R156" s="127">
        <f>IF(Table26[[#This Row],[Status Medida]]="Finalizado",IF(Table26[[#This Row],[Prioridade2]]=1,1,0),0)</f>
        <v>0</v>
      </c>
    </row>
    <row r="157" spans="1:18" s="128" customFormat="1" ht="150" hidden="1" customHeight="1">
      <c r="A157" s="112"/>
      <c r="B157" s="124" t="s">
        <v>1719</v>
      </c>
      <c r="C157" s="113" t="s">
        <v>514</v>
      </c>
      <c r="D157" s="114" t="s">
        <v>515</v>
      </c>
      <c r="E157" s="115" t="str">
        <f>FORM2.3!I171</f>
        <v>Selecione a Resposta</v>
      </c>
      <c r="F157" s="116"/>
      <c r="G157" s="117"/>
      <c r="H157" s="118" t="str">
        <f>IF(G157="","Selecionar Responsável",_xlfn.XLOOKUP(G157,FORM1!$B$22:$B$1100,FORM1!$C$22:$C$1100,"",1))</f>
        <v>Selecionar Responsável</v>
      </c>
      <c r="I157" s="119"/>
      <c r="J157" s="120"/>
      <c r="K157" s="120"/>
      <c r="L157" s="121" t="str">
        <f t="shared" ca="1" si="6"/>
        <v>Atrasado</v>
      </c>
      <c r="M157" s="122" t="s">
        <v>874</v>
      </c>
      <c r="N157" s="123"/>
      <c r="O157" s="124" t="s">
        <v>873</v>
      </c>
      <c r="P157" s="129">
        <f t="shared" si="7"/>
        <v>0</v>
      </c>
      <c r="Q157" s="130">
        <f t="shared" si="8"/>
        <v>1</v>
      </c>
      <c r="R157" s="127">
        <f>IF(Table26[[#This Row],[Status Medida]]="Finalizado",IF(Table26[[#This Row],[Prioridade2]]=1,1,0),0)</f>
        <v>0</v>
      </c>
    </row>
    <row r="158" spans="1:18" s="128" customFormat="1" ht="150" hidden="1" customHeight="1">
      <c r="A158" s="112"/>
      <c r="B158" s="124" t="s">
        <v>1719</v>
      </c>
      <c r="C158" s="113" t="s">
        <v>517</v>
      </c>
      <c r="D158" s="114" t="s">
        <v>518</v>
      </c>
      <c r="E158" s="115" t="str">
        <f>FORM2.3!I172</f>
        <v>Selecione a Resposta</v>
      </c>
      <c r="F158" s="116"/>
      <c r="G158" s="117"/>
      <c r="H158" s="118" t="str">
        <f>IF(G158="","Selecionar Responsável",_xlfn.XLOOKUP(G158,FORM1!$B$22:$B$1100,FORM1!$C$22:$C$1100,"",1))</f>
        <v>Selecionar Responsável</v>
      </c>
      <c r="I158" s="119"/>
      <c r="J158" s="120"/>
      <c r="K158" s="120"/>
      <c r="L158" s="121" t="str">
        <f t="shared" ca="1" si="6"/>
        <v>Atrasado</v>
      </c>
      <c r="M158" s="122" t="s">
        <v>874</v>
      </c>
      <c r="N158" s="123"/>
      <c r="O158" s="124" t="s">
        <v>873</v>
      </c>
      <c r="P158" s="129">
        <f t="shared" si="7"/>
        <v>0</v>
      </c>
      <c r="Q158" s="130">
        <f t="shared" si="8"/>
        <v>1</v>
      </c>
      <c r="R158" s="127">
        <f>IF(Table26[[#This Row],[Status Medida]]="Finalizado",IF(Table26[[#This Row],[Prioridade2]]=1,1,0),0)</f>
        <v>0</v>
      </c>
    </row>
    <row r="159" spans="1:18" s="128" customFormat="1" ht="150" hidden="1" customHeight="1">
      <c r="A159" s="112"/>
      <c r="B159" s="124" t="s">
        <v>1719</v>
      </c>
      <c r="C159" s="113" t="s">
        <v>520</v>
      </c>
      <c r="D159" s="114" t="s">
        <v>521</v>
      </c>
      <c r="E159" s="115" t="str">
        <f>FORM2.3!I173</f>
        <v>Selecione a Resposta</v>
      </c>
      <c r="F159" s="116"/>
      <c r="G159" s="117"/>
      <c r="H159" s="118" t="str">
        <f>IF(G159="","Selecionar Responsável",_xlfn.XLOOKUP(G159,FORM1!$B$22:$B$1100,FORM1!$C$22:$C$1100,"",1))</f>
        <v>Selecionar Responsável</v>
      </c>
      <c r="I159" s="119"/>
      <c r="J159" s="120"/>
      <c r="K159" s="120"/>
      <c r="L159" s="121" t="str">
        <f t="shared" ca="1" si="6"/>
        <v>Atrasado</v>
      </c>
      <c r="M159" s="122" t="s">
        <v>874</v>
      </c>
      <c r="N159" s="123"/>
      <c r="O159" s="124" t="s">
        <v>873</v>
      </c>
      <c r="P159" s="129">
        <f t="shared" si="7"/>
        <v>0</v>
      </c>
      <c r="Q159" s="130">
        <f t="shared" si="8"/>
        <v>1</v>
      </c>
      <c r="R159" s="127">
        <f>IF(Table26[[#This Row],[Status Medida]]="Finalizado",IF(Table26[[#This Row],[Prioridade2]]=1,1,0),0)</f>
        <v>0</v>
      </c>
    </row>
    <row r="160" spans="1:18" s="128" customFormat="1" ht="150" hidden="1" customHeight="1">
      <c r="A160" s="112"/>
      <c r="B160" s="124" t="s">
        <v>1719</v>
      </c>
      <c r="C160" s="113" t="s">
        <v>523</v>
      </c>
      <c r="D160" s="114" t="s">
        <v>524</v>
      </c>
      <c r="E160" s="115" t="str">
        <f>FORM2.3!I174</f>
        <v>Selecione a Resposta</v>
      </c>
      <c r="F160" s="116"/>
      <c r="G160" s="117"/>
      <c r="H160" s="118" t="str">
        <f>IF(G160="","Selecionar Responsável",_xlfn.XLOOKUP(G160,FORM1!$B$22:$B$1100,FORM1!$C$22:$C$1100,"",1))</f>
        <v>Selecionar Responsável</v>
      </c>
      <c r="I160" s="119"/>
      <c r="J160" s="120"/>
      <c r="K160" s="120"/>
      <c r="L160" s="121" t="str">
        <f t="shared" ca="1" si="6"/>
        <v>Atrasado</v>
      </c>
      <c r="M160" s="122" t="s">
        <v>874</v>
      </c>
      <c r="N160" s="123"/>
      <c r="O160" s="124" t="s">
        <v>873</v>
      </c>
      <c r="P160" s="129">
        <f t="shared" si="7"/>
        <v>0</v>
      </c>
      <c r="Q160" s="130">
        <f t="shared" si="8"/>
        <v>1</v>
      </c>
      <c r="R160" s="127">
        <f>IF(Table26[[#This Row],[Status Medida]]="Finalizado",IF(Table26[[#This Row],[Prioridade2]]=1,1,0),0)</f>
        <v>0</v>
      </c>
    </row>
    <row r="161" spans="1:18" s="128" customFormat="1" ht="150" hidden="1" customHeight="1">
      <c r="A161" s="112"/>
      <c r="B161" s="124" t="s">
        <v>1719</v>
      </c>
      <c r="C161" s="113" t="s">
        <v>526</v>
      </c>
      <c r="D161" s="114" t="s">
        <v>527</v>
      </c>
      <c r="E161" s="115" t="str">
        <f>FORM2.3!I175</f>
        <v>Selecione a Resposta</v>
      </c>
      <c r="F161" s="116"/>
      <c r="G161" s="117"/>
      <c r="H161" s="118" t="str">
        <f>IF(G161="","Selecionar Responsável",_xlfn.XLOOKUP(G161,FORM1!$B$22:$B$1100,FORM1!$C$22:$C$1100,"",1))</f>
        <v>Selecionar Responsável</v>
      </c>
      <c r="I161" s="119"/>
      <c r="J161" s="120"/>
      <c r="K161" s="120"/>
      <c r="L161" s="121" t="str">
        <f t="shared" ca="1" si="6"/>
        <v>Atrasado</v>
      </c>
      <c r="M161" s="122" t="s">
        <v>874</v>
      </c>
      <c r="N161" s="123"/>
      <c r="O161" s="124" t="s">
        <v>873</v>
      </c>
      <c r="P161" s="129">
        <f t="shared" si="7"/>
        <v>0</v>
      </c>
      <c r="Q161" s="130">
        <f t="shared" si="8"/>
        <v>1</v>
      </c>
      <c r="R161" s="127">
        <f>IF(Table26[[#This Row],[Status Medida]]="Finalizado",IF(Table26[[#This Row],[Prioridade2]]=1,1,0),0)</f>
        <v>0</v>
      </c>
    </row>
    <row r="162" spans="1:18" s="128" customFormat="1" ht="150" hidden="1" customHeight="1">
      <c r="A162" s="112"/>
      <c r="B162" s="124" t="s">
        <v>1719</v>
      </c>
      <c r="C162" s="113" t="s">
        <v>530</v>
      </c>
      <c r="D162" s="114" t="s">
        <v>531</v>
      </c>
      <c r="E162" s="115" t="str">
        <f>FORM2.3!I177</f>
        <v>Selecione a Resposta</v>
      </c>
      <c r="F162" s="116"/>
      <c r="G162" s="117"/>
      <c r="H162" s="118" t="str">
        <f>IF(G162="","Selecionar Responsável",_xlfn.XLOOKUP(G162,FORM1!$B$22:$B$1100,FORM1!$C$22:$C$1100,"",1))</f>
        <v>Selecionar Responsável</v>
      </c>
      <c r="I162" s="119"/>
      <c r="J162" s="120"/>
      <c r="K162" s="120"/>
      <c r="L162" s="121" t="str">
        <f t="shared" ca="1" si="6"/>
        <v>Atrasado</v>
      </c>
      <c r="M162" s="122" t="s">
        <v>874</v>
      </c>
      <c r="N162" s="123"/>
      <c r="O162" s="124" t="s">
        <v>873</v>
      </c>
      <c r="P162" s="129">
        <f t="shared" si="7"/>
        <v>0</v>
      </c>
      <c r="Q162" s="130">
        <f t="shared" si="8"/>
        <v>1</v>
      </c>
      <c r="R162" s="127">
        <f>IF(Table26[[#This Row],[Status Medida]]="Finalizado",IF(Table26[[#This Row],[Prioridade2]]=1,1,0),0)</f>
        <v>0</v>
      </c>
    </row>
    <row r="163" spans="1:18" s="128" customFormat="1" ht="150" hidden="1" customHeight="1">
      <c r="A163" s="112"/>
      <c r="B163" s="124" t="s">
        <v>1719</v>
      </c>
      <c r="C163" s="113" t="s">
        <v>533</v>
      </c>
      <c r="D163" s="114" t="s">
        <v>534</v>
      </c>
      <c r="E163" s="115" t="str">
        <f>FORM2.3!I178</f>
        <v>Selecione a Resposta</v>
      </c>
      <c r="F163" s="116"/>
      <c r="G163" s="117"/>
      <c r="H163" s="118" t="str">
        <f>IF(G163="","Selecionar Responsável",_xlfn.XLOOKUP(G163,FORM1!$B$22:$B$1100,FORM1!$C$22:$C$1100,"",1))</f>
        <v>Selecionar Responsável</v>
      </c>
      <c r="I163" s="119"/>
      <c r="J163" s="120"/>
      <c r="K163" s="120"/>
      <c r="L163" s="121" t="str">
        <f t="shared" ca="1" si="6"/>
        <v>Atrasado</v>
      </c>
      <c r="M163" s="122" t="s">
        <v>874</v>
      </c>
      <c r="N163" s="123"/>
      <c r="O163" s="124" t="s">
        <v>873</v>
      </c>
      <c r="P163" s="129">
        <f t="shared" si="7"/>
        <v>0</v>
      </c>
      <c r="Q163" s="130">
        <f t="shared" si="8"/>
        <v>1</v>
      </c>
      <c r="R163" s="127">
        <f>IF(Table26[[#This Row],[Status Medida]]="Finalizado",IF(Table26[[#This Row],[Prioridade2]]=1,1,0),0)</f>
        <v>0</v>
      </c>
    </row>
    <row r="164" spans="1:18" s="128" customFormat="1" ht="150" hidden="1" customHeight="1">
      <c r="A164" s="112"/>
      <c r="B164" s="124" t="s">
        <v>1719</v>
      </c>
      <c r="C164" s="113" t="s">
        <v>536</v>
      </c>
      <c r="D164" s="114" t="s">
        <v>538</v>
      </c>
      <c r="E164" s="115" t="str">
        <f>FORM2.3!I179</f>
        <v>Selecione a Resposta</v>
      </c>
      <c r="F164" s="116"/>
      <c r="G164" s="117"/>
      <c r="H164" s="118" t="str">
        <f>IF(G164="","Selecionar Responsável",_xlfn.XLOOKUP(G164,FORM1!$B$22:$B$1100,FORM1!$C$22:$C$1100,"",1))</f>
        <v>Selecionar Responsável</v>
      </c>
      <c r="I164" s="119"/>
      <c r="J164" s="120"/>
      <c r="K164" s="120"/>
      <c r="L164" s="121" t="str">
        <f t="shared" ca="1" si="6"/>
        <v>Atrasado</v>
      </c>
      <c r="M164" s="122" t="s">
        <v>874</v>
      </c>
      <c r="N164" s="123"/>
      <c r="O164" s="124" t="s">
        <v>873</v>
      </c>
      <c r="P164" s="129">
        <f t="shared" si="7"/>
        <v>0</v>
      </c>
      <c r="Q164" s="130">
        <f t="shared" si="8"/>
        <v>1</v>
      </c>
      <c r="R164" s="127">
        <f>IF(Table26[[#This Row],[Status Medida]]="Finalizado",IF(Table26[[#This Row],[Prioridade2]]=1,1,0),0)</f>
        <v>0</v>
      </c>
    </row>
    <row r="165" spans="1:18" s="128" customFormat="1" ht="150" hidden="1" customHeight="1">
      <c r="A165" s="112"/>
      <c r="B165" s="124" t="s">
        <v>1719</v>
      </c>
      <c r="C165" s="113" t="s">
        <v>540</v>
      </c>
      <c r="D165" s="114" t="s">
        <v>541</v>
      </c>
      <c r="E165" s="115" t="str">
        <f>FORM2.3!I180</f>
        <v>Selecione a Resposta</v>
      </c>
      <c r="F165" s="116"/>
      <c r="G165" s="117"/>
      <c r="H165" s="118" t="str">
        <f>IF(G165="","Selecionar Responsável",_xlfn.XLOOKUP(G165,FORM1!$B$22:$B$1100,FORM1!$C$22:$C$1100,"",1))</f>
        <v>Selecionar Responsável</v>
      </c>
      <c r="I165" s="119"/>
      <c r="J165" s="120"/>
      <c r="K165" s="120"/>
      <c r="L165" s="121" t="str">
        <f t="shared" ca="1" si="6"/>
        <v>Atrasado</v>
      </c>
      <c r="M165" s="122" t="s">
        <v>874</v>
      </c>
      <c r="N165" s="123"/>
      <c r="O165" s="124" t="s">
        <v>873</v>
      </c>
      <c r="P165" s="129">
        <f t="shared" si="7"/>
        <v>0</v>
      </c>
      <c r="Q165" s="130">
        <f t="shared" si="8"/>
        <v>1</v>
      </c>
      <c r="R165" s="127">
        <f>IF(Table26[[#This Row],[Status Medida]]="Finalizado",IF(Table26[[#This Row],[Prioridade2]]=1,1,0),0)</f>
        <v>0</v>
      </c>
    </row>
    <row r="166" spans="1:18" s="128" customFormat="1" ht="150" hidden="1" customHeight="1">
      <c r="A166" s="112"/>
      <c r="B166" s="124" t="s">
        <v>1719</v>
      </c>
      <c r="C166" s="113" t="s">
        <v>537</v>
      </c>
      <c r="D166" s="114" t="s">
        <v>543</v>
      </c>
      <c r="E166" s="115" t="str">
        <f>FORM2.3!I181</f>
        <v>Selecione a Resposta</v>
      </c>
      <c r="F166" s="116"/>
      <c r="G166" s="117"/>
      <c r="H166" s="118" t="str">
        <f>IF(G166="","Selecionar Responsável",_xlfn.XLOOKUP(G166,FORM1!$B$22:$B$1100,FORM1!$C$22:$C$1100,"",1))</f>
        <v>Selecionar Responsável</v>
      </c>
      <c r="I166" s="119"/>
      <c r="J166" s="120"/>
      <c r="K166" s="120"/>
      <c r="L166" s="121" t="str">
        <f t="shared" ca="1" si="6"/>
        <v>Atrasado</v>
      </c>
      <c r="M166" s="122" t="s">
        <v>874</v>
      </c>
      <c r="N166" s="123"/>
      <c r="O166" s="124" t="s">
        <v>873</v>
      </c>
      <c r="P166" s="129">
        <f t="shared" si="7"/>
        <v>0</v>
      </c>
      <c r="Q166" s="130">
        <f t="shared" si="8"/>
        <v>1</v>
      </c>
      <c r="R166" s="127">
        <f>IF(Table26[[#This Row],[Status Medida]]="Finalizado",IF(Table26[[#This Row],[Prioridade2]]=1,1,0),0)</f>
        <v>0</v>
      </c>
    </row>
    <row r="167" spans="1:18" s="128" customFormat="1" ht="150" customHeight="1">
      <c r="A167" s="112"/>
      <c r="B167" s="124">
        <v>1</v>
      </c>
      <c r="C167" s="113" t="s">
        <v>549</v>
      </c>
      <c r="D167" s="114" t="s">
        <v>551</v>
      </c>
      <c r="E167" s="115" t="str">
        <f>FORM2.4!F10</f>
        <v>Selecione a Resposta</v>
      </c>
      <c r="F167" s="116"/>
      <c r="G167" s="117"/>
      <c r="H167" s="118" t="str">
        <f>IF(G167="","Selecionar Responsável",_xlfn.XLOOKUP(G167,FORM1!$B$22:$B$1100,FORM1!$C$22:$C$1100,"",1))</f>
        <v>Selecionar Responsável</v>
      </c>
      <c r="I167" s="119"/>
      <c r="J167" s="120"/>
      <c r="K167" s="120"/>
      <c r="L167" s="121" t="str">
        <f t="shared" ca="1" si="6"/>
        <v>Atrasado</v>
      </c>
      <c r="M167" s="122" t="s">
        <v>874</v>
      </c>
      <c r="N167" s="123"/>
      <c r="O167" s="124" t="s">
        <v>875</v>
      </c>
      <c r="P167" s="129">
        <f t="shared" si="7"/>
        <v>1</v>
      </c>
      <c r="Q167" s="130">
        <f t="shared" si="8"/>
        <v>1</v>
      </c>
      <c r="R167" s="127">
        <f>IF(Table26[[#This Row],[Status Medida]]="Finalizado",IF(Table26[[#This Row],[Prioridade2]]=1,1,0),0)</f>
        <v>0</v>
      </c>
    </row>
    <row r="168" spans="1:18" s="128" customFormat="1" ht="150" customHeight="1">
      <c r="A168" s="112"/>
      <c r="B168" s="124">
        <v>1</v>
      </c>
      <c r="C168" s="113" t="s">
        <v>552</v>
      </c>
      <c r="D168" s="114" t="s">
        <v>553</v>
      </c>
      <c r="E168" s="115" t="str">
        <f>FORM2.4!F11</f>
        <v>Selecione a Resposta</v>
      </c>
      <c r="F168" s="116"/>
      <c r="G168" s="117"/>
      <c r="H168" s="118" t="str">
        <f>IF(G168="","Selecionar Responsável",_xlfn.XLOOKUP(G168,FORM1!$B$22:$B$1100,FORM1!$C$22:$C$1100,"",1))</f>
        <v>Selecionar Responsável</v>
      </c>
      <c r="I168" s="119"/>
      <c r="J168" s="120"/>
      <c r="K168" s="120"/>
      <c r="L168" s="121" t="str">
        <f t="shared" ca="1" si="6"/>
        <v>Atrasado</v>
      </c>
      <c r="M168" s="122" t="s">
        <v>874</v>
      </c>
      <c r="N168" s="123"/>
      <c r="O168" s="124" t="s">
        <v>875</v>
      </c>
      <c r="P168" s="129">
        <f t="shared" si="7"/>
        <v>1</v>
      </c>
      <c r="Q168" s="130">
        <f t="shared" si="8"/>
        <v>1</v>
      </c>
      <c r="R168" s="127">
        <f>IF(Table26[[#This Row],[Status Medida]]="Finalizado",IF(Table26[[#This Row],[Prioridade2]]=1,1,0),0)</f>
        <v>0</v>
      </c>
    </row>
    <row r="169" spans="1:18" s="128" customFormat="1" ht="150" hidden="1" customHeight="1">
      <c r="A169" s="112"/>
      <c r="B169" s="124" t="s">
        <v>1719</v>
      </c>
      <c r="C169" s="113" t="s">
        <v>554</v>
      </c>
      <c r="D169" s="114" t="s">
        <v>555</v>
      </c>
      <c r="E169" s="115" t="str">
        <f>FORM2.4!F12</f>
        <v>Selecione a Resposta</v>
      </c>
      <c r="F169" s="116"/>
      <c r="G169" s="117"/>
      <c r="H169" s="118" t="str">
        <f>IF(G169="","Selecionar Responsável",_xlfn.XLOOKUP(G169,FORM1!$B$22:$B$1100,FORM1!$C$22:$C$1100,"",1))</f>
        <v>Selecionar Responsável</v>
      </c>
      <c r="I169" s="119"/>
      <c r="J169" s="120"/>
      <c r="K169" s="120"/>
      <c r="L169" s="121" t="str">
        <f t="shared" ca="1" si="6"/>
        <v>Atrasado</v>
      </c>
      <c r="M169" s="122" t="s">
        <v>874</v>
      </c>
      <c r="N169" s="123"/>
      <c r="O169" s="124" t="s">
        <v>873</v>
      </c>
      <c r="P169" s="129">
        <f t="shared" si="7"/>
        <v>0</v>
      </c>
      <c r="Q169" s="130">
        <f t="shared" si="8"/>
        <v>1</v>
      </c>
      <c r="R169" s="127">
        <f>IF(Table26[[#This Row],[Status Medida]]="Finalizado",IF(Table26[[#This Row],[Prioridade2]]=1,1,0),0)</f>
        <v>0</v>
      </c>
    </row>
    <row r="170" spans="1:18" s="128" customFormat="1" ht="150" hidden="1" customHeight="1">
      <c r="A170" s="112"/>
      <c r="B170" s="124" t="s">
        <v>1719</v>
      </c>
      <c r="C170" s="113" t="s">
        <v>556</v>
      </c>
      <c r="D170" s="114" t="s">
        <v>557</v>
      </c>
      <c r="E170" s="115" t="str">
        <f>FORM2.4!F13</f>
        <v>Selecione a Resposta</v>
      </c>
      <c r="F170" s="116"/>
      <c r="G170" s="117"/>
      <c r="H170" s="118" t="str">
        <f>IF(G170="","Selecionar Responsável",_xlfn.XLOOKUP(G170,FORM1!$B$22:$B$1100,FORM1!$C$22:$C$1100,"",1))</f>
        <v>Selecionar Responsável</v>
      </c>
      <c r="I170" s="119"/>
      <c r="J170" s="120"/>
      <c r="K170" s="120"/>
      <c r="L170" s="121" t="str">
        <f t="shared" ca="1" si="6"/>
        <v>Atrasado</v>
      </c>
      <c r="M170" s="122" t="s">
        <v>874</v>
      </c>
      <c r="N170" s="123"/>
      <c r="O170" s="124" t="s">
        <v>873</v>
      </c>
      <c r="P170" s="129">
        <f t="shared" si="7"/>
        <v>0</v>
      </c>
      <c r="Q170" s="130">
        <f t="shared" si="8"/>
        <v>1</v>
      </c>
      <c r="R170" s="127">
        <f>IF(Table26[[#This Row],[Status Medida]]="Finalizado",IF(Table26[[#This Row],[Prioridade2]]=1,1,0),0)</f>
        <v>0</v>
      </c>
    </row>
    <row r="171" spans="1:18" s="128" customFormat="1" ht="150" customHeight="1">
      <c r="A171" s="112"/>
      <c r="B171" s="124">
        <v>1</v>
      </c>
      <c r="C171" s="113" t="s">
        <v>558</v>
      </c>
      <c r="D171" s="114" t="s">
        <v>559</v>
      </c>
      <c r="E171" s="115" t="str">
        <f>FORM2.4!F14</f>
        <v>Selecione a Resposta</v>
      </c>
      <c r="F171" s="116"/>
      <c r="G171" s="117"/>
      <c r="H171" s="118" t="str">
        <f>IF(G171="","Selecionar Responsável",_xlfn.XLOOKUP(G171,FORM1!$B$22:$B$1100,FORM1!$C$22:$C$1100,"",1))</f>
        <v>Selecionar Responsável</v>
      </c>
      <c r="I171" s="119"/>
      <c r="J171" s="120"/>
      <c r="K171" s="120"/>
      <c r="L171" s="121" t="str">
        <f t="shared" ca="1" si="6"/>
        <v>Atrasado</v>
      </c>
      <c r="M171" s="122" t="s">
        <v>874</v>
      </c>
      <c r="N171" s="123"/>
      <c r="O171" s="124" t="s">
        <v>875</v>
      </c>
      <c r="P171" s="129">
        <f t="shared" si="7"/>
        <v>1</v>
      </c>
      <c r="Q171" s="130">
        <f t="shared" si="8"/>
        <v>1</v>
      </c>
      <c r="R171" s="127">
        <f>IF(Table26[[#This Row],[Status Medida]]="Finalizado",IF(Table26[[#This Row],[Prioridade2]]=1,1,0),0)</f>
        <v>0</v>
      </c>
    </row>
    <row r="172" spans="1:18" s="128" customFormat="1" ht="150" hidden="1" customHeight="1">
      <c r="A172" s="112"/>
      <c r="B172" s="124">
        <v>3</v>
      </c>
      <c r="C172" s="113" t="s">
        <v>560</v>
      </c>
      <c r="D172" s="114" t="s">
        <v>561</v>
      </c>
      <c r="E172" s="115" t="str">
        <f>FORM2.4!F15</f>
        <v>Selecione a Resposta</v>
      </c>
      <c r="F172" s="116"/>
      <c r="G172" s="117"/>
      <c r="H172" s="118" t="str">
        <f>IF(G172="","Selecionar Responsável",_xlfn.XLOOKUP(G172,FORM1!$B$22:$B$1100,FORM1!$C$22:$C$1100,"",1))</f>
        <v>Selecionar Responsável</v>
      </c>
      <c r="I172" s="119"/>
      <c r="J172" s="120"/>
      <c r="K172" s="120"/>
      <c r="L172" s="121" t="str">
        <f t="shared" ca="1" si="6"/>
        <v>Atrasado</v>
      </c>
      <c r="M172" s="122" t="s">
        <v>874</v>
      </c>
      <c r="N172" s="123"/>
      <c r="O172" s="124" t="s">
        <v>873</v>
      </c>
      <c r="P172" s="129">
        <f t="shared" si="7"/>
        <v>0</v>
      </c>
      <c r="Q172" s="130">
        <f t="shared" si="8"/>
        <v>1</v>
      </c>
      <c r="R172" s="127">
        <f>IF(Table26[[#This Row],[Status Medida]]="Finalizado",IF(Table26[[#This Row],[Prioridade2]]=1,1,0),0)</f>
        <v>0</v>
      </c>
    </row>
    <row r="173" spans="1:18" s="128" customFormat="1" ht="150" customHeight="1">
      <c r="A173" s="112"/>
      <c r="B173" s="124">
        <v>1</v>
      </c>
      <c r="C173" s="113" t="s">
        <v>562</v>
      </c>
      <c r="D173" s="114" t="s">
        <v>563</v>
      </c>
      <c r="E173" s="115" t="str">
        <f>FORM2.4!F16</f>
        <v>Selecione a Resposta</v>
      </c>
      <c r="F173" s="116"/>
      <c r="G173" s="117"/>
      <c r="H173" s="118" t="str">
        <f>IF(G173="","Selecionar Responsável",_xlfn.XLOOKUP(G173,FORM1!$B$22:$B$1100,FORM1!$C$22:$C$1100,"",1))</f>
        <v>Selecionar Responsável</v>
      </c>
      <c r="I173" s="119"/>
      <c r="J173" s="120"/>
      <c r="K173" s="120"/>
      <c r="L173" s="121" t="str">
        <f t="shared" ca="1" si="6"/>
        <v>Atrasado</v>
      </c>
      <c r="M173" s="122" t="s">
        <v>874</v>
      </c>
      <c r="N173" s="123"/>
      <c r="O173" s="124" t="s">
        <v>875</v>
      </c>
      <c r="P173" s="129">
        <f t="shared" si="7"/>
        <v>1</v>
      </c>
      <c r="Q173" s="130">
        <f t="shared" si="8"/>
        <v>1</v>
      </c>
      <c r="R173" s="127">
        <f>IF(Table26[[#This Row],[Status Medida]]="Finalizado",IF(Table26[[#This Row],[Prioridade2]]=1,1,0),0)</f>
        <v>0</v>
      </c>
    </row>
    <row r="174" spans="1:18" s="128" customFormat="1" ht="150" hidden="1" customHeight="1">
      <c r="A174" s="112"/>
      <c r="B174" s="124">
        <v>3</v>
      </c>
      <c r="C174" s="113" t="s">
        <v>564</v>
      </c>
      <c r="D174" s="114" t="s">
        <v>565</v>
      </c>
      <c r="E174" s="115" t="str">
        <f>FORM2.4!F17</f>
        <v>Selecione a Resposta</v>
      </c>
      <c r="F174" s="116"/>
      <c r="G174" s="117"/>
      <c r="H174" s="118" t="str">
        <f>IF(G174="","Selecionar Responsável",_xlfn.XLOOKUP(G174,FORM1!$B$22:$B$1100,FORM1!$C$22:$C$1100,"",1))</f>
        <v>Selecionar Responsável</v>
      </c>
      <c r="I174" s="119"/>
      <c r="J174" s="120"/>
      <c r="K174" s="120"/>
      <c r="L174" s="121" t="str">
        <f t="shared" ca="1" si="6"/>
        <v>Atrasado</v>
      </c>
      <c r="M174" s="122" t="s">
        <v>874</v>
      </c>
      <c r="N174" s="123"/>
      <c r="O174" s="124" t="s">
        <v>873</v>
      </c>
      <c r="P174" s="129">
        <f t="shared" si="7"/>
        <v>0</v>
      </c>
      <c r="Q174" s="130">
        <f t="shared" si="8"/>
        <v>1</v>
      </c>
      <c r="R174" s="127">
        <f>IF(Table26[[#This Row],[Status Medida]]="Finalizado",IF(Table26[[#This Row],[Prioridade2]]=1,1,0),0)</f>
        <v>0</v>
      </c>
    </row>
    <row r="175" spans="1:18" s="128" customFormat="1" ht="150" hidden="1" customHeight="1">
      <c r="A175" s="112"/>
      <c r="B175" s="124" t="s">
        <v>1719</v>
      </c>
      <c r="C175" s="113" t="s">
        <v>566</v>
      </c>
      <c r="D175" s="114" t="s">
        <v>567</v>
      </c>
      <c r="E175" s="115" t="str">
        <f>FORM2.4!F18</f>
        <v>Selecione a Resposta</v>
      </c>
      <c r="F175" s="116"/>
      <c r="G175" s="117"/>
      <c r="H175" s="118" t="str">
        <f>IF(G175="","Selecionar Responsável",_xlfn.XLOOKUP(G175,FORM1!$B$22:$B$1100,FORM1!$C$22:$C$1100,"",1))</f>
        <v>Selecionar Responsável</v>
      </c>
      <c r="I175" s="119"/>
      <c r="J175" s="120"/>
      <c r="K175" s="120"/>
      <c r="L175" s="121" t="str">
        <f t="shared" ca="1" si="6"/>
        <v>Atrasado</v>
      </c>
      <c r="M175" s="122" t="s">
        <v>874</v>
      </c>
      <c r="N175" s="123"/>
      <c r="O175" s="124" t="s">
        <v>873</v>
      </c>
      <c r="P175" s="129">
        <f t="shared" si="7"/>
        <v>0</v>
      </c>
      <c r="Q175" s="130">
        <f t="shared" si="8"/>
        <v>1</v>
      </c>
      <c r="R175" s="127">
        <f>IF(Table26[[#This Row],[Status Medida]]="Finalizado",IF(Table26[[#This Row],[Prioridade2]]=1,1,0),0)</f>
        <v>0</v>
      </c>
    </row>
    <row r="176" spans="1:18" s="128" customFormat="1" ht="150" hidden="1" customHeight="1">
      <c r="A176" s="112"/>
      <c r="B176" s="124" t="s">
        <v>1719</v>
      </c>
      <c r="C176" s="113" t="s">
        <v>568</v>
      </c>
      <c r="D176" s="114" t="s">
        <v>569</v>
      </c>
      <c r="E176" s="115" t="str">
        <f>FORM2.4!F19</f>
        <v>Selecione a Resposta</v>
      </c>
      <c r="F176" s="116"/>
      <c r="G176" s="117"/>
      <c r="H176" s="118" t="str">
        <f>IF(G176="","Selecionar Responsável",_xlfn.XLOOKUP(G176,FORM1!$B$22:$B$1100,FORM1!$C$22:$C$1100,"",1))</f>
        <v>Selecionar Responsável</v>
      </c>
      <c r="I176" s="119"/>
      <c r="J176" s="120"/>
      <c r="K176" s="120"/>
      <c r="L176" s="121" t="str">
        <f t="shared" ca="1" si="6"/>
        <v>Atrasado</v>
      </c>
      <c r="M176" s="122" t="s">
        <v>874</v>
      </c>
      <c r="N176" s="123"/>
      <c r="O176" s="124" t="s">
        <v>873</v>
      </c>
      <c r="P176" s="129">
        <f t="shared" si="7"/>
        <v>0</v>
      </c>
      <c r="Q176" s="130">
        <f t="shared" si="8"/>
        <v>1</v>
      </c>
      <c r="R176" s="127">
        <f>IF(Table26[[#This Row],[Status Medida]]="Finalizado",IF(Table26[[#This Row],[Prioridade2]]=1,1,0),0)</f>
        <v>0</v>
      </c>
    </row>
    <row r="177" spans="1:18" s="128" customFormat="1" ht="150" customHeight="1">
      <c r="A177" s="112"/>
      <c r="B177" s="124">
        <v>1</v>
      </c>
      <c r="C177" s="113" t="s">
        <v>570</v>
      </c>
      <c r="D177" s="114" t="s">
        <v>571</v>
      </c>
      <c r="E177" s="115" t="str">
        <f>FORM2.4!F20</f>
        <v>Selecione a Resposta</v>
      </c>
      <c r="F177" s="116"/>
      <c r="G177" s="117"/>
      <c r="H177" s="118" t="str">
        <f>IF(G177="","Selecionar Responsável",_xlfn.XLOOKUP(G177,FORM1!$B$22:$B$1100,FORM1!$C$22:$C$1100,"",1))</f>
        <v>Selecionar Responsável</v>
      </c>
      <c r="I177" s="119"/>
      <c r="J177" s="120"/>
      <c r="K177" s="120"/>
      <c r="L177" s="121" t="str">
        <f t="shared" ca="1" si="6"/>
        <v>Atrasado</v>
      </c>
      <c r="M177" s="122" t="s">
        <v>874</v>
      </c>
      <c r="N177" s="123"/>
      <c r="O177" s="124" t="s">
        <v>875</v>
      </c>
      <c r="P177" s="129">
        <f t="shared" si="7"/>
        <v>1</v>
      </c>
      <c r="Q177" s="130">
        <f t="shared" si="8"/>
        <v>1</v>
      </c>
      <c r="R177" s="127">
        <f>IF(Table26[[#This Row],[Status Medida]]="Finalizado",IF(Table26[[#This Row],[Prioridade2]]=1,1,0),0)</f>
        <v>0</v>
      </c>
    </row>
    <row r="178" spans="1:18" s="128" customFormat="1" ht="150" customHeight="1">
      <c r="A178" s="112"/>
      <c r="B178" s="124">
        <v>1</v>
      </c>
      <c r="C178" s="113" t="s">
        <v>572</v>
      </c>
      <c r="D178" s="114" t="s">
        <v>573</v>
      </c>
      <c r="E178" s="115" t="str">
        <f>FORM2.4!F21</f>
        <v>Selecione a Resposta</v>
      </c>
      <c r="F178" s="116"/>
      <c r="G178" s="117"/>
      <c r="H178" s="118" t="str">
        <f>IF(G178="","Selecionar Responsável",_xlfn.XLOOKUP(G178,FORM1!$B$22:$B$1100,FORM1!$C$22:$C$1100,"",1))</f>
        <v>Selecionar Responsável</v>
      </c>
      <c r="I178" s="119"/>
      <c r="J178" s="120"/>
      <c r="K178" s="120"/>
      <c r="L178" s="121" t="str">
        <f t="shared" ca="1" si="6"/>
        <v>Atrasado</v>
      </c>
      <c r="M178" s="122" t="s">
        <v>874</v>
      </c>
      <c r="N178" s="123"/>
      <c r="O178" s="124" t="s">
        <v>875</v>
      </c>
      <c r="P178" s="129">
        <f t="shared" si="7"/>
        <v>1</v>
      </c>
      <c r="Q178" s="130">
        <f t="shared" si="8"/>
        <v>1</v>
      </c>
      <c r="R178" s="127">
        <f>IF(Table26[[#This Row],[Status Medida]]="Finalizado",IF(Table26[[#This Row],[Prioridade2]]=1,1,0),0)</f>
        <v>0</v>
      </c>
    </row>
    <row r="179" spans="1:18" s="128" customFormat="1" ht="150" customHeight="1">
      <c r="A179" s="112"/>
      <c r="B179" s="124">
        <v>1</v>
      </c>
      <c r="C179" s="113" t="s">
        <v>574</v>
      </c>
      <c r="D179" s="114" t="s">
        <v>575</v>
      </c>
      <c r="E179" s="115" t="str">
        <f>FORM2.4!F22</f>
        <v>Selecione a Resposta</v>
      </c>
      <c r="F179" s="116"/>
      <c r="G179" s="117"/>
      <c r="H179" s="118" t="str">
        <f>IF(G179="","Selecionar Responsável",_xlfn.XLOOKUP(G179,FORM1!$B$22:$B$1100,FORM1!$C$22:$C$1100,"",1))</f>
        <v>Selecionar Responsável</v>
      </c>
      <c r="I179" s="119"/>
      <c r="J179" s="120"/>
      <c r="K179" s="120"/>
      <c r="L179" s="121" t="str">
        <f t="shared" ca="1" si="6"/>
        <v>Atrasado</v>
      </c>
      <c r="M179" s="122" t="s">
        <v>874</v>
      </c>
      <c r="N179" s="123"/>
      <c r="O179" s="124" t="s">
        <v>875</v>
      </c>
      <c r="P179" s="129">
        <f t="shared" si="7"/>
        <v>1</v>
      </c>
      <c r="Q179" s="130">
        <f t="shared" si="8"/>
        <v>1</v>
      </c>
      <c r="R179" s="127">
        <f>IF(Table26[[#This Row],[Status Medida]]="Finalizado",IF(Table26[[#This Row],[Prioridade2]]=1,1,0),0)</f>
        <v>0</v>
      </c>
    </row>
    <row r="180" spans="1:18" s="128" customFormat="1" ht="150" customHeight="1">
      <c r="A180" s="112"/>
      <c r="B180" s="124">
        <v>1</v>
      </c>
      <c r="C180" s="113" t="s">
        <v>576</v>
      </c>
      <c r="D180" s="114" t="s">
        <v>577</v>
      </c>
      <c r="E180" s="115" t="str">
        <f>FORM2.4!F23</f>
        <v>Selecione a Resposta</v>
      </c>
      <c r="F180" s="116"/>
      <c r="G180" s="117"/>
      <c r="H180" s="118" t="str">
        <f>IF(G180="","Selecionar Responsável",_xlfn.XLOOKUP(G180,FORM1!$B$22:$B$1100,FORM1!$C$22:$C$1100,"",1))</f>
        <v>Selecionar Responsável</v>
      </c>
      <c r="I180" s="119"/>
      <c r="J180" s="120"/>
      <c r="K180" s="120"/>
      <c r="L180" s="121" t="str">
        <f t="shared" ca="1" si="6"/>
        <v>Atrasado</v>
      </c>
      <c r="M180" s="122" t="s">
        <v>874</v>
      </c>
      <c r="N180" s="123"/>
      <c r="O180" s="124" t="s">
        <v>875</v>
      </c>
      <c r="P180" s="129">
        <f t="shared" si="7"/>
        <v>1</v>
      </c>
      <c r="Q180" s="130">
        <f t="shared" si="8"/>
        <v>1</v>
      </c>
      <c r="R180" s="127">
        <f>IF(Table26[[#This Row],[Status Medida]]="Finalizado",IF(Table26[[#This Row],[Prioridade2]]=1,1,0),0)</f>
        <v>0</v>
      </c>
    </row>
    <row r="181" spans="1:18" s="128" customFormat="1" ht="150" customHeight="1">
      <c r="A181" s="112"/>
      <c r="B181" s="124">
        <v>2</v>
      </c>
      <c r="C181" s="113" t="s">
        <v>579</v>
      </c>
      <c r="D181" s="114" t="s">
        <v>580</v>
      </c>
      <c r="E181" s="115" t="str">
        <f>FORM2.4!F25</f>
        <v>Selecione a Resposta</v>
      </c>
      <c r="F181" s="116"/>
      <c r="G181" s="117"/>
      <c r="H181" s="118" t="str">
        <f>IF(G181="","Selecionar Responsável",_xlfn.XLOOKUP(G181,FORM1!$B$22:$B$1100,FORM1!$C$22:$C$1100,"",1))</f>
        <v>Selecionar Responsável</v>
      </c>
      <c r="I181" s="119"/>
      <c r="J181" s="120"/>
      <c r="K181" s="120"/>
      <c r="L181" s="121" t="str">
        <f t="shared" ca="1" si="6"/>
        <v>Atrasado</v>
      </c>
      <c r="M181" s="122" t="s">
        <v>874</v>
      </c>
      <c r="N181" s="123"/>
      <c r="O181" s="124" t="s">
        <v>875</v>
      </c>
      <c r="P181" s="129">
        <f t="shared" si="7"/>
        <v>1</v>
      </c>
      <c r="Q181" s="130">
        <f t="shared" si="8"/>
        <v>1</v>
      </c>
      <c r="R181" s="127">
        <f>IF(Table26[[#This Row],[Status Medida]]="Finalizado",IF(Table26[[#This Row],[Prioridade2]]=1,1,0),0)</f>
        <v>0</v>
      </c>
    </row>
    <row r="182" spans="1:18" s="128" customFormat="1" ht="150" customHeight="1">
      <c r="A182" s="112"/>
      <c r="B182" s="124">
        <v>2</v>
      </c>
      <c r="C182" s="113" t="s">
        <v>581</v>
      </c>
      <c r="D182" s="114" t="s">
        <v>582</v>
      </c>
      <c r="E182" s="115" t="str">
        <f>FORM2.4!F26</f>
        <v>Selecione a Resposta</v>
      </c>
      <c r="F182" s="116"/>
      <c r="G182" s="117"/>
      <c r="H182" s="118" t="str">
        <f>IF(G182="","Selecionar Responsável",_xlfn.XLOOKUP(G182,FORM1!$B$22:$B$1100,FORM1!$C$22:$C$1100,"",1))</f>
        <v>Selecionar Responsável</v>
      </c>
      <c r="I182" s="119"/>
      <c r="J182" s="120"/>
      <c r="K182" s="120"/>
      <c r="L182" s="121" t="str">
        <f t="shared" ca="1" si="6"/>
        <v>Atrasado</v>
      </c>
      <c r="M182" s="122" t="s">
        <v>874</v>
      </c>
      <c r="N182" s="123"/>
      <c r="O182" s="124" t="s">
        <v>875</v>
      </c>
      <c r="P182" s="129">
        <f t="shared" si="7"/>
        <v>1</v>
      </c>
      <c r="Q182" s="130">
        <f t="shared" si="8"/>
        <v>1</v>
      </c>
      <c r="R182" s="127">
        <f>IF(Table26[[#This Row],[Status Medida]]="Finalizado",IF(Table26[[#This Row],[Prioridade2]]=1,1,0),0)</f>
        <v>0</v>
      </c>
    </row>
    <row r="183" spans="1:18" s="128" customFormat="1" ht="150" customHeight="1">
      <c r="A183" s="112"/>
      <c r="B183" s="124">
        <v>2</v>
      </c>
      <c r="C183" s="113" t="s">
        <v>583</v>
      </c>
      <c r="D183" s="114" t="s">
        <v>584</v>
      </c>
      <c r="E183" s="115" t="str">
        <f>FORM2.4!F27</f>
        <v>Selecione a Resposta</v>
      </c>
      <c r="F183" s="116"/>
      <c r="G183" s="117"/>
      <c r="H183" s="118" t="str">
        <f>IF(G183="","Selecionar Responsável",_xlfn.XLOOKUP(G183,FORM1!$B$22:$B$1100,FORM1!$C$22:$C$1100,"",1))</f>
        <v>Selecionar Responsável</v>
      </c>
      <c r="I183" s="119"/>
      <c r="J183" s="120"/>
      <c r="K183" s="120"/>
      <c r="L183" s="121" t="str">
        <f t="shared" ca="1" si="6"/>
        <v>Atrasado</v>
      </c>
      <c r="M183" s="122" t="s">
        <v>874</v>
      </c>
      <c r="N183" s="123"/>
      <c r="O183" s="124" t="s">
        <v>875</v>
      </c>
      <c r="P183" s="129">
        <f t="shared" si="7"/>
        <v>1</v>
      </c>
      <c r="Q183" s="130">
        <f t="shared" si="8"/>
        <v>1</v>
      </c>
      <c r="R183" s="127">
        <f>IF(Table26[[#This Row],[Status Medida]]="Finalizado",IF(Table26[[#This Row],[Prioridade2]]=1,1,0),0)</f>
        <v>0</v>
      </c>
    </row>
    <row r="184" spans="1:18" s="128" customFormat="1" ht="150" customHeight="1">
      <c r="A184" s="112"/>
      <c r="B184" s="124">
        <v>2</v>
      </c>
      <c r="C184" s="113" t="s">
        <v>585</v>
      </c>
      <c r="D184" s="114" t="s">
        <v>587</v>
      </c>
      <c r="E184" s="115" t="str">
        <f>FORM2.4!F28</f>
        <v>Selecione a Resposta</v>
      </c>
      <c r="F184" s="116"/>
      <c r="G184" s="117"/>
      <c r="H184" s="118" t="str">
        <f>IF(G184="","Selecionar Responsável",_xlfn.XLOOKUP(G184,FORM1!$B$22:$B$1100,FORM1!$C$22:$C$1100,"",1))</f>
        <v>Selecionar Responsável</v>
      </c>
      <c r="I184" s="119"/>
      <c r="J184" s="120"/>
      <c r="K184" s="120"/>
      <c r="L184" s="121" t="str">
        <f t="shared" ca="1" si="6"/>
        <v>Atrasado</v>
      </c>
      <c r="M184" s="122" t="s">
        <v>874</v>
      </c>
      <c r="N184" s="123"/>
      <c r="O184" s="124" t="s">
        <v>875</v>
      </c>
      <c r="P184" s="129">
        <f t="shared" si="7"/>
        <v>1</v>
      </c>
      <c r="Q184" s="130">
        <f t="shared" si="8"/>
        <v>1</v>
      </c>
      <c r="R184" s="127">
        <f>IF(Table26[[#This Row],[Status Medida]]="Finalizado",IF(Table26[[#This Row],[Prioridade2]]=1,1,0),0)</f>
        <v>0</v>
      </c>
    </row>
    <row r="185" spans="1:18" s="128" customFormat="1" ht="150" hidden="1" customHeight="1">
      <c r="A185" s="112"/>
      <c r="B185" s="124" t="s">
        <v>1719</v>
      </c>
      <c r="C185" s="113" t="s">
        <v>588</v>
      </c>
      <c r="D185" s="114" t="s">
        <v>589</v>
      </c>
      <c r="E185" s="115" t="str">
        <f>FORM2.4!F29</f>
        <v>Selecione a Resposta</v>
      </c>
      <c r="F185" s="116"/>
      <c r="G185" s="117"/>
      <c r="H185" s="118" t="str">
        <f>IF(G185="","Selecionar Responsável",_xlfn.XLOOKUP(G185,FORM1!$B$22:$B$1100,FORM1!$C$22:$C$1100,"",1))</f>
        <v>Selecionar Responsável</v>
      </c>
      <c r="I185" s="119"/>
      <c r="J185" s="120"/>
      <c r="K185" s="120"/>
      <c r="L185" s="121" t="str">
        <f t="shared" ca="1" si="6"/>
        <v>Atrasado</v>
      </c>
      <c r="M185" s="122" t="s">
        <v>874</v>
      </c>
      <c r="N185" s="123"/>
      <c r="O185" s="124" t="s">
        <v>873</v>
      </c>
      <c r="P185" s="129">
        <f t="shared" si="7"/>
        <v>0</v>
      </c>
      <c r="Q185" s="130">
        <f t="shared" si="8"/>
        <v>1</v>
      </c>
      <c r="R185" s="127">
        <f>IF(Table26[[#This Row],[Status Medida]]="Finalizado",IF(Table26[[#This Row],[Prioridade2]]=1,1,0),0)</f>
        <v>0</v>
      </c>
    </row>
    <row r="186" spans="1:18" s="128" customFormat="1" ht="150" hidden="1" customHeight="1">
      <c r="A186" s="112"/>
      <c r="B186" s="124" t="s">
        <v>1719</v>
      </c>
      <c r="C186" s="113" t="s">
        <v>590</v>
      </c>
      <c r="D186" s="114" t="s">
        <v>591</v>
      </c>
      <c r="E186" s="115" t="str">
        <f>FORM2.4!F30</f>
        <v>Selecione a Resposta</v>
      </c>
      <c r="F186" s="116"/>
      <c r="G186" s="117"/>
      <c r="H186" s="118" t="str">
        <f>IF(G186="","Selecionar Responsável",_xlfn.XLOOKUP(G186,FORM1!$B$22:$B$1100,FORM1!$C$22:$C$1100,"",1))</f>
        <v>Selecionar Responsável</v>
      </c>
      <c r="I186" s="119"/>
      <c r="J186" s="120"/>
      <c r="K186" s="120"/>
      <c r="L186" s="121" t="str">
        <f t="shared" ca="1" si="6"/>
        <v>Atrasado</v>
      </c>
      <c r="M186" s="122" t="s">
        <v>874</v>
      </c>
      <c r="N186" s="123"/>
      <c r="O186" s="124" t="s">
        <v>873</v>
      </c>
      <c r="P186" s="129">
        <f t="shared" si="7"/>
        <v>0</v>
      </c>
      <c r="Q186" s="130">
        <f t="shared" si="8"/>
        <v>1</v>
      </c>
      <c r="R186" s="127">
        <f>IF(Table26[[#This Row],[Status Medida]]="Finalizado",IF(Table26[[#This Row],[Prioridade2]]=1,1,0),0)</f>
        <v>0</v>
      </c>
    </row>
    <row r="187" spans="1:18" s="128" customFormat="1" ht="150" hidden="1" customHeight="1">
      <c r="A187" s="112"/>
      <c r="B187" s="124" t="s">
        <v>1719</v>
      </c>
      <c r="C187" s="113" t="s">
        <v>592</v>
      </c>
      <c r="D187" s="114" t="s">
        <v>593</v>
      </c>
      <c r="E187" s="115" t="str">
        <f>FORM2.4!F31</f>
        <v>Selecione a Resposta</v>
      </c>
      <c r="F187" s="116"/>
      <c r="G187" s="117"/>
      <c r="H187" s="118" t="str">
        <f>IF(G187="","Selecionar Responsável",_xlfn.XLOOKUP(G187,FORM1!$B$22:$B$1100,FORM1!$C$22:$C$1100,"",1))</f>
        <v>Selecionar Responsável</v>
      </c>
      <c r="I187" s="119"/>
      <c r="J187" s="120"/>
      <c r="K187" s="120"/>
      <c r="L187" s="121" t="str">
        <f t="shared" ca="1" si="6"/>
        <v>Atrasado</v>
      </c>
      <c r="M187" s="122" t="s">
        <v>874</v>
      </c>
      <c r="N187" s="123"/>
      <c r="O187" s="124" t="s">
        <v>873</v>
      </c>
      <c r="P187" s="129">
        <f t="shared" si="7"/>
        <v>0</v>
      </c>
      <c r="Q187" s="130">
        <f t="shared" si="8"/>
        <v>1</v>
      </c>
      <c r="R187" s="127">
        <f>IF(Table26[[#This Row],[Status Medida]]="Finalizado",IF(Table26[[#This Row],[Prioridade2]]=1,1,0),0)</f>
        <v>0</v>
      </c>
    </row>
    <row r="188" spans="1:18" s="128" customFormat="1" ht="150" hidden="1" customHeight="1">
      <c r="A188" s="112"/>
      <c r="B188" s="124" t="s">
        <v>1719</v>
      </c>
      <c r="C188" s="113" t="s">
        <v>594</v>
      </c>
      <c r="D188" s="114" t="s">
        <v>595</v>
      </c>
      <c r="E188" s="115" t="str">
        <f>FORM2.4!F32</f>
        <v>Selecione a Resposta</v>
      </c>
      <c r="F188" s="116"/>
      <c r="G188" s="117"/>
      <c r="H188" s="118" t="str">
        <f>IF(G188="","Selecionar Responsável",_xlfn.XLOOKUP(G188,FORM1!$B$22:$B$1100,FORM1!$C$22:$C$1100,"",1))</f>
        <v>Selecionar Responsável</v>
      </c>
      <c r="I188" s="119"/>
      <c r="J188" s="120"/>
      <c r="K188" s="120"/>
      <c r="L188" s="121" t="str">
        <f t="shared" ca="1" si="6"/>
        <v>Atrasado</v>
      </c>
      <c r="M188" s="122" t="s">
        <v>874</v>
      </c>
      <c r="N188" s="123"/>
      <c r="O188" s="124" t="s">
        <v>873</v>
      </c>
      <c r="P188" s="129">
        <f t="shared" si="7"/>
        <v>0</v>
      </c>
      <c r="Q188" s="130">
        <f t="shared" si="8"/>
        <v>1</v>
      </c>
      <c r="R188" s="127">
        <f>IF(Table26[[#This Row],[Status Medida]]="Finalizado",IF(Table26[[#This Row],[Prioridade2]]=1,1,0),0)</f>
        <v>0</v>
      </c>
    </row>
    <row r="189" spans="1:18" s="128" customFormat="1" ht="150" hidden="1" customHeight="1">
      <c r="A189" s="112"/>
      <c r="B189" s="124" t="s">
        <v>1719</v>
      </c>
      <c r="C189" s="113" t="s">
        <v>596</v>
      </c>
      <c r="D189" s="114" t="s">
        <v>597</v>
      </c>
      <c r="E189" s="115" t="str">
        <f>FORM2.4!F33</f>
        <v>Selecione a Resposta</v>
      </c>
      <c r="F189" s="116"/>
      <c r="G189" s="117"/>
      <c r="H189" s="118" t="str">
        <f>IF(G189="","Selecionar Responsável",_xlfn.XLOOKUP(G189,FORM1!$B$22:$B$1100,FORM1!$C$22:$C$1100,"",1))</f>
        <v>Selecionar Responsável</v>
      </c>
      <c r="I189" s="119"/>
      <c r="J189" s="120"/>
      <c r="K189" s="120"/>
      <c r="L189" s="121" t="str">
        <f t="shared" ca="1" si="6"/>
        <v>Atrasado</v>
      </c>
      <c r="M189" s="122" t="s">
        <v>874</v>
      </c>
      <c r="N189" s="123"/>
      <c r="O189" s="124" t="s">
        <v>873</v>
      </c>
      <c r="P189" s="129">
        <f t="shared" si="7"/>
        <v>0</v>
      </c>
      <c r="Q189" s="130">
        <f t="shared" si="8"/>
        <v>1</v>
      </c>
      <c r="R189" s="127">
        <f>IF(Table26[[#This Row],[Status Medida]]="Finalizado",IF(Table26[[#This Row],[Prioridade2]]=1,1,0),0)</f>
        <v>0</v>
      </c>
    </row>
    <row r="190" spans="1:18" s="128" customFormat="1" ht="150" customHeight="1">
      <c r="A190" s="112"/>
      <c r="B190" s="124">
        <v>2</v>
      </c>
      <c r="C190" s="113" t="s">
        <v>598</v>
      </c>
      <c r="D190" s="114" t="s">
        <v>599</v>
      </c>
      <c r="E190" s="115" t="str">
        <f>FORM2.4!F34</f>
        <v>Selecione a Resposta</v>
      </c>
      <c r="F190" s="116"/>
      <c r="G190" s="117"/>
      <c r="H190" s="118" t="str">
        <f>IF(G190="","Selecionar Responsável",_xlfn.XLOOKUP(G190,FORM1!$B$22:$B$1100,FORM1!$C$22:$C$1100,"",1))</f>
        <v>Selecionar Responsável</v>
      </c>
      <c r="I190" s="119"/>
      <c r="J190" s="120"/>
      <c r="K190" s="120"/>
      <c r="L190" s="121" t="str">
        <f t="shared" ca="1" si="6"/>
        <v>Atrasado</v>
      </c>
      <c r="M190" s="122" t="s">
        <v>874</v>
      </c>
      <c r="N190" s="123"/>
      <c r="O190" s="124" t="s">
        <v>875</v>
      </c>
      <c r="P190" s="129">
        <f t="shared" si="7"/>
        <v>1</v>
      </c>
      <c r="Q190" s="130">
        <f t="shared" si="8"/>
        <v>1</v>
      </c>
      <c r="R190" s="127">
        <f>IF(Table26[[#This Row],[Status Medida]]="Finalizado",IF(Table26[[#This Row],[Prioridade2]]=1,1,0),0)</f>
        <v>0</v>
      </c>
    </row>
    <row r="191" spans="1:18" s="128" customFormat="1" ht="150" hidden="1" customHeight="1">
      <c r="A191" s="112"/>
      <c r="B191" s="124" t="s">
        <v>1719</v>
      </c>
      <c r="C191" s="113" t="s">
        <v>600</v>
      </c>
      <c r="D191" s="114" t="s">
        <v>601</v>
      </c>
      <c r="E191" s="115" t="str">
        <f>FORM2.4!F35</f>
        <v>Selecione a Resposta</v>
      </c>
      <c r="F191" s="116"/>
      <c r="G191" s="117"/>
      <c r="H191" s="118" t="str">
        <f>IF(G191="","Selecionar Responsável",_xlfn.XLOOKUP(G191,FORM1!$B$22:$B$1100,FORM1!$C$22:$C$1100,"",1))</f>
        <v>Selecionar Responsável</v>
      </c>
      <c r="I191" s="119"/>
      <c r="J191" s="120"/>
      <c r="K191" s="120"/>
      <c r="L191" s="121" t="str">
        <f t="shared" ca="1" si="6"/>
        <v>Atrasado</v>
      </c>
      <c r="M191" s="122" t="s">
        <v>874</v>
      </c>
      <c r="N191" s="123"/>
      <c r="O191" s="124" t="s">
        <v>873</v>
      </c>
      <c r="P191" s="129">
        <f t="shared" si="7"/>
        <v>0</v>
      </c>
      <c r="Q191" s="130">
        <f t="shared" si="8"/>
        <v>1</v>
      </c>
      <c r="R191" s="127">
        <f>IF(Table26[[#This Row],[Status Medida]]="Finalizado",IF(Table26[[#This Row],[Prioridade2]]=1,1,0),0)</f>
        <v>0</v>
      </c>
    </row>
    <row r="192" spans="1:18" s="128" customFormat="1" ht="150" hidden="1" customHeight="1">
      <c r="A192" s="112"/>
      <c r="B192" s="124" t="s">
        <v>1719</v>
      </c>
      <c r="C192" s="113" t="s">
        <v>602</v>
      </c>
      <c r="D192" s="114" t="s">
        <v>603</v>
      </c>
      <c r="E192" s="115" t="str">
        <f>FORM2.4!F36</f>
        <v>Selecione a Resposta</v>
      </c>
      <c r="F192" s="116"/>
      <c r="G192" s="117"/>
      <c r="H192" s="118" t="str">
        <f>IF(G192="","Selecionar Responsável",_xlfn.XLOOKUP(G192,FORM1!$B$22:$B$1100,FORM1!$C$22:$C$1100,"",1))</f>
        <v>Selecionar Responsável</v>
      </c>
      <c r="I192" s="119"/>
      <c r="J192" s="120"/>
      <c r="K192" s="120"/>
      <c r="L192" s="121" t="str">
        <f t="shared" ca="1" si="6"/>
        <v>Atrasado</v>
      </c>
      <c r="M192" s="122" t="s">
        <v>874</v>
      </c>
      <c r="N192" s="123"/>
      <c r="O192" s="124" t="s">
        <v>873</v>
      </c>
      <c r="P192" s="129">
        <f t="shared" si="7"/>
        <v>0</v>
      </c>
      <c r="Q192" s="130">
        <f t="shared" si="8"/>
        <v>1</v>
      </c>
      <c r="R192" s="127">
        <f>IF(Table26[[#This Row],[Status Medida]]="Finalizado",IF(Table26[[#This Row],[Prioridade2]]=1,1,0),0)</f>
        <v>0</v>
      </c>
    </row>
    <row r="193" spans="1:18" s="128" customFormat="1" ht="150" hidden="1" customHeight="1">
      <c r="A193" s="112"/>
      <c r="B193" s="124" t="s">
        <v>1719</v>
      </c>
      <c r="C193" s="113" t="s">
        <v>604</v>
      </c>
      <c r="D193" s="114" t="s">
        <v>605</v>
      </c>
      <c r="E193" s="115" t="str">
        <f>FORM2.4!F37</f>
        <v>Selecione a Resposta</v>
      </c>
      <c r="F193" s="116"/>
      <c r="G193" s="117"/>
      <c r="H193" s="118" t="str">
        <f>IF(G193="","Selecionar Responsável",_xlfn.XLOOKUP(G193,FORM1!$B$22:$B$1100,FORM1!$C$22:$C$1100,"",1))</f>
        <v>Selecionar Responsável</v>
      </c>
      <c r="I193" s="119"/>
      <c r="J193" s="120"/>
      <c r="K193" s="120"/>
      <c r="L193" s="121" t="str">
        <f t="shared" ca="1" si="6"/>
        <v>Atrasado</v>
      </c>
      <c r="M193" s="122" t="s">
        <v>874</v>
      </c>
      <c r="N193" s="123"/>
      <c r="O193" s="124" t="s">
        <v>873</v>
      </c>
      <c r="P193" s="129">
        <f t="shared" si="7"/>
        <v>0</v>
      </c>
      <c r="Q193" s="130">
        <f t="shared" si="8"/>
        <v>1</v>
      </c>
      <c r="R193" s="127">
        <f>IF(Table26[[#This Row],[Status Medida]]="Finalizado",IF(Table26[[#This Row],[Prioridade2]]=1,1,0),0)</f>
        <v>0</v>
      </c>
    </row>
    <row r="194" spans="1:18" s="128" customFormat="1" ht="150" customHeight="1">
      <c r="A194" s="112"/>
      <c r="B194" s="124">
        <v>2</v>
      </c>
      <c r="C194" s="113" t="s">
        <v>606</v>
      </c>
      <c r="D194" s="114" t="s">
        <v>607</v>
      </c>
      <c r="E194" s="115" t="str">
        <f>FORM2.4!F38</f>
        <v>Selecione a Resposta</v>
      </c>
      <c r="F194" s="116"/>
      <c r="G194" s="117"/>
      <c r="H194" s="118" t="str">
        <f>IF(G194="","Selecionar Responsável",_xlfn.XLOOKUP(G194,FORM1!$B$22:$B$1100,FORM1!$C$22:$C$1100,"",1))</f>
        <v>Selecionar Responsável</v>
      </c>
      <c r="I194" s="119"/>
      <c r="J194" s="120"/>
      <c r="K194" s="120"/>
      <c r="L194" s="121" t="str">
        <f t="shared" ca="1" si="6"/>
        <v>Atrasado</v>
      </c>
      <c r="M194" s="122" t="s">
        <v>874</v>
      </c>
      <c r="N194" s="123"/>
      <c r="O194" s="124" t="s">
        <v>875</v>
      </c>
      <c r="P194" s="129">
        <f t="shared" si="7"/>
        <v>1</v>
      </c>
      <c r="Q194" s="130">
        <f t="shared" si="8"/>
        <v>1</v>
      </c>
      <c r="R194" s="127">
        <f>IF(Table26[[#This Row],[Status Medida]]="Finalizado",IF(Table26[[#This Row],[Prioridade2]]=1,1,0),0)</f>
        <v>0</v>
      </c>
    </row>
    <row r="195" spans="1:18" s="128" customFormat="1" ht="150" hidden="1" customHeight="1">
      <c r="A195" s="112"/>
      <c r="B195" s="124" t="s">
        <v>1719</v>
      </c>
      <c r="C195" s="113" t="s">
        <v>609</v>
      </c>
      <c r="D195" s="114" t="s">
        <v>611</v>
      </c>
      <c r="E195" s="115" t="str">
        <f>FORM2.4!F40</f>
        <v>Selecione a Resposta</v>
      </c>
      <c r="F195" s="116"/>
      <c r="G195" s="117"/>
      <c r="H195" s="118" t="str">
        <f>IF(G195="","Selecionar Responsável",_xlfn.XLOOKUP(G195,FORM1!$B$22:$B$1100,FORM1!$C$22:$C$1100,"",1))</f>
        <v>Selecionar Responsável</v>
      </c>
      <c r="I195" s="119"/>
      <c r="J195" s="120"/>
      <c r="K195" s="120"/>
      <c r="L195" s="121" t="str">
        <f t="shared" ca="1" si="6"/>
        <v>Atrasado</v>
      </c>
      <c r="M195" s="122" t="s">
        <v>874</v>
      </c>
      <c r="N195" s="123"/>
      <c r="O195" s="124" t="s">
        <v>873</v>
      </c>
      <c r="P195" s="129">
        <f t="shared" si="7"/>
        <v>0</v>
      </c>
      <c r="Q195" s="130">
        <f t="shared" si="8"/>
        <v>1</v>
      </c>
      <c r="R195" s="127">
        <f>IF(Table26[[#This Row],[Status Medida]]="Finalizado",IF(Table26[[#This Row],[Prioridade2]]=1,1,0),0)</f>
        <v>0</v>
      </c>
    </row>
    <row r="196" spans="1:18" s="128" customFormat="1" ht="150" customHeight="1">
      <c r="A196" s="112"/>
      <c r="B196" s="124">
        <v>1</v>
      </c>
      <c r="C196" s="113" t="s">
        <v>612</v>
      </c>
      <c r="D196" s="114" t="s">
        <v>613</v>
      </c>
      <c r="E196" s="115" t="str">
        <f>FORM2.4!F41</f>
        <v>Selecione a Resposta</v>
      </c>
      <c r="F196" s="116"/>
      <c r="G196" s="117"/>
      <c r="H196" s="118" t="str">
        <f>IF(G196="","Selecionar Responsável",_xlfn.XLOOKUP(G196,FORM1!$B$22:$B$1100,FORM1!$C$22:$C$1100,"",1))</f>
        <v>Selecionar Responsável</v>
      </c>
      <c r="I196" s="119"/>
      <c r="J196" s="120"/>
      <c r="K196" s="120"/>
      <c r="L196" s="121" t="str">
        <f t="shared" ca="1" si="6"/>
        <v>Atrasado</v>
      </c>
      <c r="M196" s="122" t="s">
        <v>874</v>
      </c>
      <c r="N196" s="123"/>
      <c r="O196" s="124" t="s">
        <v>875</v>
      </c>
      <c r="P196" s="129">
        <f t="shared" si="7"/>
        <v>1</v>
      </c>
      <c r="Q196" s="130">
        <f t="shared" si="8"/>
        <v>1</v>
      </c>
      <c r="R196" s="127">
        <f>IF(Table26[[#This Row],[Status Medida]]="Finalizado",IF(Table26[[#This Row],[Prioridade2]]=1,1,0),0)</f>
        <v>0</v>
      </c>
    </row>
    <row r="197" spans="1:18" s="128" customFormat="1" ht="150" hidden="1" customHeight="1">
      <c r="A197" s="112"/>
      <c r="B197" s="124" t="s">
        <v>1719</v>
      </c>
      <c r="C197" s="113" t="s">
        <v>614</v>
      </c>
      <c r="D197" s="114" t="s">
        <v>615</v>
      </c>
      <c r="E197" s="115" t="str">
        <f>FORM2.4!F42</f>
        <v>Selecione a Resposta</v>
      </c>
      <c r="F197" s="116"/>
      <c r="G197" s="117"/>
      <c r="H197" s="118" t="str">
        <f>IF(G197="","Selecionar Responsável",_xlfn.XLOOKUP(G197,FORM1!$B$22:$B$1100,FORM1!$C$22:$C$1100,"",1))</f>
        <v>Selecionar Responsável</v>
      </c>
      <c r="I197" s="119"/>
      <c r="J197" s="120"/>
      <c r="K197" s="120"/>
      <c r="L197" s="121" t="str">
        <f t="shared" ca="1" si="6"/>
        <v>Atrasado</v>
      </c>
      <c r="M197" s="122" t="s">
        <v>874</v>
      </c>
      <c r="N197" s="123"/>
      <c r="O197" s="124" t="s">
        <v>873</v>
      </c>
      <c r="P197" s="129">
        <f t="shared" si="7"/>
        <v>0</v>
      </c>
      <c r="Q197" s="130">
        <f t="shared" si="8"/>
        <v>1</v>
      </c>
      <c r="R197" s="127">
        <f>IF(Table26[[#This Row],[Status Medida]]="Finalizado",IF(Table26[[#This Row],[Prioridade2]]=1,1,0),0)</f>
        <v>0</v>
      </c>
    </row>
    <row r="198" spans="1:18" s="128" customFormat="1" ht="150" customHeight="1">
      <c r="A198" s="112"/>
      <c r="B198" s="124">
        <v>2</v>
      </c>
      <c r="C198" s="113" t="s">
        <v>616</v>
      </c>
      <c r="D198" s="114" t="s">
        <v>617</v>
      </c>
      <c r="E198" s="115" t="str">
        <f>FORM2.4!F43</f>
        <v>Selecione a Resposta</v>
      </c>
      <c r="F198" s="116"/>
      <c r="G198" s="117"/>
      <c r="H198" s="118" t="str">
        <f>IF(G198="","Selecionar Responsável",_xlfn.XLOOKUP(G198,FORM1!$B$22:$B$1100,FORM1!$C$22:$C$1100,"",1))</f>
        <v>Selecionar Responsável</v>
      </c>
      <c r="I198" s="119"/>
      <c r="J198" s="120"/>
      <c r="K198" s="120"/>
      <c r="L198" s="121" t="str">
        <f t="shared" ca="1" si="6"/>
        <v>Atrasado</v>
      </c>
      <c r="M198" s="122" t="s">
        <v>874</v>
      </c>
      <c r="N198" s="123"/>
      <c r="O198" s="124" t="s">
        <v>875</v>
      </c>
      <c r="P198" s="129">
        <f t="shared" si="7"/>
        <v>1</v>
      </c>
      <c r="Q198" s="130">
        <f t="shared" si="8"/>
        <v>1</v>
      </c>
      <c r="R198" s="127">
        <f>IF(Table26[[#This Row],[Status Medida]]="Finalizado",IF(Table26[[#This Row],[Prioridade2]]=1,1,0),0)</f>
        <v>0</v>
      </c>
    </row>
    <row r="199" spans="1:18" s="128" customFormat="1" ht="150" hidden="1" customHeight="1">
      <c r="A199" s="112"/>
      <c r="B199" s="124" t="s">
        <v>1719</v>
      </c>
      <c r="C199" s="113" t="s">
        <v>618</v>
      </c>
      <c r="D199" s="114" t="s">
        <v>619</v>
      </c>
      <c r="E199" s="115" t="str">
        <f>FORM2.4!F44</f>
        <v>Selecione a Resposta</v>
      </c>
      <c r="F199" s="116"/>
      <c r="G199" s="117"/>
      <c r="H199" s="118" t="str">
        <f>IF(G199="","Selecionar Responsável",_xlfn.XLOOKUP(G199,FORM1!$B$22:$B$1100,FORM1!$C$22:$C$1100,"",1))</f>
        <v>Selecionar Responsável</v>
      </c>
      <c r="I199" s="119"/>
      <c r="J199" s="120"/>
      <c r="K199" s="120"/>
      <c r="L199" s="121" t="str">
        <f t="shared" ref="L199:L262" ca="1" si="9">IF(J199&gt;K199,"Datas inválidas",IF(M199="Finalizado","Concluído",IF(J199&gt;TODAY(),"Não iniciado",_xlfn.IFS(J199=TODAY(),"Em andamento",TODAY()&gt;K199,"Atrasado",AND(TODAY()&gt;J199,TODAY()&lt;=K199),"Em andamento"))))</f>
        <v>Atrasado</v>
      </c>
      <c r="M199" s="122" t="s">
        <v>874</v>
      </c>
      <c r="N199" s="123"/>
      <c r="O199" s="124" t="s">
        <v>873</v>
      </c>
      <c r="P199" s="129">
        <f t="shared" ref="P199:P262" si="10">IF(O199="Sim",1,0)</f>
        <v>0</v>
      </c>
      <c r="Q199" s="130">
        <f t="shared" ref="Q199:Q262" si="11">IF(N199=E199,0,1)</f>
        <v>1</v>
      </c>
      <c r="R199" s="127">
        <f>IF(Table26[[#This Row],[Status Medida]]="Finalizado",IF(Table26[[#This Row],[Prioridade2]]=1,1,0),0)</f>
        <v>0</v>
      </c>
    </row>
    <row r="200" spans="1:18" s="128" customFormat="1" ht="150" customHeight="1">
      <c r="A200" s="112"/>
      <c r="B200" s="124">
        <v>2</v>
      </c>
      <c r="C200" s="113" t="s">
        <v>620</v>
      </c>
      <c r="D200" s="114" t="s">
        <v>621</v>
      </c>
      <c r="E200" s="115" t="str">
        <f>FORM2.4!F45</f>
        <v>Selecione a Resposta</v>
      </c>
      <c r="F200" s="116"/>
      <c r="G200" s="117"/>
      <c r="H200" s="118" t="str">
        <f>IF(G200="","Selecionar Responsável",_xlfn.XLOOKUP(G200,FORM1!$B$22:$B$1100,FORM1!$C$22:$C$1100,"",1))</f>
        <v>Selecionar Responsável</v>
      </c>
      <c r="I200" s="119"/>
      <c r="J200" s="120"/>
      <c r="K200" s="120"/>
      <c r="L200" s="121" t="str">
        <f t="shared" ca="1" si="9"/>
        <v>Atrasado</v>
      </c>
      <c r="M200" s="122" t="s">
        <v>874</v>
      </c>
      <c r="N200" s="123"/>
      <c r="O200" s="124" t="s">
        <v>875</v>
      </c>
      <c r="P200" s="129">
        <f t="shared" si="10"/>
        <v>1</v>
      </c>
      <c r="Q200" s="130">
        <f t="shared" si="11"/>
        <v>1</v>
      </c>
      <c r="R200" s="127">
        <f>IF(Table26[[#This Row],[Status Medida]]="Finalizado",IF(Table26[[#This Row],[Prioridade2]]=1,1,0),0)</f>
        <v>0</v>
      </c>
    </row>
    <row r="201" spans="1:18" s="128" customFormat="1" ht="150" hidden="1" customHeight="1">
      <c r="A201" s="112"/>
      <c r="B201" s="124" t="s">
        <v>1719</v>
      </c>
      <c r="C201" s="113" t="s">
        <v>622</v>
      </c>
      <c r="D201" s="114" t="s">
        <v>623</v>
      </c>
      <c r="E201" s="115" t="str">
        <f>FORM2.4!F46</f>
        <v>Selecione a Resposta</v>
      </c>
      <c r="F201" s="116"/>
      <c r="G201" s="117"/>
      <c r="H201" s="118" t="str">
        <f>IF(G201="","Selecionar Responsável",_xlfn.XLOOKUP(G201,FORM1!$B$22:$B$1100,FORM1!$C$22:$C$1100,"",1))</f>
        <v>Selecionar Responsável</v>
      </c>
      <c r="I201" s="119"/>
      <c r="J201" s="120"/>
      <c r="K201" s="120"/>
      <c r="L201" s="121" t="str">
        <f t="shared" ca="1" si="9"/>
        <v>Atrasado</v>
      </c>
      <c r="M201" s="122" t="s">
        <v>874</v>
      </c>
      <c r="N201" s="123"/>
      <c r="O201" s="124" t="s">
        <v>873</v>
      </c>
      <c r="P201" s="129">
        <f t="shared" si="10"/>
        <v>0</v>
      </c>
      <c r="Q201" s="130">
        <f t="shared" si="11"/>
        <v>1</v>
      </c>
      <c r="R201" s="127">
        <f>IF(Table26[[#This Row],[Status Medida]]="Finalizado",IF(Table26[[#This Row],[Prioridade2]]=1,1,0),0)</f>
        <v>0</v>
      </c>
    </row>
    <row r="202" spans="1:18" s="128" customFormat="1" ht="150" hidden="1" customHeight="1">
      <c r="A202" s="112"/>
      <c r="B202" s="124" t="s">
        <v>1719</v>
      </c>
      <c r="C202" s="113" t="s">
        <v>624</v>
      </c>
      <c r="D202" s="114" t="s">
        <v>625</v>
      </c>
      <c r="E202" s="115" t="str">
        <f>FORM2.4!F47</f>
        <v>Selecione a Resposta</v>
      </c>
      <c r="F202" s="116"/>
      <c r="G202" s="117"/>
      <c r="H202" s="118" t="str">
        <f>IF(G202="","Selecionar Responsável",_xlfn.XLOOKUP(G202,FORM1!$B$22:$B$1100,FORM1!$C$22:$C$1100,"",1))</f>
        <v>Selecionar Responsável</v>
      </c>
      <c r="I202" s="119"/>
      <c r="J202" s="120"/>
      <c r="K202" s="120"/>
      <c r="L202" s="121" t="str">
        <f t="shared" ca="1" si="9"/>
        <v>Atrasado</v>
      </c>
      <c r="M202" s="122" t="s">
        <v>874</v>
      </c>
      <c r="N202" s="123"/>
      <c r="O202" s="124" t="s">
        <v>873</v>
      </c>
      <c r="P202" s="129">
        <f t="shared" si="10"/>
        <v>0</v>
      </c>
      <c r="Q202" s="130">
        <f t="shared" si="11"/>
        <v>1</v>
      </c>
      <c r="R202" s="127">
        <f>IF(Table26[[#This Row],[Status Medida]]="Finalizado",IF(Table26[[#This Row],[Prioridade2]]=1,1,0),0)</f>
        <v>0</v>
      </c>
    </row>
    <row r="203" spans="1:18" s="128" customFormat="1" ht="150" hidden="1" customHeight="1">
      <c r="A203" s="112"/>
      <c r="B203" s="124" t="s">
        <v>1719</v>
      </c>
      <c r="C203" s="113" t="s">
        <v>626</v>
      </c>
      <c r="D203" s="114" t="s">
        <v>627</v>
      </c>
      <c r="E203" s="115" t="str">
        <f>FORM2.4!F48</f>
        <v>Selecione a Resposta</v>
      </c>
      <c r="F203" s="116"/>
      <c r="G203" s="117"/>
      <c r="H203" s="118" t="str">
        <f>IF(G203="","Selecionar Responsável",_xlfn.XLOOKUP(G203,FORM1!$B$22:$B$1100,FORM1!$C$22:$C$1100,"",1))</f>
        <v>Selecionar Responsável</v>
      </c>
      <c r="I203" s="119"/>
      <c r="J203" s="120"/>
      <c r="K203" s="120"/>
      <c r="L203" s="121" t="str">
        <f t="shared" ca="1" si="9"/>
        <v>Atrasado</v>
      </c>
      <c r="M203" s="122" t="s">
        <v>874</v>
      </c>
      <c r="N203" s="123"/>
      <c r="O203" s="124" t="s">
        <v>873</v>
      </c>
      <c r="P203" s="129">
        <f t="shared" si="10"/>
        <v>0</v>
      </c>
      <c r="Q203" s="130">
        <f t="shared" si="11"/>
        <v>1</v>
      </c>
      <c r="R203" s="127">
        <f>IF(Table26[[#This Row],[Status Medida]]="Finalizado",IF(Table26[[#This Row],[Prioridade2]]=1,1,0),0)</f>
        <v>0</v>
      </c>
    </row>
    <row r="204" spans="1:18" s="128" customFormat="1" ht="150" hidden="1" customHeight="1">
      <c r="A204" s="112"/>
      <c r="B204" s="124" t="s">
        <v>1719</v>
      </c>
      <c r="C204" s="113" t="s">
        <v>628</v>
      </c>
      <c r="D204" s="114" t="s">
        <v>629</v>
      </c>
      <c r="E204" s="115" t="str">
        <f>FORM2.4!F49</f>
        <v>Selecione a Resposta</v>
      </c>
      <c r="F204" s="116"/>
      <c r="G204" s="117"/>
      <c r="H204" s="118" t="str">
        <f>IF(G204="","Selecionar Responsável",_xlfn.XLOOKUP(G204,FORM1!$B$22:$B$1100,FORM1!$C$22:$C$1100,"",1))</f>
        <v>Selecionar Responsável</v>
      </c>
      <c r="I204" s="119"/>
      <c r="J204" s="120"/>
      <c r="K204" s="120"/>
      <c r="L204" s="121" t="str">
        <f t="shared" ca="1" si="9"/>
        <v>Atrasado</v>
      </c>
      <c r="M204" s="122" t="s">
        <v>874</v>
      </c>
      <c r="N204" s="123"/>
      <c r="O204" s="124" t="s">
        <v>873</v>
      </c>
      <c r="P204" s="129">
        <f t="shared" si="10"/>
        <v>0</v>
      </c>
      <c r="Q204" s="130">
        <f t="shared" si="11"/>
        <v>1</v>
      </c>
      <c r="R204" s="127">
        <f>IF(Table26[[#This Row],[Status Medida]]="Finalizado",IF(Table26[[#This Row],[Prioridade2]]=1,1,0),0)</f>
        <v>0</v>
      </c>
    </row>
    <row r="205" spans="1:18" s="128" customFormat="1" ht="150" customHeight="1">
      <c r="A205" s="112"/>
      <c r="B205" s="124">
        <v>2</v>
      </c>
      <c r="C205" s="113" t="s">
        <v>631</v>
      </c>
      <c r="D205" s="114" t="s">
        <v>632</v>
      </c>
      <c r="E205" s="115" t="str">
        <f>FORM2.4!F51</f>
        <v>Selecione a Resposta</v>
      </c>
      <c r="F205" s="116"/>
      <c r="G205" s="117"/>
      <c r="H205" s="118" t="str">
        <f>IF(G205="","Selecionar Responsável",_xlfn.XLOOKUP(G205,FORM1!$B$22:$B$1100,FORM1!$C$22:$C$1100,"",1))</f>
        <v>Selecionar Responsável</v>
      </c>
      <c r="I205" s="119"/>
      <c r="J205" s="120"/>
      <c r="K205" s="120"/>
      <c r="L205" s="121" t="str">
        <f t="shared" ca="1" si="9"/>
        <v>Atrasado</v>
      </c>
      <c r="M205" s="122" t="s">
        <v>874</v>
      </c>
      <c r="N205" s="123"/>
      <c r="O205" s="124" t="s">
        <v>875</v>
      </c>
      <c r="P205" s="129">
        <f t="shared" si="10"/>
        <v>1</v>
      </c>
      <c r="Q205" s="130">
        <f t="shared" si="11"/>
        <v>1</v>
      </c>
      <c r="R205" s="127">
        <f>IF(Table26[[#This Row],[Status Medida]]="Finalizado",IF(Table26[[#This Row],[Prioridade2]]=1,1,0),0)</f>
        <v>0</v>
      </c>
    </row>
    <row r="206" spans="1:18" s="128" customFormat="1" ht="150" hidden="1" customHeight="1">
      <c r="A206" s="112"/>
      <c r="B206" s="124">
        <v>3</v>
      </c>
      <c r="C206" s="113" t="s">
        <v>633</v>
      </c>
      <c r="D206" s="114" t="s">
        <v>634</v>
      </c>
      <c r="E206" s="115" t="str">
        <f>FORM2.4!F52</f>
        <v>Selecione a Resposta</v>
      </c>
      <c r="F206" s="116"/>
      <c r="G206" s="117"/>
      <c r="H206" s="118" t="str">
        <f>IF(G206="","Selecionar Responsável",_xlfn.XLOOKUP(G206,FORM1!$B$22:$B$1100,FORM1!$C$22:$C$1100,"",1))</f>
        <v>Selecionar Responsável</v>
      </c>
      <c r="I206" s="119"/>
      <c r="J206" s="120"/>
      <c r="K206" s="120"/>
      <c r="L206" s="121" t="str">
        <f t="shared" ca="1" si="9"/>
        <v>Atrasado</v>
      </c>
      <c r="M206" s="122" t="s">
        <v>874</v>
      </c>
      <c r="N206" s="123"/>
      <c r="O206" s="124" t="s">
        <v>873</v>
      </c>
      <c r="P206" s="129">
        <f t="shared" si="10"/>
        <v>0</v>
      </c>
      <c r="Q206" s="130">
        <f t="shared" si="11"/>
        <v>1</v>
      </c>
      <c r="R206" s="127">
        <f>IF(Table26[[#This Row],[Status Medida]]="Finalizado",IF(Table26[[#This Row],[Prioridade2]]=1,1,0),0)</f>
        <v>0</v>
      </c>
    </row>
    <row r="207" spans="1:18" s="128" customFormat="1" ht="150" hidden="1" customHeight="1">
      <c r="A207" s="112"/>
      <c r="B207" s="124" t="s">
        <v>1719</v>
      </c>
      <c r="C207" s="113" t="s">
        <v>635</v>
      </c>
      <c r="D207" s="114" t="s">
        <v>636</v>
      </c>
      <c r="E207" s="115" t="str">
        <f>FORM2.4!F53</f>
        <v>Selecione a Resposta</v>
      </c>
      <c r="F207" s="116"/>
      <c r="G207" s="117"/>
      <c r="H207" s="118" t="str">
        <f>IF(G207="","Selecionar Responsável",_xlfn.XLOOKUP(G207,FORM1!$B$22:$B$1100,FORM1!$C$22:$C$1100,"",1))</f>
        <v>Selecionar Responsável</v>
      </c>
      <c r="I207" s="119"/>
      <c r="J207" s="120"/>
      <c r="K207" s="120"/>
      <c r="L207" s="121" t="str">
        <f t="shared" ca="1" si="9"/>
        <v>Atrasado</v>
      </c>
      <c r="M207" s="122" t="s">
        <v>874</v>
      </c>
      <c r="N207" s="123"/>
      <c r="O207" s="124" t="s">
        <v>873</v>
      </c>
      <c r="P207" s="129">
        <f t="shared" si="10"/>
        <v>0</v>
      </c>
      <c r="Q207" s="130">
        <f t="shared" si="11"/>
        <v>1</v>
      </c>
      <c r="R207" s="127">
        <f>IF(Table26[[#This Row],[Status Medida]]="Finalizado",IF(Table26[[#This Row],[Prioridade2]]=1,1,0),0)</f>
        <v>0</v>
      </c>
    </row>
    <row r="208" spans="1:18" s="128" customFormat="1" ht="150" customHeight="1">
      <c r="A208" s="112"/>
      <c r="B208" s="124">
        <v>2</v>
      </c>
      <c r="C208" s="113" t="s">
        <v>637</v>
      </c>
      <c r="D208" s="114" t="s">
        <v>638</v>
      </c>
      <c r="E208" s="115" t="str">
        <f>FORM2.4!F54</f>
        <v>Selecione a Resposta</v>
      </c>
      <c r="F208" s="116"/>
      <c r="G208" s="117"/>
      <c r="H208" s="118" t="str">
        <f>IF(G208="","Selecionar Responsável",_xlfn.XLOOKUP(G208,FORM1!$B$22:$B$1100,FORM1!$C$22:$C$1100,"",1))</f>
        <v>Selecionar Responsável</v>
      </c>
      <c r="I208" s="119"/>
      <c r="J208" s="120"/>
      <c r="K208" s="120"/>
      <c r="L208" s="121" t="str">
        <f t="shared" ca="1" si="9"/>
        <v>Atrasado</v>
      </c>
      <c r="M208" s="122" t="s">
        <v>874</v>
      </c>
      <c r="N208" s="123"/>
      <c r="O208" s="124" t="s">
        <v>875</v>
      </c>
      <c r="P208" s="129">
        <f t="shared" si="10"/>
        <v>1</v>
      </c>
      <c r="Q208" s="130">
        <f t="shared" si="11"/>
        <v>1</v>
      </c>
      <c r="R208" s="127">
        <f>IF(Table26[[#This Row],[Status Medida]]="Finalizado",IF(Table26[[#This Row],[Prioridade2]]=1,1,0),0)</f>
        <v>0</v>
      </c>
    </row>
    <row r="209" spans="1:18" s="128" customFormat="1" ht="150" hidden="1" customHeight="1">
      <c r="A209" s="112"/>
      <c r="B209" s="124" t="s">
        <v>1719</v>
      </c>
      <c r="C209" s="113" t="s">
        <v>639</v>
      </c>
      <c r="D209" s="114" t="s">
        <v>640</v>
      </c>
      <c r="E209" s="115" t="str">
        <f>FORM2.4!F55</f>
        <v>Selecione a Resposta</v>
      </c>
      <c r="F209" s="116"/>
      <c r="G209" s="117"/>
      <c r="H209" s="118" t="str">
        <f>IF(G209="","Selecionar Responsável",_xlfn.XLOOKUP(G209,FORM1!$B$22:$B$1100,FORM1!$C$22:$C$1100,"",1))</f>
        <v>Selecionar Responsável</v>
      </c>
      <c r="I209" s="119"/>
      <c r="J209" s="120"/>
      <c r="K209" s="120"/>
      <c r="L209" s="121" t="str">
        <f t="shared" ca="1" si="9"/>
        <v>Atrasado</v>
      </c>
      <c r="M209" s="122" t="s">
        <v>874</v>
      </c>
      <c r="N209" s="123"/>
      <c r="O209" s="124" t="s">
        <v>873</v>
      </c>
      <c r="P209" s="129">
        <f t="shared" si="10"/>
        <v>0</v>
      </c>
      <c r="Q209" s="130">
        <f t="shared" si="11"/>
        <v>1</v>
      </c>
      <c r="R209" s="127">
        <f>IF(Table26[[#This Row],[Status Medida]]="Finalizado",IF(Table26[[#This Row],[Prioridade2]]=1,1,0),0)</f>
        <v>0</v>
      </c>
    </row>
    <row r="210" spans="1:18" s="128" customFormat="1" ht="150" hidden="1" customHeight="1">
      <c r="A210" s="112"/>
      <c r="B210" s="124" t="s">
        <v>1719</v>
      </c>
      <c r="C210" s="113" t="s">
        <v>641</v>
      </c>
      <c r="D210" s="114" t="s">
        <v>642</v>
      </c>
      <c r="E210" s="115" t="str">
        <f>FORM2.4!F56</f>
        <v>Selecione a Resposta</v>
      </c>
      <c r="F210" s="116"/>
      <c r="G210" s="117"/>
      <c r="H210" s="118" t="str">
        <f>IF(G210="","Selecionar Responsável",_xlfn.XLOOKUP(G210,FORM1!$B$22:$B$1100,FORM1!$C$22:$C$1100,"",1))</f>
        <v>Selecionar Responsável</v>
      </c>
      <c r="I210" s="119"/>
      <c r="J210" s="120"/>
      <c r="K210" s="120"/>
      <c r="L210" s="121" t="str">
        <f t="shared" ca="1" si="9"/>
        <v>Atrasado</v>
      </c>
      <c r="M210" s="122" t="s">
        <v>874</v>
      </c>
      <c r="N210" s="123"/>
      <c r="O210" s="124" t="s">
        <v>873</v>
      </c>
      <c r="P210" s="129">
        <f t="shared" si="10"/>
        <v>0</v>
      </c>
      <c r="Q210" s="130">
        <f t="shared" si="11"/>
        <v>1</v>
      </c>
      <c r="R210" s="127">
        <f>IF(Table26[[#This Row],[Status Medida]]="Finalizado",IF(Table26[[#This Row],[Prioridade2]]=1,1,0),0)</f>
        <v>0</v>
      </c>
    </row>
    <row r="211" spans="1:18" s="128" customFormat="1" ht="150" hidden="1" customHeight="1">
      <c r="A211" s="112"/>
      <c r="B211" s="124" t="s">
        <v>1719</v>
      </c>
      <c r="C211" s="113" t="s">
        <v>643</v>
      </c>
      <c r="D211" s="114" t="s">
        <v>644</v>
      </c>
      <c r="E211" s="115" t="str">
        <f>FORM2.4!F57</f>
        <v>Selecione a Resposta</v>
      </c>
      <c r="F211" s="116"/>
      <c r="G211" s="117"/>
      <c r="H211" s="118" t="str">
        <f>IF(G211="","Selecionar Responsável",_xlfn.XLOOKUP(G211,FORM1!$B$22:$B$1100,FORM1!$C$22:$C$1100,"",1))</f>
        <v>Selecionar Responsável</v>
      </c>
      <c r="I211" s="119"/>
      <c r="J211" s="120"/>
      <c r="K211" s="120"/>
      <c r="L211" s="121" t="str">
        <f t="shared" ca="1" si="9"/>
        <v>Atrasado</v>
      </c>
      <c r="M211" s="122" t="s">
        <v>874</v>
      </c>
      <c r="N211" s="123"/>
      <c r="O211" s="124" t="s">
        <v>873</v>
      </c>
      <c r="P211" s="129">
        <f t="shared" si="10"/>
        <v>0</v>
      </c>
      <c r="Q211" s="130">
        <f t="shared" si="11"/>
        <v>1</v>
      </c>
      <c r="R211" s="127">
        <f>IF(Table26[[#This Row],[Status Medida]]="Finalizado",IF(Table26[[#This Row],[Prioridade2]]=1,1,0),0)</f>
        <v>0</v>
      </c>
    </row>
    <row r="212" spans="1:18" s="128" customFormat="1" ht="150" hidden="1" customHeight="1">
      <c r="A212" s="112"/>
      <c r="B212" s="124" t="s">
        <v>1719</v>
      </c>
      <c r="C212" s="113" t="s">
        <v>645</v>
      </c>
      <c r="D212" s="114" t="s">
        <v>646</v>
      </c>
      <c r="E212" s="115" t="str">
        <f>FORM2.4!F58</f>
        <v>Selecione a Resposta</v>
      </c>
      <c r="F212" s="116"/>
      <c r="G212" s="117"/>
      <c r="H212" s="118" t="str">
        <f>IF(G212="","Selecionar Responsável",_xlfn.XLOOKUP(G212,FORM1!$B$22:$B$1100,FORM1!$C$22:$C$1100,"",1))</f>
        <v>Selecionar Responsável</v>
      </c>
      <c r="I212" s="119"/>
      <c r="J212" s="120"/>
      <c r="K212" s="120"/>
      <c r="L212" s="121" t="str">
        <f t="shared" ca="1" si="9"/>
        <v>Atrasado</v>
      </c>
      <c r="M212" s="122" t="s">
        <v>874</v>
      </c>
      <c r="N212" s="123"/>
      <c r="O212" s="124" t="s">
        <v>873</v>
      </c>
      <c r="P212" s="129">
        <f t="shared" si="10"/>
        <v>0</v>
      </c>
      <c r="Q212" s="130">
        <f t="shared" si="11"/>
        <v>1</v>
      </c>
      <c r="R212" s="127">
        <f>IF(Table26[[#This Row],[Status Medida]]="Finalizado",IF(Table26[[#This Row],[Prioridade2]]=1,1,0),0)</f>
        <v>0</v>
      </c>
    </row>
    <row r="213" spans="1:18" s="128" customFormat="1" ht="150" hidden="1" customHeight="1">
      <c r="A213" s="112"/>
      <c r="B213" s="124" t="s">
        <v>1719</v>
      </c>
      <c r="C213" s="113" t="s">
        <v>647</v>
      </c>
      <c r="D213" s="114" t="s">
        <v>648</v>
      </c>
      <c r="E213" s="115" t="str">
        <f>FORM2.4!F59</f>
        <v>Selecione a Resposta</v>
      </c>
      <c r="F213" s="116"/>
      <c r="G213" s="117"/>
      <c r="H213" s="118" t="str">
        <f>IF(G213="","Selecionar Responsável",_xlfn.XLOOKUP(G213,FORM1!$B$22:$B$1100,FORM1!$C$22:$C$1100,"",1))</f>
        <v>Selecionar Responsável</v>
      </c>
      <c r="I213" s="119"/>
      <c r="J213" s="120"/>
      <c r="K213" s="120"/>
      <c r="L213" s="121" t="str">
        <f t="shared" ca="1" si="9"/>
        <v>Atrasado</v>
      </c>
      <c r="M213" s="122" t="s">
        <v>874</v>
      </c>
      <c r="N213" s="123"/>
      <c r="O213" s="124" t="s">
        <v>873</v>
      </c>
      <c r="P213" s="129">
        <f t="shared" si="10"/>
        <v>0</v>
      </c>
      <c r="Q213" s="130">
        <f t="shared" si="11"/>
        <v>1</v>
      </c>
      <c r="R213" s="127">
        <f>IF(Table26[[#This Row],[Status Medida]]="Finalizado",IF(Table26[[#This Row],[Prioridade2]]=1,1,0),0)</f>
        <v>0</v>
      </c>
    </row>
    <row r="214" spans="1:18" s="128" customFormat="1" ht="150" customHeight="1">
      <c r="A214" s="112"/>
      <c r="B214" s="124">
        <v>2</v>
      </c>
      <c r="C214" s="113" t="s">
        <v>649</v>
      </c>
      <c r="D214" s="114" t="s">
        <v>650</v>
      </c>
      <c r="E214" s="115" t="str">
        <f>FORM2.4!F60</f>
        <v>Selecione a Resposta</v>
      </c>
      <c r="F214" s="116"/>
      <c r="G214" s="117"/>
      <c r="H214" s="118" t="str">
        <f>IF(G214="","Selecionar Responsável",_xlfn.XLOOKUP(G214,FORM1!$B$22:$B$1100,FORM1!$C$22:$C$1100,"",1))</f>
        <v>Selecionar Responsável</v>
      </c>
      <c r="I214" s="119"/>
      <c r="J214" s="120"/>
      <c r="K214" s="120"/>
      <c r="L214" s="121" t="str">
        <f t="shared" ca="1" si="9"/>
        <v>Atrasado</v>
      </c>
      <c r="M214" s="122" t="s">
        <v>874</v>
      </c>
      <c r="N214" s="123"/>
      <c r="O214" s="124" t="s">
        <v>875</v>
      </c>
      <c r="P214" s="129">
        <f t="shared" si="10"/>
        <v>1</v>
      </c>
      <c r="Q214" s="130">
        <f t="shared" si="11"/>
        <v>1</v>
      </c>
      <c r="R214" s="127">
        <f>IF(Table26[[#This Row],[Status Medida]]="Finalizado",IF(Table26[[#This Row],[Prioridade2]]=1,1,0),0)</f>
        <v>0</v>
      </c>
    </row>
    <row r="215" spans="1:18" s="128" customFormat="1" ht="150" customHeight="1">
      <c r="A215" s="112"/>
      <c r="B215" s="124">
        <v>2</v>
      </c>
      <c r="C215" s="113" t="s">
        <v>651</v>
      </c>
      <c r="D215" s="114" t="s">
        <v>652</v>
      </c>
      <c r="E215" s="115" t="str">
        <f>FORM2.4!F61</f>
        <v>Selecione a Resposta</v>
      </c>
      <c r="F215" s="116"/>
      <c r="G215" s="117"/>
      <c r="H215" s="118" t="str">
        <f>IF(G215="","Selecionar Responsável",_xlfn.XLOOKUP(G215,FORM1!$B$22:$B$1100,FORM1!$C$22:$C$1100,"",1))</f>
        <v>Selecionar Responsável</v>
      </c>
      <c r="I215" s="119"/>
      <c r="J215" s="120"/>
      <c r="K215" s="120"/>
      <c r="L215" s="121" t="str">
        <f t="shared" ca="1" si="9"/>
        <v>Atrasado</v>
      </c>
      <c r="M215" s="122" t="s">
        <v>874</v>
      </c>
      <c r="N215" s="123"/>
      <c r="O215" s="124" t="s">
        <v>875</v>
      </c>
      <c r="P215" s="129">
        <f t="shared" si="10"/>
        <v>1</v>
      </c>
      <c r="Q215" s="130">
        <f t="shared" si="11"/>
        <v>1</v>
      </c>
      <c r="R215" s="127">
        <f>IF(Table26[[#This Row],[Status Medida]]="Finalizado",IF(Table26[[#This Row],[Prioridade2]]=1,1,0),0)</f>
        <v>0</v>
      </c>
    </row>
    <row r="216" spans="1:18" s="128" customFormat="1" ht="150" hidden="1" customHeight="1">
      <c r="A216" s="112"/>
      <c r="B216" s="124" t="s">
        <v>1719</v>
      </c>
      <c r="C216" s="113" t="s">
        <v>653</v>
      </c>
      <c r="D216" s="114" t="s">
        <v>654</v>
      </c>
      <c r="E216" s="115" t="str">
        <f>FORM2.4!F62</f>
        <v>Selecione a Resposta</v>
      </c>
      <c r="F216" s="116"/>
      <c r="G216" s="117"/>
      <c r="H216" s="118" t="str">
        <f>IF(G216="","Selecionar Responsável",_xlfn.XLOOKUP(G216,FORM1!$B$22:$B$1100,FORM1!$C$22:$C$1100,"",1))</f>
        <v>Selecionar Responsável</v>
      </c>
      <c r="I216" s="119"/>
      <c r="J216" s="120"/>
      <c r="K216" s="120"/>
      <c r="L216" s="121" t="str">
        <f t="shared" ca="1" si="9"/>
        <v>Atrasado</v>
      </c>
      <c r="M216" s="122" t="s">
        <v>874</v>
      </c>
      <c r="N216" s="123"/>
      <c r="O216" s="124" t="s">
        <v>873</v>
      </c>
      <c r="P216" s="129">
        <f t="shared" si="10"/>
        <v>0</v>
      </c>
      <c r="Q216" s="130">
        <f t="shared" si="11"/>
        <v>1</v>
      </c>
      <c r="R216" s="127">
        <f>IF(Table26[[#This Row],[Status Medida]]="Finalizado",IF(Table26[[#This Row],[Prioridade2]]=1,1,0),0)</f>
        <v>0</v>
      </c>
    </row>
    <row r="217" spans="1:18" s="128" customFormat="1" ht="150" hidden="1" customHeight="1">
      <c r="A217" s="112"/>
      <c r="B217" s="124">
        <v>3</v>
      </c>
      <c r="C217" s="113" t="s">
        <v>656</v>
      </c>
      <c r="D217" s="114" t="s">
        <v>657</v>
      </c>
      <c r="E217" s="115" t="str">
        <f>FORM2.4!F64</f>
        <v>Selecione a Resposta</v>
      </c>
      <c r="F217" s="116"/>
      <c r="G217" s="117"/>
      <c r="H217" s="118" t="str">
        <f>IF(G217="","Selecionar Responsável",_xlfn.XLOOKUP(G217,FORM1!$B$22:$B$1100,FORM1!$C$22:$C$1100,"",1))</f>
        <v>Selecionar Responsável</v>
      </c>
      <c r="I217" s="119"/>
      <c r="J217" s="120"/>
      <c r="K217" s="120"/>
      <c r="L217" s="121" t="str">
        <f t="shared" ca="1" si="9"/>
        <v>Atrasado</v>
      </c>
      <c r="M217" s="122" t="s">
        <v>874</v>
      </c>
      <c r="N217" s="123"/>
      <c r="O217" s="124" t="s">
        <v>873</v>
      </c>
      <c r="P217" s="129">
        <f t="shared" si="10"/>
        <v>0</v>
      </c>
      <c r="Q217" s="130">
        <f t="shared" si="11"/>
        <v>1</v>
      </c>
      <c r="R217" s="127">
        <f>IF(Table26[[#This Row],[Status Medida]]="Finalizado",IF(Table26[[#This Row],[Prioridade2]]=1,1,0),0)</f>
        <v>0</v>
      </c>
    </row>
    <row r="218" spans="1:18" s="128" customFormat="1" ht="150" customHeight="1">
      <c r="A218" s="112"/>
      <c r="B218" s="124">
        <v>2</v>
      </c>
      <c r="C218" s="113" t="s">
        <v>658</v>
      </c>
      <c r="D218" s="114" t="s">
        <v>659</v>
      </c>
      <c r="E218" s="115" t="str">
        <f>FORM2.4!F65</f>
        <v>Selecione a Resposta</v>
      </c>
      <c r="F218" s="116"/>
      <c r="G218" s="117"/>
      <c r="H218" s="118" t="str">
        <f>IF(G218="","Selecionar Responsável",_xlfn.XLOOKUP(G218,FORM1!$B$22:$B$1100,FORM1!$C$22:$C$1100,"",1))</f>
        <v>Selecionar Responsável</v>
      </c>
      <c r="I218" s="119"/>
      <c r="J218" s="120"/>
      <c r="K218" s="120"/>
      <c r="L218" s="121" t="str">
        <f t="shared" ca="1" si="9"/>
        <v>Atrasado</v>
      </c>
      <c r="M218" s="122" t="s">
        <v>874</v>
      </c>
      <c r="N218" s="123"/>
      <c r="O218" s="124" t="s">
        <v>875</v>
      </c>
      <c r="P218" s="129">
        <f t="shared" si="10"/>
        <v>1</v>
      </c>
      <c r="Q218" s="130">
        <f t="shared" si="11"/>
        <v>1</v>
      </c>
      <c r="R218" s="127">
        <f>IF(Table26[[#This Row],[Status Medida]]="Finalizado",IF(Table26[[#This Row],[Prioridade2]]=1,1,0),0)</f>
        <v>0</v>
      </c>
    </row>
    <row r="219" spans="1:18" s="128" customFormat="1" ht="150" hidden="1" customHeight="1">
      <c r="A219" s="112"/>
      <c r="B219" s="124" t="s">
        <v>1719</v>
      </c>
      <c r="C219" s="113" t="s">
        <v>660</v>
      </c>
      <c r="D219" s="114" t="s">
        <v>661</v>
      </c>
      <c r="E219" s="115" t="str">
        <f>FORM2.4!F66</f>
        <v>Selecione a Resposta</v>
      </c>
      <c r="F219" s="116"/>
      <c r="G219" s="117"/>
      <c r="H219" s="118" t="str">
        <f>IF(G219="","Selecionar Responsável",_xlfn.XLOOKUP(G219,FORM1!$B$22:$B$1100,FORM1!$C$22:$C$1100,"",1))</f>
        <v>Selecionar Responsável</v>
      </c>
      <c r="I219" s="119"/>
      <c r="J219" s="120"/>
      <c r="K219" s="120"/>
      <c r="L219" s="121" t="str">
        <f t="shared" ca="1" si="9"/>
        <v>Atrasado</v>
      </c>
      <c r="M219" s="122" t="s">
        <v>874</v>
      </c>
      <c r="N219" s="123"/>
      <c r="O219" s="124" t="s">
        <v>873</v>
      </c>
      <c r="P219" s="129">
        <f t="shared" si="10"/>
        <v>0</v>
      </c>
      <c r="Q219" s="130">
        <f t="shared" si="11"/>
        <v>1</v>
      </c>
      <c r="R219" s="127">
        <f>IF(Table26[[#This Row],[Status Medida]]="Finalizado",IF(Table26[[#This Row],[Prioridade2]]=1,1,0),0)</f>
        <v>0</v>
      </c>
    </row>
    <row r="220" spans="1:18" s="128" customFormat="1" ht="150" hidden="1" customHeight="1">
      <c r="A220" s="112"/>
      <c r="B220" s="124" t="s">
        <v>1719</v>
      </c>
      <c r="C220" s="113" t="s">
        <v>662</v>
      </c>
      <c r="D220" s="114" t="s">
        <v>663</v>
      </c>
      <c r="E220" s="115" t="str">
        <f>FORM2.4!F67</f>
        <v>Selecione a Resposta</v>
      </c>
      <c r="F220" s="116"/>
      <c r="G220" s="117"/>
      <c r="H220" s="118" t="str">
        <f>IF(G220="","Selecionar Responsável",_xlfn.XLOOKUP(G220,FORM1!$B$22:$B$1100,FORM1!$C$22:$C$1100,"",1))</f>
        <v>Selecionar Responsável</v>
      </c>
      <c r="I220" s="119"/>
      <c r="J220" s="120"/>
      <c r="K220" s="120"/>
      <c r="L220" s="121" t="str">
        <f t="shared" ca="1" si="9"/>
        <v>Atrasado</v>
      </c>
      <c r="M220" s="122" t="s">
        <v>874</v>
      </c>
      <c r="N220" s="123"/>
      <c r="O220" s="124" t="s">
        <v>873</v>
      </c>
      <c r="P220" s="129">
        <f t="shared" si="10"/>
        <v>0</v>
      </c>
      <c r="Q220" s="130">
        <f t="shared" si="11"/>
        <v>1</v>
      </c>
      <c r="R220" s="127">
        <f>IF(Table26[[#This Row],[Status Medida]]="Finalizado",IF(Table26[[#This Row],[Prioridade2]]=1,1,0),0)</f>
        <v>0</v>
      </c>
    </row>
    <row r="221" spans="1:18" s="128" customFormat="1" ht="150" customHeight="1">
      <c r="A221" s="112"/>
      <c r="B221" s="124">
        <v>2</v>
      </c>
      <c r="C221" s="113" t="s">
        <v>665</v>
      </c>
      <c r="D221" s="114" t="s">
        <v>666</v>
      </c>
      <c r="E221" s="115" t="str">
        <f>FORM2.4!F69</f>
        <v>Selecione a Resposta</v>
      </c>
      <c r="F221" s="116"/>
      <c r="G221" s="117"/>
      <c r="H221" s="118" t="str">
        <f>IF(G221="","Selecionar Responsável",_xlfn.XLOOKUP(G221,FORM1!$B$22:$B$1100,FORM1!$C$22:$C$1100,"",1))</f>
        <v>Selecionar Responsável</v>
      </c>
      <c r="I221" s="119"/>
      <c r="J221" s="120"/>
      <c r="K221" s="120"/>
      <c r="L221" s="121" t="str">
        <f t="shared" ca="1" si="9"/>
        <v>Atrasado</v>
      </c>
      <c r="M221" s="122" t="s">
        <v>874</v>
      </c>
      <c r="N221" s="123"/>
      <c r="O221" s="124" t="s">
        <v>875</v>
      </c>
      <c r="P221" s="129">
        <f t="shared" si="10"/>
        <v>1</v>
      </c>
      <c r="Q221" s="130">
        <f t="shared" si="11"/>
        <v>1</v>
      </c>
      <c r="R221" s="127">
        <f>IF(Table26[[#This Row],[Status Medida]]="Finalizado",IF(Table26[[#This Row],[Prioridade2]]=1,1,0),0)</f>
        <v>0</v>
      </c>
    </row>
    <row r="222" spans="1:18" s="128" customFormat="1" ht="150" hidden="1" customHeight="1">
      <c r="A222" s="112"/>
      <c r="B222" s="124" t="s">
        <v>1719</v>
      </c>
      <c r="C222" s="113" t="s">
        <v>667</v>
      </c>
      <c r="D222" s="114" t="s">
        <v>668</v>
      </c>
      <c r="E222" s="115" t="str">
        <f>FORM2.4!F70</f>
        <v>Selecione a Resposta</v>
      </c>
      <c r="F222" s="116"/>
      <c r="G222" s="117"/>
      <c r="H222" s="118" t="str">
        <f>IF(G222="","Selecionar Responsável",_xlfn.XLOOKUP(G222,FORM1!$B$22:$B$1100,FORM1!$C$22:$C$1100,"",1))</f>
        <v>Selecionar Responsável</v>
      </c>
      <c r="I222" s="119"/>
      <c r="J222" s="120"/>
      <c r="K222" s="120"/>
      <c r="L222" s="121" t="str">
        <f t="shared" ca="1" si="9"/>
        <v>Atrasado</v>
      </c>
      <c r="M222" s="122" t="s">
        <v>874</v>
      </c>
      <c r="N222" s="123"/>
      <c r="O222" s="124" t="s">
        <v>873</v>
      </c>
      <c r="P222" s="129">
        <f t="shared" si="10"/>
        <v>0</v>
      </c>
      <c r="Q222" s="130">
        <f t="shared" si="11"/>
        <v>1</v>
      </c>
      <c r="R222" s="127">
        <f>IF(Table26[[#This Row],[Status Medida]]="Finalizado",IF(Table26[[#This Row],[Prioridade2]]=1,1,0),0)</f>
        <v>0</v>
      </c>
    </row>
    <row r="223" spans="1:18" s="128" customFormat="1" ht="150" hidden="1" customHeight="1">
      <c r="A223" s="112"/>
      <c r="B223" s="124" t="s">
        <v>1719</v>
      </c>
      <c r="C223" s="113" t="s">
        <v>669</v>
      </c>
      <c r="D223" s="114" t="s">
        <v>670</v>
      </c>
      <c r="E223" s="115" t="str">
        <f>FORM2.4!F71</f>
        <v>Selecione a Resposta</v>
      </c>
      <c r="F223" s="116"/>
      <c r="G223" s="117"/>
      <c r="H223" s="118" t="str">
        <f>IF(G223="","Selecionar Responsável",_xlfn.XLOOKUP(G223,FORM1!$B$22:$B$1100,FORM1!$C$22:$C$1100,"",1))</f>
        <v>Selecionar Responsável</v>
      </c>
      <c r="I223" s="119"/>
      <c r="J223" s="120"/>
      <c r="K223" s="120"/>
      <c r="L223" s="121" t="str">
        <f t="shared" ca="1" si="9"/>
        <v>Atrasado</v>
      </c>
      <c r="M223" s="122" t="s">
        <v>874</v>
      </c>
      <c r="N223" s="123"/>
      <c r="O223" s="124" t="s">
        <v>873</v>
      </c>
      <c r="P223" s="129">
        <f t="shared" si="10"/>
        <v>0</v>
      </c>
      <c r="Q223" s="130">
        <f t="shared" si="11"/>
        <v>1</v>
      </c>
      <c r="R223" s="127">
        <f>IF(Table26[[#This Row],[Status Medida]]="Finalizado",IF(Table26[[#This Row],[Prioridade2]]=1,1,0),0)</f>
        <v>0</v>
      </c>
    </row>
    <row r="224" spans="1:18" s="128" customFormat="1" ht="150" hidden="1" customHeight="1">
      <c r="A224" s="112"/>
      <c r="B224" s="124" t="s">
        <v>1719</v>
      </c>
      <c r="C224" s="113" t="s">
        <v>671</v>
      </c>
      <c r="D224" s="114" t="s">
        <v>672</v>
      </c>
      <c r="E224" s="115" t="str">
        <f>FORM2.4!F72</f>
        <v>Selecione a Resposta</v>
      </c>
      <c r="F224" s="116"/>
      <c r="G224" s="117"/>
      <c r="H224" s="118" t="str">
        <f>IF(G224="","Selecionar Responsável",_xlfn.XLOOKUP(G224,FORM1!$B$22:$B$1100,FORM1!$C$22:$C$1100,"",1))</f>
        <v>Selecionar Responsável</v>
      </c>
      <c r="I224" s="119"/>
      <c r="J224" s="120"/>
      <c r="K224" s="120"/>
      <c r="L224" s="121" t="str">
        <f t="shared" ca="1" si="9"/>
        <v>Atrasado</v>
      </c>
      <c r="M224" s="122" t="s">
        <v>874</v>
      </c>
      <c r="N224" s="123"/>
      <c r="O224" s="124" t="s">
        <v>873</v>
      </c>
      <c r="P224" s="129">
        <f t="shared" si="10"/>
        <v>0</v>
      </c>
      <c r="Q224" s="130">
        <f t="shared" si="11"/>
        <v>1</v>
      </c>
      <c r="R224" s="127">
        <f>IF(Table26[[#This Row],[Status Medida]]="Finalizado",IF(Table26[[#This Row],[Prioridade2]]=1,1,0),0)</f>
        <v>0</v>
      </c>
    </row>
    <row r="225" spans="1:18" s="128" customFormat="1" ht="150" hidden="1" customHeight="1">
      <c r="A225" s="112"/>
      <c r="B225" s="124" t="s">
        <v>1719</v>
      </c>
      <c r="C225" s="113" t="s">
        <v>673</v>
      </c>
      <c r="D225" s="114" t="s">
        <v>674</v>
      </c>
      <c r="E225" s="115" t="str">
        <f>FORM2.4!F73</f>
        <v>Selecione a Resposta</v>
      </c>
      <c r="F225" s="116"/>
      <c r="G225" s="117"/>
      <c r="H225" s="118" t="str">
        <f>IF(G225="","Selecionar Responsável",_xlfn.XLOOKUP(G225,FORM1!$B$22:$B$1100,FORM1!$C$22:$C$1100,"",1))</f>
        <v>Selecionar Responsável</v>
      </c>
      <c r="I225" s="119"/>
      <c r="J225" s="120"/>
      <c r="K225" s="120"/>
      <c r="L225" s="121" t="str">
        <f t="shared" ca="1" si="9"/>
        <v>Atrasado</v>
      </c>
      <c r="M225" s="122" t="s">
        <v>874</v>
      </c>
      <c r="N225" s="123"/>
      <c r="O225" s="124" t="s">
        <v>873</v>
      </c>
      <c r="P225" s="129">
        <f t="shared" si="10"/>
        <v>0</v>
      </c>
      <c r="Q225" s="130">
        <f t="shared" si="11"/>
        <v>1</v>
      </c>
      <c r="R225" s="127">
        <f>IF(Table26[[#This Row],[Status Medida]]="Finalizado",IF(Table26[[#This Row],[Prioridade2]]=1,1,0),0)</f>
        <v>0</v>
      </c>
    </row>
    <row r="226" spans="1:18" s="128" customFormat="1" ht="150" hidden="1" customHeight="1">
      <c r="A226" s="112"/>
      <c r="B226" s="124" t="s">
        <v>1719</v>
      </c>
      <c r="C226" s="113" t="s">
        <v>675</v>
      </c>
      <c r="D226" s="114" t="s">
        <v>676</v>
      </c>
      <c r="E226" s="115" t="str">
        <f>FORM2.4!F74</f>
        <v>Selecione a Resposta</v>
      </c>
      <c r="F226" s="116"/>
      <c r="G226" s="117"/>
      <c r="H226" s="118" t="str">
        <f>IF(G226="","Selecionar Responsável",_xlfn.XLOOKUP(G226,FORM1!$B$22:$B$1100,FORM1!$C$22:$C$1100,"",1))</f>
        <v>Selecionar Responsável</v>
      </c>
      <c r="I226" s="119"/>
      <c r="J226" s="120"/>
      <c r="K226" s="120"/>
      <c r="L226" s="121" t="str">
        <f t="shared" ca="1" si="9"/>
        <v>Atrasado</v>
      </c>
      <c r="M226" s="122" t="s">
        <v>874</v>
      </c>
      <c r="N226" s="123"/>
      <c r="O226" s="124" t="s">
        <v>873</v>
      </c>
      <c r="P226" s="129">
        <f t="shared" si="10"/>
        <v>0</v>
      </c>
      <c r="Q226" s="130">
        <f t="shared" si="11"/>
        <v>1</v>
      </c>
      <c r="R226" s="127">
        <f>IF(Table26[[#This Row],[Status Medida]]="Finalizado",IF(Table26[[#This Row],[Prioridade2]]=1,1,0),0)</f>
        <v>0</v>
      </c>
    </row>
    <row r="227" spans="1:18" s="128" customFormat="1" ht="150" hidden="1" customHeight="1">
      <c r="A227" s="112"/>
      <c r="B227" s="124" t="s">
        <v>1719</v>
      </c>
      <c r="C227" s="113" t="s">
        <v>677</v>
      </c>
      <c r="D227" s="114" t="s">
        <v>678</v>
      </c>
      <c r="E227" s="115" t="str">
        <f>FORM2.4!F75</f>
        <v>Selecione a Resposta</v>
      </c>
      <c r="F227" s="116"/>
      <c r="G227" s="117"/>
      <c r="H227" s="118" t="str">
        <f>IF(G227="","Selecionar Responsável",_xlfn.XLOOKUP(G227,FORM1!$B$22:$B$1100,FORM1!$C$22:$C$1100,"",1))</f>
        <v>Selecionar Responsável</v>
      </c>
      <c r="I227" s="119"/>
      <c r="J227" s="120"/>
      <c r="K227" s="120"/>
      <c r="L227" s="121" t="str">
        <f t="shared" ca="1" si="9"/>
        <v>Atrasado</v>
      </c>
      <c r="M227" s="122" t="s">
        <v>874</v>
      </c>
      <c r="N227" s="123"/>
      <c r="O227" s="124" t="s">
        <v>873</v>
      </c>
      <c r="P227" s="129">
        <f t="shared" si="10"/>
        <v>0</v>
      </c>
      <c r="Q227" s="130">
        <f t="shared" si="11"/>
        <v>1</v>
      </c>
      <c r="R227" s="127">
        <f>IF(Table26[[#This Row],[Status Medida]]="Finalizado",IF(Table26[[#This Row],[Prioridade2]]=1,1,0),0)</f>
        <v>0</v>
      </c>
    </row>
    <row r="228" spans="1:18" s="128" customFormat="1" ht="150" hidden="1" customHeight="1">
      <c r="A228" s="112"/>
      <c r="B228" s="124" t="s">
        <v>1719</v>
      </c>
      <c r="C228" s="113" t="s">
        <v>679</v>
      </c>
      <c r="D228" s="114" t="s">
        <v>680</v>
      </c>
      <c r="E228" s="115" t="str">
        <f>FORM2.4!F76</f>
        <v>Selecione a Resposta</v>
      </c>
      <c r="F228" s="116"/>
      <c r="G228" s="117"/>
      <c r="H228" s="118" t="str">
        <f>IF(G228="","Selecionar Responsável",_xlfn.XLOOKUP(G228,FORM1!$B$22:$B$1100,FORM1!$C$22:$C$1100,"",1))</f>
        <v>Selecionar Responsável</v>
      </c>
      <c r="I228" s="119"/>
      <c r="J228" s="120"/>
      <c r="K228" s="120"/>
      <c r="L228" s="121" t="str">
        <f t="shared" ca="1" si="9"/>
        <v>Atrasado</v>
      </c>
      <c r="M228" s="122" t="s">
        <v>874</v>
      </c>
      <c r="N228" s="123"/>
      <c r="O228" s="124" t="s">
        <v>873</v>
      </c>
      <c r="P228" s="129">
        <f t="shared" si="10"/>
        <v>0</v>
      </c>
      <c r="Q228" s="130">
        <f t="shared" si="11"/>
        <v>1</v>
      </c>
      <c r="R228" s="127">
        <f>IF(Table26[[#This Row],[Status Medida]]="Finalizado",IF(Table26[[#This Row],[Prioridade2]]=1,1,0),0)</f>
        <v>0</v>
      </c>
    </row>
    <row r="229" spans="1:18" s="128" customFormat="1" ht="150" hidden="1" customHeight="1">
      <c r="A229" s="112"/>
      <c r="B229" s="124" t="s">
        <v>1719</v>
      </c>
      <c r="C229" s="113" t="s">
        <v>681</v>
      </c>
      <c r="D229" s="114" t="s">
        <v>682</v>
      </c>
      <c r="E229" s="115" t="str">
        <f>FORM2.4!F77</f>
        <v>Selecione a Resposta</v>
      </c>
      <c r="F229" s="116"/>
      <c r="G229" s="117"/>
      <c r="H229" s="118" t="str">
        <f>IF(G229="","Selecionar Responsável",_xlfn.XLOOKUP(G229,FORM1!$B$22:$B$1100,FORM1!$C$22:$C$1100,"",1))</f>
        <v>Selecionar Responsável</v>
      </c>
      <c r="I229" s="119"/>
      <c r="J229" s="120"/>
      <c r="K229" s="120"/>
      <c r="L229" s="121" t="str">
        <f t="shared" ca="1" si="9"/>
        <v>Atrasado</v>
      </c>
      <c r="M229" s="122" t="s">
        <v>874</v>
      </c>
      <c r="N229" s="123"/>
      <c r="O229" s="124" t="s">
        <v>873</v>
      </c>
      <c r="P229" s="129">
        <f t="shared" si="10"/>
        <v>0</v>
      </c>
      <c r="Q229" s="130">
        <f t="shared" si="11"/>
        <v>1</v>
      </c>
      <c r="R229" s="127">
        <f>IF(Table26[[#This Row],[Status Medida]]="Finalizado",IF(Table26[[#This Row],[Prioridade2]]=1,1,0),0)</f>
        <v>0</v>
      </c>
    </row>
    <row r="230" spans="1:18" s="128" customFormat="1" ht="150" hidden="1" customHeight="1">
      <c r="A230" s="112"/>
      <c r="B230" s="124" t="s">
        <v>1719</v>
      </c>
      <c r="C230" s="113" t="s">
        <v>683</v>
      </c>
      <c r="D230" s="114" t="s">
        <v>684</v>
      </c>
      <c r="E230" s="115" t="str">
        <f>FORM2.4!F78</f>
        <v>Selecione a Resposta</v>
      </c>
      <c r="F230" s="116"/>
      <c r="G230" s="117"/>
      <c r="H230" s="118" t="str">
        <f>IF(G230="","Selecionar Responsável",_xlfn.XLOOKUP(G230,FORM1!$B$22:$B$1100,FORM1!$C$22:$C$1100,"",1))</f>
        <v>Selecionar Responsável</v>
      </c>
      <c r="I230" s="119"/>
      <c r="J230" s="120"/>
      <c r="K230" s="120"/>
      <c r="L230" s="121" t="str">
        <f t="shared" ca="1" si="9"/>
        <v>Atrasado</v>
      </c>
      <c r="M230" s="122" t="s">
        <v>874</v>
      </c>
      <c r="N230" s="123"/>
      <c r="O230" s="124" t="s">
        <v>873</v>
      </c>
      <c r="P230" s="129">
        <f t="shared" si="10"/>
        <v>0</v>
      </c>
      <c r="Q230" s="130">
        <f t="shared" si="11"/>
        <v>1</v>
      </c>
      <c r="R230" s="127">
        <f>IF(Table26[[#This Row],[Status Medida]]="Finalizado",IF(Table26[[#This Row],[Prioridade2]]=1,1,0),0)</f>
        <v>0</v>
      </c>
    </row>
    <row r="231" spans="1:18" s="128" customFormat="1" ht="150" hidden="1" customHeight="1">
      <c r="A231" s="112"/>
      <c r="B231" s="124" t="s">
        <v>1719</v>
      </c>
      <c r="C231" s="113" t="s">
        <v>685</v>
      </c>
      <c r="D231" s="114" t="s">
        <v>686</v>
      </c>
      <c r="E231" s="115" t="str">
        <f>FORM2.4!F79</f>
        <v>Selecione a Resposta</v>
      </c>
      <c r="F231" s="116"/>
      <c r="G231" s="117"/>
      <c r="H231" s="118" t="str">
        <f>IF(G231="","Selecionar Responsável",_xlfn.XLOOKUP(G231,FORM1!$B$22:$B$1100,FORM1!$C$22:$C$1100,"",1))</f>
        <v>Selecionar Responsável</v>
      </c>
      <c r="I231" s="119"/>
      <c r="J231" s="120"/>
      <c r="K231" s="120"/>
      <c r="L231" s="121" t="str">
        <f t="shared" ca="1" si="9"/>
        <v>Atrasado</v>
      </c>
      <c r="M231" s="122" t="s">
        <v>874</v>
      </c>
      <c r="N231" s="123"/>
      <c r="O231" s="124" t="s">
        <v>873</v>
      </c>
      <c r="P231" s="129">
        <f t="shared" si="10"/>
        <v>0</v>
      </c>
      <c r="Q231" s="130">
        <f t="shared" si="11"/>
        <v>1</v>
      </c>
      <c r="R231" s="127">
        <f>IF(Table26[[#This Row],[Status Medida]]="Finalizado",IF(Table26[[#This Row],[Prioridade2]]=1,1,0),0)</f>
        <v>0</v>
      </c>
    </row>
    <row r="232" spans="1:18" s="128" customFormat="1" ht="150" hidden="1" customHeight="1">
      <c r="A232" s="112"/>
      <c r="B232" s="124" t="s">
        <v>1719</v>
      </c>
      <c r="C232" s="113" t="s">
        <v>687</v>
      </c>
      <c r="D232" s="114" t="s">
        <v>688</v>
      </c>
      <c r="E232" s="115" t="str">
        <f>FORM2.4!F80</f>
        <v>Selecione a Resposta</v>
      </c>
      <c r="F232" s="116"/>
      <c r="G232" s="117"/>
      <c r="H232" s="118" t="str">
        <f>IF(G232="","Selecionar Responsável",_xlfn.XLOOKUP(G232,FORM1!$B$22:$B$1100,FORM1!$C$22:$C$1100,"",1))</f>
        <v>Selecionar Responsável</v>
      </c>
      <c r="I232" s="119"/>
      <c r="J232" s="120"/>
      <c r="K232" s="120"/>
      <c r="L232" s="121" t="str">
        <f t="shared" ca="1" si="9"/>
        <v>Atrasado</v>
      </c>
      <c r="M232" s="122" t="s">
        <v>874</v>
      </c>
      <c r="N232" s="123"/>
      <c r="O232" s="124" t="s">
        <v>873</v>
      </c>
      <c r="P232" s="129">
        <f t="shared" si="10"/>
        <v>0</v>
      </c>
      <c r="Q232" s="130">
        <f t="shared" si="11"/>
        <v>1</v>
      </c>
      <c r="R232" s="127">
        <f>IF(Table26[[#This Row],[Status Medida]]="Finalizado",IF(Table26[[#This Row],[Prioridade2]]=1,1,0),0)</f>
        <v>0</v>
      </c>
    </row>
    <row r="233" spans="1:18" s="128" customFormat="1" ht="150" hidden="1" customHeight="1">
      <c r="A233" s="112"/>
      <c r="B233" s="124">
        <v>3</v>
      </c>
      <c r="C233" s="113" t="s">
        <v>689</v>
      </c>
      <c r="D233" s="114" t="s">
        <v>690</v>
      </c>
      <c r="E233" s="115" t="str">
        <f>FORM2.4!F81</f>
        <v>Selecione a Resposta</v>
      </c>
      <c r="F233" s="116"/>
      <c r="G233" s="117"/>
      <c r="H233" s="118" t="str">
        <f>IF(G233="","Selecionar Responsável",_xlfn.XLOOKUP(G233,FORM1!$B$22:$B$1100,FORM1!$C$22:$C$1100,"",1))</f>
        <v>Selecionar Responsável</v>
      </c>
      <c r="I233" s="119"/>
      <c r="J233" s="120"/>
      <c r="K233" s="120"/>
      <c r="L233" s="121" t="str">
        <f t="shared" ca="1" si="9"/>
        <v>Atrasado</v>
      </c>
      <c r="M233" s="122" t="s">
        <v>874</v>
      </c>
      <c r="N233" s="123"/>
      <c r="O233" s="124" t="s">
        <v>873</v>
      </c>
      <c r="P233" s="129">
        <f t="shared" si="10"/>
        <v>0</v>
      </c>
      <c r="Q233" s="130">
        <f t="shared" si="11"/>
        <v>1</v>
      </c>
      <c r="R233" s="127">
        <f>IF(Table26[[#This Row],[Status Medida]]="Finalizado",IF(Table26[[#This Row],[Prioridade2]]=1,1,0),0)</f>
        <v>0</v>
      </c>
    </row>
    <row r="234" spans="1:18" s="128" customFormat="1" ht="150" hidden="1" customHeight="1">
      <c r="A234" s="112"/>
      <c r="B234" s="124" t="s">
        <v>1719</v>
      </c>
      <c r="C234" s="113" t="s">
        <v>691</v>
      </c>
      <c r="D234" s="114" t="s">
        <v>692</v>
      </c>
      <c r="E234" s="115" t="str">
        <f>FORM2.4!F82</f>
        <v>Selecione a Resposta</v>
      </c>
      <c r="F234" s="116"/>
      <c r="G234" s="117"/>
      <c r="H234" s="118" t="str">
        <f>IF(G234="","Selecionar Responsável",_xlfn.XLOOKUP(G234,FORM1!$B$22:$B$1100,FORM1!$C$22:$C$1100,"",1))</f>
        <v>Selecionar Responsável</v>
      </c>
      <c r="I234" s="119"/>
      <c r="J234" s="120"/>
      <c r="K234" s="120"/>
      <c r="L234" s="121" t="str">
        <f t="shared" ca="1" si="9"/>
        <v>Atrasado</v>
      </c>
      <c r="M234" s="122" t="s">
        <v>874</v>
      </c>
      <c r="N234" s="123"/>
      <c r="O234" s="124" t="s">
        <v>873</v>
      </c>
      <c r="P234" s="129">
        <f t="shared" si="10"/>
        <v>0</v>
      </c>
      <c r="Q234" s="130">
        <f t="shared" si="11"/>
        <v>1</v>
      </c>
      <c r="R234" s="127">
        <f>IF(Table26[[#This Row],[Status Medida]]="Finalizado",IF(Table26[[#This Row],[Prioridade2]]=1,1,0),0)</f>
        <v>0</v>
      </c>
    </row>
    <row r="235" spans="1:18" s="128" customFormat="1" ht="150" hidden="1" customHeight="1">
      <c r="A235" s="112"/>
      <c r="B235" s="124" t="s">
        <v>1719</v>
      </c>
      <c r="C235" s="113" t="s">
        <v>693</v>
      </c>
      <c r="D235" s="114" t="s">
        <v>694</v>
      </c>
      <c r="E235" s="115" t="str">
        <f>FORM2.4!F83</f>
        <v>Selecione a Resposta</v>
      </c>
      <c r="F235" s="116"/>
      <c r="G235" s="117"/>
      <c r="H235" s="118" t="str">
        <f>IF(G235="","Selecionar Responsável",_xlfn.XLOOKUP(G235,FORM1!$B$22:$B$1100,FORM1!$C$22:$C$1100,"",1))</f>
        <v>Selecionar Responsável</v>
      </c>
      <c r="I235" s="119"/>
      <c r="J235" s="120"/>
      <c r="K235" s="120"/>
      <c r="L235" s="121" t="str">
        <f t="shared" ca="1" si="9"/>
        <v>Atrasado</v>
      </c>
      <c r="M235" s="122" t="s">
        <v>874</v>
      </c>
      <c r="N235" s="123"/>
      <c r="O235" s="124" t="s">
        <v>873</v>
      </c>
      <c r="P235" s="129">
        <f t="shared" si="10"/>
        <v>0</v>
      </c>
      <c r="Q235" s="130">
        <f t="shared" si="11"/>
        <v>1</v>
      </c>
      <c r="R235" s="127">
        <f>IF(Table26[[#This Row],[Status Medida]]="Finalizado",IF(Table26[[#This Row],[Prioridade2]]=1,1,0),0)</f>
        <v>0</v>
      </c>
    </row>
    <row r="236" spans="1:18" s="128" customFormat="1" ht="150" hidden="1" customHeight="1">
      <c r="A236" s="112"/>
      <c r="B236" s="124">
        <v>3</v>
      </c>
      <c r="C236" s="113" t="s">
        <v>696</v>
      </c>
      <c r="D236" s="114" t="s">
        <v>697</v>
      </c>
      <c r="E236" s="115" t="str">
        <f>FORM2.4!F85</f>
        <v>Selecione a Resposta</v>
      </c>
      <c r="F236" s="116"/>
      <c r="G236" s="117"/>
      <c r="H236" s="118" t="str">
        <f>IF(G236="","Selecionar Responsável",_xlfn.XLOOKUP(G236,FORM1!$B$22:$B$1100,FORM1!$C$22:$C$1100,"",1))</f>
        <v>Selecionar Responsável</v>
      </c>
      <c r="I236" s="119"/>
      <c r="J236" s="120"/>
      <c r="K236" s="120"/>
      <c r="L236" s="121" t="str">
        <f t="shared" ca="1" si="9"/>
        <v>Atrasado</v>
      </c>
      <c r="M236" s="122" t="s">
        <v>874</v>
      </c>
      <c r="N236" s="123"/>
      <c r="O236" s="124" t="s">
        <v>873</v>
      </c>
      <c r="P236" s="129">
        <f t="shared" si="10"/>
        <v>0</v>
      </c>
      <c r="Q236" s="130">
        <f t="shared" si="11"/>
        <v>1</v>
      </c>
      <c r="R236" s="127">
        <f>IF(Table26[[#This Row],[Status Medida]]="Finalizado",IF(Table26[[#This Row],[Prioridade2]]=1,1,0),0)</f>
        <v>0</v>
      </c>
    </row>
    <row r="237" spans="1:18" s="128" customFormat="1" ht="150" hidden="1" customHeight="1">
      <c r="A237" s="112"/>
      <c r="B237" s="124" t="s">
        <v>1719</v>
      </c>
      <c r="C237" s="113" t="s">
        <v>698</v>
      </c>
      <c r="D237" s="114" t="s">
        <v>699</v>
      </c>
      <c r="E237" s="115" t="str">
        <f>FORM2.4!F86</f>
        <v>Selecione a Resposta</v>
      </c>
      <c r="F237" s="116"/>
      <c r="G237" s="117"/>
      <c r="H237" s="118" t="str">
        <f>IF(G237="","Selecionar Responsável",_xlfn.XLOOKUP(G237,FORM1!$B$22:$B$1100,FORM1!$C$22:$C$1100,"",1))</f>
        <v>Selecionar Responsável</v>
      </c>
      <c r="I237" s="119"/>
      <c r="J237" s="120"/>
      <c r="K237" s="120"/>
      <c r="L237" s="121" t="str">
        <f t="shared" ca="1" si="9"/>
        <v>Atrasado</v>
      </c>
      <c r="M237" s="122" t="s">
        <v>874</v>
      </c>
      <c r="N237" s="123"/>
      <c r="O237" s="124" t="s">
        <v>873</v>
      </c>
      <c r="P237" s="129">
        <f t="shared" si="10"/>
        <v>0</v>
      </c>
      <c r="Q237" s="130">
        <f t="shared" si="11"/>
        <v>1</v>
      </c>
      <c r="R237" s="127">
        <f>IF(Table26[[#This Row],[Status Medida]]="Finalizado",IF(Table26[[#This Row],[Prioridade2]]=1,1,0),0)</f>
        <v>0</v>
      </c>
    </row>
    <row r="238" spans="1:18" s="128" customFormat="1" ht="150" hidden="1" customHeight="1">
      <c r="A238" s="112"/>
      <c r="B238" s="124" t="s">
        <v>1719</v>
      </c>
      <c r="C238" s="113" t="s">
        <v>700</v>
      </c>
      <c r="D238" s="114" t="s">
        <v>701</v>
      </c>
      <c r="E238" s="115" t="str">
        <f>FORM2.4!F87</f>
        <v>Selecione a Resposta</v>
      </c>
      <c r="F238" s="116"/>
      <c r="G238" s="117"/>
      <c r="H238" s="118" t="str">
        <f>IF(G238="","Selecionar Responsável",_xlfn.XLOOKUP(G238,FORM1!$B$22:$B$1100,FORM1!$C$22:$C$1100,"",1))</f>
        <v>Selecionar Responsável</v>
      </c>
      <c r="I238" s="119"/>
      <c r="J238" s="120"/>
      <c r="K238" s="120"/>
      <c r="L238" s="121" t="str">
        <f t="shared" ca="1" si="9"/>
        <v>Atrasado</v>
      </c>
      <c r="M238" s="122" t="s">
        <v>874</v>
      </c>
      <c r="N238" s="123"/>
      <c r="O238" s="124" t="s">
        <v>873</v>
      </c>
      <c r="P238" s="129">
        <f t="shared" si="10"/>
        <v>0</v>
      </c>
      <c r="Q238" s="130">
        <f t="shared" si="11"/>
        <v>1</v>
      </c>
      <c r="R238" s="127">
        <f>IF(Table26[[#This Row],[Status Medida]]="Finalizado",IF(Table26[[#This Row],[Prioridade2]]=1,1,0),0)</f>
        <v>0</v>
      </c>
    </row>
    <row r="239" spans="1:18" s="128" customFormat="1" ht="150" hidden="1" customHeight="1">
      <c r="A239" s="112"/>
      <c r="B239" s="124" t="s">
        <v>1719</v>
      </c>
      <c r="C239" s="113" t="s">
        <v>702</v>
      </c>
      <c r="D239" s="114" t="s">
        <v>703</v>
      </c>
      <c r="E239" s="115" t="str">
        <f>FORM2.4!F88</f>
        <v>Selecione a Resposta</v>
      </c>
      <c r="F239" s="116"/>
      <c r="G239" s="117"/>
      <c r="H239" s="118" t="str">
        <f>IF(G239="","Selecionar Responsável",_xlfn.XLOOKUP(G239,FORM1!$B$22:$B$1100,FORM1!$C$22:$C$1100,"",1))</f>
        <v>Selecionar Responsável</v>
      </c>
      <c r="I239" s="119"/>
      <c r="J239" s="120"/>
      <c r="K239" s="120"/>
      <c r="L239" s="121" t="str">
        <f t="shared" ca="1" si="9"/>
        <v>Atrasado</v>
      </c>
      <c r="M239" s="122" t="s">
        <v>874</v>
      </c>
      <c r="N239" s="123"/>
      <c r="O239" s="124" t="s">
        <v>873</v>
      </c>
      <c r="P239" s="129">
        <f t="shared" si="10"/>
        <v>0</v>
      </c>
      <c r="Q239" s="130">
        <f t="shared" si="11"/>
        <v>1</v>
      </c>
      <c r="R239" s="127">
        <f>IF(Table26[[#This Row],[Status Medida]]="Finalizado",IF(Table26[[#This Row],[Prioridade2]]=1,1,0),0)</f>
        <v>0</v>
      </c>
    </row>
    <row r="240" spans="1:18" s="128" customFormat="1" ht="150" hidden="1" customHeight="1">
      <c r="A240" s="112"/>
      <c r="B240" s="124" t="s">
        <v>1719</v>
      </c>
      <c r="C240" s="113" t="s">
        <v>704</v>
      </c>
      <c r="D240" s="114" t="s">
        <v>705</v>
      </c>
      <c r="E240" s="115" t="str">
        <f>FORM2.4!F89</f>
        <v>Selecione a Resposta</v>
      </c>
      <c r="F240" s="116"/>
      <c r="G240" s="117"/>
      <c r="H240" s="118" t="str">
        <f>IF(G240="","Selecionar Responsável",_xlfn.XLOOKUP(G240,FORM1!$B$22:$B$1100,FORM1!$C$22:$C$1100,"",1))</f>
        <v>Selecionar Responsável</v>
      </c>
      <c r="I240" s="119"/>
      <c r="J240" s="120"/>
      <c r="K240" s="120"/>
      <c r="L240" s="121" t="str">
        <f t="shared" ca="1" si="9"/>
        <v>Atrasado</v>
      </c>
      <c r="M240" s="122" t="s">
        <v>874</v>
      </c>
      <c r="N240" s="123"/>
      <c r="O240" s="124" t="s">
        <v>873</v>
      </c>
      <c r="P240" s="129">
        <f t="shared" si="10"/>
        <v>0</v>
      </c>
      <c r="Q240" s="130">
        <f t="shared" si="11"/>
        <v>1</v>
      </c>
      <c r="R240" s="127">
        <f>IF(Table26[[#This Row],[Status Medida]]="Finalizado",IF(Table26[[#This Row],[Prioridade2]]=1,1,0),0)</f>
        <v>0</v>
      </c>
    </row>
    <row r="241" spans="1:18" s="128" customFormat="1" ht="150" hidden="1" customHeight="1">
      <c r="A241" s="112"/>
      <c r="B241" s="124" t="s">
        <v>1719</v>
      </c>
      <c r="C241" s="113" t="s">
        <v>706</v>
      </c>
      <c r="D241" s="114" t="s">
        <v>707</v>
      </c>
      <c r="E241" s="115" t="str">
        <f>FORM2.4!F90</f>
        <v>Selecione a Resposta</v>
      </c>
      <c r="F241" s="116"/>
      <c r="G241" s="117"/>
      <c r="H241" s="118" t="str">
        <f>IF(G241="","Selecionar Responsável",_xlfn.XLOOKUP(G241,FORM1!$B$22:$B$1100,FORM1!$C$22:$C$1100,"",1))</f>
        <v>Selecionar Responsável</v>
      </c>
      <c r="I241" s="119"/>
      <c r="J241" s="120"/>
      <c r="K241" s="120"/>
      <c r="L241" s="121" t="str">
        <f t="shared" ca="1" si="9"/>
        <v>Atrasado</v>
      </c>
      <c r="M241" s="122" t="s">
        <v>874</v>
      </c>
      <c r="N241" s="123"/>
      <c r="O241" s="124" t="s">
        <v>873</v>
      </c>
      <c r="P241" s="129">
        <f t="shared" si="10"/>
        <v>0</v>
      </c>
      <c r="Q241" s="130">
        <f t="shared" si="11"/>
        <v>1</v>
      </c>
      <c r="R241" s="127">
        <f>IF(Table26[[#This Row],[Status Medida]]="Finalizado",IF(Table26[[#This Row],[Prioridade2]]=1,1,0),0)</f>
        <v>0</v>
      </c>
    </row>
    <row r="242" spans="1:18" s="128" customFormat="1" ht="150" hidden="1" customHeight="1">
      <c r="A242" s="112"/>
      <c r="B242" s="124" t="s">
        <v>1719</v>
      </c>
      <c r="C242" s="113" t="s">
        <v>708</v>
      </c>
      <c r="D242" s="114" t="s">
        <v>709</v>
      </c>
      <c r="E242" s="115" t="str">
        <f>FORM2.4!F91</f>
        <v>Selecione a Resposta</v>
      </c>
      <c r="F242" s="116"/>
      <c r="G242" s="117"/>
      <c r="H242" s="118" t="str">
        <f>IF(G242="","Selecionar Responsável",_xlfn.XLOOKUP(G242,FORM1!$B$22:$B$1100,FORM1!$C$22:$C$1100,"",1))</f>
        <v>Selecionar Responsável</v>
      </c>
      <c r="I242" s="119"/>
      <c r="J242" s="120"/>
      <c r="K242" s="120"/>
      <c r="L242" s="121" t="str">
        <f t="shared" ca="1" si="9"/>
        <v>Atrasado</v>
      </c>
      <c r="M242" s="122" t="s">
        <v>874</v>
      </c>
      <c r="N242" s="123"/>
      <c r="O242" s="124" t="s">
        <v>873</v>
      </c>
      <c r="P242" s="129">
        <f t="shared" si="10"/>
        <v>0</v>
      </c>
      <c r="Q242" s="130">
        <f t="shared" si="11"/>
        <v>1</v>
      </c>
      <c r="R242" s="127">
        <f>IF(Table26[[#This Row],[Status Medida]]="Finalizado",IF(Table26[[#This Row],[Prioridade2]]=1,1,0),0)</f>
        <v>0</v>
      </c>
    </row>
    <row r="243" spans="1:18" s="128" customFormat="1" ht="150" hidden="1" customHeight="1">
      <c r="A243" s="112"/>
      <c r="B243" s="124" t="s">
        <v>1719</v>
      </c>
      <c r="C243" s="113" t="s">
        <v>710</v>
      </c>
      <c r="D243" s="114" t="s">
        <v>711</v>
      </c>
      <c r="E243" s="115" t="str">
        <f>FORM2.4!F92</f>
        <v>Selecione a Resposta</v>
      </c>
      <c r="F243" s="116"/>
      <c r="G243" s="117"/>
      <c r="H243" s="118" t="str">
        <f>IF(G243="","Selecionar Responsável",_xlfn.XLOOKUP(G243,FORM1!$B$22:$B$1100,FORM1!$C$22:$C$1100,"",1))</f>
        <v>Selecionar Responsável</v>
      </c>
      <c r="I243" s="119"/>
      <c r="J243" s="120"/>
      <c r="K243" s="120"/>
      <c r="L243" s="121" t="str">
        <f t="shared" ca="1" si="9"/>
        <v>Atrasado</v>
      </c>
      <c r="M243" s="122" t="s">
        <v>874</v>
      </c>
      <c r="N243" s="123"/>
      <c r="O243" s="124" t="s">
        <v>873</v>
      </c>
      <c r="P243" s="129">
        <f t="shared" si="10"/>
        <v>0</v>
      </c>
      <c r="Q243" s="130">
        <f t="shared" si="11"/>
        <v>1</v>
      </c>
      <c r="R243" s="127">
        <f>IF(Table26[[#This Row],[Status Medida]]="Finalizado",IF(Table26[[#This Row],[Prioridade2]]=1,1,0),0)</f>
        <v>0</v>
      </c>
    </row>
    <row r="244" spans="1:18" s="128" customFormat="1" ht="150" hidden="1" customHeight="1">
      <c r="A244" s="112"/>
      <c r="B244" s="124" t="s">
        <v>1719</v>
      </c>
      <c r="C244" s="113" t="s">
        <v>712</v>
      </c>
      <c r="D244" s="114" t="s">
        <v>713</v>
      </c>
      <c r="E244" s="115" t="str">
        <f>FORM2.4!F93</f>
        <v>Selecione a Resposta</v>
      </c>
      <c r="F244" s="116"/>
      <c r="G244" s="117"/>
      <c r="H244" s="118" t="str">
        <f>IF(G244="","Selecionar Responsável",_xlfn.XLOOKUP(G244,FORM1!$B$22:$B$1100,FORM1!$C$22:$C$1100,"",1))</f>
        <v>Selecionar Responsável</v>
      </c>
      <c r="I244" s="119"/>
      <c r="J244" s="120"/>
      <c r="K244" s="120"/>
      <c r="L244" s="121" t="str">
        <f t="shared" ca="1" si="9"/>
        <v>Atrasado</v>
      </c>
      <c r="M244" s="122" t="s">
        <v>874</v>
      </c>
      <c r="N244" s="123"/>
      <c r="O244" s="124" t="s">
        <v>873</v>
      </c>
      <c r="P244" s="129">
        <f t="shared" si="10"/>
        <v>0</v>
      </c>
      <c r="Q244" s="130">
        <f t="shared" si="11"/>
        <v>1</v>
      </c>
      <c r="R244" s="127">
        <f>IF(Table26[[#This Row],[Status Medida]]="Finalizado",IF(Table26[[#This Row],[Prioridade2]]=1,1,0),0)</f>
        <v>0</v>
      </c>
    </row>
    <row r="245" spans="1:18" s="128" customFormat="1" ht="150" customHeight="1">
      <c r="A245" s="112"/>
      <c r="B245" s="124">
        <v>2</v>
      </c>
      <c r="C245" s="113" t="s">
        <v>715</v>
      </c>
      <c r="D245" s="114" t="s">
        <v>716</v>
      </c>
      <c r="E245" s="115" t="str">
        <f>FORM2.4!F95</f>
        <v>Selecione a Resposta</v>
      </c>
      <c r="F245" s="116"/>
      <c r="G245" s="117"/>
      <c r="H245" s="118" t="str">
        <f>IF(G245="","Selecionar Responsável",_xlfn.XLOOKUP(G245,FORM1!$B$22:$B$1100,FORM1!$C$22:$C$1100,"",1))</f>
        <v>Selecionar Responsável</v>
      </c>
      <c r="I245" s="119"/>
      <c r="J245" s="120"/>
      <c r="K245" s="120"/>
      <c r="L245" s="121" t="str">
        <f t="shared" ca="1" si="9"/>
        <v>Atrasado</v>
      </c>
      <c r="M245" s="122" t="s">
        <v>874</v>
      </c>
      <c r="N245" s="123"/>
      <c r="O245" s="124" t="s">
        <v>875</v>
      </c>
      <c r="P245" s="129">
        <f t="shared" si="10"/>
        <v>1</v>
      </c>
      <c r="Q245" s="130">
        <f t="shared" si="11"/>
        <v>1</v>
      </c>
      <c r="R245" s="127">
        <f>IF(Table26[[#This Row],[Status Medida]]="Finalizado",IF(Table26[[#This Row],[Prioridade2]]=1,1,0),0)</f>
        <v>0</v>
      </c>
    </row>
    <row r="246" spans="1:18" s="128" customFormat="1" ht="150" hidden="1" customHeight="1">
      <c r="A246" s="112"/>
      <c r="B246" s="124" t="s">
        <v>1719</v>
      </c>
      <c r="C246" s="113" t="s">
        <v>717</v>
      </c>
      <c r="D246" s="114" t="s">
        <v>718</v>
      </c>
      <c r="E246" s="115" t="str">
        <f>FORM2.4!F96</f>
        <v>Selecione a Resposta</v>
      </c>
      <c r="F246" s="116"/>
      <c r="G246" s="117"/>
      <c r="H246" s="118" t="str">
        <f>IF(G246="","Selecionar Responsável",_xlfn.XLOOKUP(G246,FORM1!$B$22:$B$1100,FORM1!$C$22:$C$1100,"",1))</f>
        <v>Selecionar Responsável</v>
      </c>
      <c r="I246" s="119"/>
      <c r="J246" s="120"/>
      <c r="K246" s="120"/>
      <c r="L246" s="121" t="str">
        <f t="shared" ca="1" si="9"/>
        <v>Atrasado</v>
      </c>
      <c r="M246" s="122" t="s">
        <v>874</v>
      </c>
      <c r="N246" s="123"/>
      <c r="O246" s="124" t="s">
        <v>873</v>
      </c>
      <c r="P246" s="129">
        <f t="shared" si="10"/>
        <v>0</v>
      </c>
      <c r="Q246" s="130">
        <f t="shared" si="11"/>
        <v>1</v>
      </c>
      <c r="R246" s="127">
        <f>IF(Table26[[#This Row],[Status Medida]]="Finalizado",IF(Table26[[#This Row],[Prioridade2]]=1,1,0),0)</f>
        <v>0</v>
      </c>
    </row>
    <row r="247" spans="1:18" s="128" customFormat="1" ht="150" hidden="1" customHeight="1">
      <c r="A247" s="112"/>
      <c r="B247" s="124">
        <v>3</v>
      </c>
      <c r="C247" s="113" t="s">
        <v>719</v>
      </c>
      <c r="D247" s="114" t="s">
        <v>720</v>
      </c>
      <c r="E247" s="115" t="str">
        <f>FORM2.4!F97</f>
        <v>Selecione a Resposta</v>
      </c>
      <c r="F247" s="116"/>
      <c r="G247" s="117"/>
      <c r="H247" s="118" t="str">
        <f>IF(G247="","Selecionar Responsável",_xlfn.XLOOKUP(G247,FORM1!$B$22:$B$1100,FORM1!$C$22:$C$1100,"",1))</f>
        <v>Selecionar Responsável</v>
      </c>
      <c r="I247" s="119"/>
      <c r="J247" s="120"/>
      <c r="K247" s="120"/>
      <c r="L247" s="121" t="str">
        <f t="shared" ca="1" si="9"/>
        <v>Atrasado</v>
      </c>
      <c r="M247" s="122" t="s">
        <v>874</v>
      </c>
      <c r="N247" s="123"/>
      <c r="O247" s="124" t="s">
        <v>873</v>
      </c>
      <c r="P247" s="129">
        <f t="shared" si="10"/>
        <v>0</v>
      </c>
      <c r="Q247" s="130">
        <f t="shared" si="11"/>
        <v>1</v>
      </c>
      <c r="R247" s="127">
        <f>IF(Table26[[#This Row],[Status Medida]]="Finalizado",IF(Table26[[#This Row],[Prioridade2]]=1,1,0),0)</f>
        <v>0</v>
      </c>
    </row>
    <row r="248" spans="1:18" s="128" customFormat="1" ht="150" hidden="1" customHeight="1">
      <c r="A248" s="112"/>
      <c r="B248" s="124" t="s">
        <v>1719</v>
      </c>
      <c r="C248" s="113" t="s">
        <v>721</v>
      </c>
      <c r="D248" s="114" t="s">
        <v>722</v>
      </c>
      <c r="E248" s="115" t="str">
        <f>FORM2.4!F98</f>
        <v>Selecione a Resposta</v>
      </c>
      <c r="F248" s="116"/>
      <c r="G248" s="117"/>
      <c r="H248" s="118" t="str">
        <f>IF(G248="","Selecionar Responsável",_xlfn.XLOOKUP(G248,FORM1!$B$22:$B$1100,FORM1!$C$22:$C$1100,"",1))</f>
        <v>Selecionar Responsável</v>
      </c>
      <c r="I248" s="119"/>
      <c r="J248" s="120"/>
      <c r="K248" s="120"/>
      <c r="L248" s="121" t="str">
        <f t="shared" ca="1" si="9"/>
        <v>Atrasado</v>
      </c>
      <c r="M248" s="122" t="s">
        <v>874</v>
      </c>
      <c r="N248" s="123"/>
      <c r="O248" s="124" t="s">
        <v>873</v>
      </c>
      <c r="P248" s="129">
        <f t="shared" si="10"/>
        <v>0</v>
      </c>
      <c r="Q248" s="130">
        <f t="shared" si="11"/>
        <v>1</v>
      </c>
      <c r="R248" s="127">
        <f>IF(Table26[[#This Row],[Status Medida]]="Finalizado",IF(Table26[[#This Row],[Prioridade2]]=1,1,0),0)</f>
        <v>0</v>
      </c>
    </row>
    <row r="249" spans="1:18" s="128" customFormat="1" ht="150" customHeight="1">
      <c r="A249" s="112"/>
      <c r="B249" s="124">
        <v>2</v>
      </c>
      <c r="C249" s="113" t="s">
        <v>723</v>
      </c>
      <c r="D249" s="114" t="s">
        <v>724</v>
      </c>
      <c r="E249" s="115" t="str">
        <f>FORM2.4!F99</f>
        <v>Selecione a Resposta</v>
      </c>
      <c r="F249" s="116"/>
      <c r="G249" s="117"/>
      <c r="H249" s="118" t="str">
        <f>IF(G249="","Selecionar Responsável",_xlfn.XLOOKUP(G249,FORM1!$B$22:$B$1100,FORM1!$C$22:$C$1100,"",1))</f>
        <v>Selecionar Responsável</v>
      </c>
      <c r="I249" s="119"/>
      <c r="J249" s="120"/>
      <c r="K249" s="120"/>
      <c r="L249" s="121" t="str">
        <f t="shared" ca="1" si="9"/>
        <v>Atrasado</v>
      </c>
      <c r="M249" s="122" t="s">
        <v>874</v>
      </c>
      <c r="N249" s="123"/>
      <c r="O249" s="124" t="s">
        <v>875</v>
      </c>
      <c r="P249" s="129">
        <f t="shared" si="10"/>
        <v>1</v>
      </c>
      <c r="Q249" s="130">
        <f t="shared" si="11"/>
        <v>1</v>
      </c>
      <c r="R249" s="127">
        <f>IF(Table26[[#This Row],[Status Medida]]="Finalizado",IF(Table26[[#This Row],[Prioridade2]]=1,1,0),0)</f>
        <v>0</v>
      </c>
    </row>
    <row r="250" spans="1:18" s="128" customFormat="1" ht="150" hidden="1" customHeight="1">
      <c r="A250" s="112"/>
      <c r="B250" s="124" t="s">
        <v>1719</v>
      </c>
      <c r="C250" s="113" t="s">
        <v>725</v>
      </c>
      <c r="D250" s="114" t="s">
        <v>726</v>
      </c>
      <c r="E250" s="115" t="str">
        <f>FORM2.4!F100</f>
        <v>Selecione a Resposta</v>
      </c>
      <c r="F250" s="116"/>
      <c r="G250" s="117"/>
      <c r="H250" s="118" t="str">
        <f>IF(G250="","Selecionar Responsável",_xlfn.XLOOKUP(G250,FORM1!$B$22:$B$1100,FORM1!$C$22:$C$1100,"",1))</f>
        <v>Selecionar Responsável</v>
      </c>
      <c r="I250" s="119"/>
      <c r="J250" s="120"/>
      <c r="K250" s="120"/>
      <c r="L250" s="121" t="str">
        <f t="shared" ca="1" si="9"/>
        <v>Atrasado</v>
      </c>
      <c r="M250" s="122" t="s">
        <v>874</v>
      </c>
      <c r="N250" s="123"/>
      <c r="O250" s="124" t="s">
        <v>873</v>
      </c>
      <c r="P250" s="129">
        <f t="shared" si="10"/>
        <v>0</v>
      </c>
      <c r="Q250" s="130">
        <f t="shared" si="11"/>
        <v>1</v>
      </c>
      <c r="R250" s="127">
        <f>IF(Table26[[#This Row],[Status Medida]]="Finalizado",IF(Table26[[#This Row],[Prioridade2]]=1,1,0),0)</f>
        <v>0</v>
      </c>
    </row>
    <row r="251" spans="1:18" s="128" customFormat="1" ht="150" hidden="1" customHeight="1">
      <c r="A251" s="112"/>
      <c r="B251" s="124" t="s">
        <v>1719</v>
      </c>
      <c r="C251" s="113" t="s">
        <v>727</v>
      </c>
      <c r="D251" s="114" t="s">
        <v>728</v>
      </c>
      <c r="E251" s="115" t="str">
        <f>FORM2.4!F101</f>
        <v>Selecione a Resposta</v>
      </c>
      <c r="F251" s="116"/>
      <c r="G251" s="117"/>
      <c r="H251" s="118" t="str">
        <f>IF(G251="","Selecionar Responsável",_xlfn.XLOOKUP(G251,FORM1!$B$22:$B$1100,FORM1!$C$22:$C$1100,"",1))</f>
        <v>Selecionar Responsável</v>
      </c>
      <c r="I251" s="119"/>
      <c r="J251" s="120"/>
      <c r="K251" s="120"/>
      <c r="L251" s="121" t="str">
        <f t="shared" ca="1" si="9"/>
        <v>Atrasado</v>
      </c>
      <c r="M251" s="122" t="s">
        <v>874</v>
      </c>
      <c r="N251" s="123"/>
      <c r="O251" s="124" t="s">
        <v>873</v>
      </c>
      <c r="P251" s="129">
        <f t="shared" si="10"/>
        <v>0</v>
      </c>
      <c r="Q251" s="130">
        <f t="shared" si="11"/>
        <v>1</v>
      </c>
      <c r="R251" s="127">
        <f>IF(Table26[[#This Row],[Status Medida]]="Finalizado",IF(Table26[[#This Row],[Prioridade2]]=1,1,0),0)</f>
        <v>0</v>
      </c>
    </row>
    <row r="252" spans="1:18" s="128" customFormat="1" ht="150" hidden="1" customHeight="1">
      <c r="A252" s="112"/>
      <c r="B252" s="124" t="s">
        <v>1719</v>
      </c>
      <c r="C252" s="113" t="s">
        <v>729</v>
      </c>
      <c r="D252" s="114" t="s">
        <v>730</v>
      </c>
      <c r="E252" s="115" t="str">
        <f>FORM2.4!F102</f>
        <v>Selecione a Resposta</v>
      </c>
      <c r="F252" s="116"/>
      <c r="G252" s="117"/>
      <c r="H252" s="118" t="str">
        <f>IF(G252="","Selecionar Responsável",_xlfn.XLOOKUP(G252,FORM1!$B$22:$B$1100,FORM1!$C$22:$C$1100,"",1))</f>
        <v>Selecionar Responsável</v>
      </c>
      <c r="I252" s="119"/>
      <c r="J252" s="120"/>
      <c r="K252" s="120"/>
      <c r="L252" s="121" t="str">
        <f t="shared" ca="1" si="9"/>
        <v>Atrasado</v>
      </c>
      <c r="M252" s="122" t="s">
        <v>874</v>
      </c>
      <c r="N252" s="123"/>
      <c r="O252" s="124" t="s">
        <v>873</v>
      </c>
      <c r="P252" s="129">
        <f t="shared" si="10"/>
        <v>0</v>
      </c>
      <c r="Q252" s="130">
        <f t="shared" si="11"/>
        <v>1</v>
      </c>
      <c r="R252" s="127">
        <f>IF(Table26[[#This Row],[Status Medida]]="Finalizado",IF(Table26[[#This Row],[Prioridade2]]=1,1,0),0)</f>
        <v>0</v>
      </c>
    </row>
    <row r="253" spans="1:18" s="128" customFormat="1" ht="150" hidden="1" customHeight="1">
      <c r="A253" s="112"/>
      <c r="B253" s="124" t="s">
        <v>1719</v>
      </c>
      <c r="C253" s="113" t="s">
        <v>731</v>
      </c>
      <c r="D253" s="114" t="s">
        <v>732</v>
      </c>
      <c r="E253" s="115" t="str">
        <f>FORM2.4!F103</f>
        <v>Selecione a Resposta</v>
      </c>
      <c r="F253" s="116"/>
      <c r="G253" s="117"/>
      <c r="H253" s="118" t="str">
        <f>IF(G253="","Selecionar Responsável",_xlfn.XLOOKUP(G253,FORM1!$B$22:$B$1100,FORM1!$C$22:$C$1100,"",1))</f>
        <v>Selecionar Responsável</v>
      </c>
      <c r="I253" s="119"/>
      <c r="J253" s="120"/>
      <c r="K253" s="120"/>
      <c r="L253" s="121" t="str">
        <f t="shared" ca="1" si="9"/>
        <v>Atrasado</v>
      </c>
      <c r="M253" s="122" t="s">
        <v>874</v>
      </c>
      <c r="N253" s="123"/>
      <c r="O253" s="124" t="s">
        <v>873</v>
      </c>
      <c r="P253" s="129">
        <f t="shared" si="10"/>
        <v>0</v>
      </c>
      <c r="Q253" s="130">
        <f t="shared" si="11"/>
        <v>1</v>
      </c>
      <c r="R253" s="127">
        <f>IF(Table26[[#This Row],[Status Medida]]="Finalizado",IF(Table26[[#This Row],[Prioridade2]]=1,1,0),0)</f>
        <v>0</v>
      </c>
    </row>
    <row r="254" spans="1:18" s="128" customFormat="1" ht="150" hidden="1" customHeight="1">
      <c r="A254" s="112"/>
      <c r="B254" s="124" t="s">
        <v>1719</v>
      </c>
      <c r="C254" s="113" t="s">
        <v>733</v>
      </c>
      <c r="D254" s="114" t="s">
        <v>734</v>
      </c>
      <c r="E254" s="115" t="str">
        <f>FORM2.4!F104</f>
        <v>Selecione a Resposta</v>
      </c>
      <c r="F254" s="116"/>
      <c r="G254" s="117"/>
      <c r="H254" s="118" t="str">
        <f>IF(G254="","Selecionar Responsável",_xlfn.XLOOKUP(G254,FORM1!$B$22:$B$1100,FORM1!$C$22:$C$1100,"",1))</f>
        <v>Selecionar Responsável</v>
      </c>
      <c r="I254" s="119"/>
      <c r="J254" s="120"/>
      <c r="K254" s="120"/>
      <c r="L254" s="121" t="str">
        <f t="shared" ca="1" si="9"/>
        <v>Atrasado</v>
      </c>
      <c r="M254" s="122" t="s">
        <v>874</v>
      </c>
      <c r="N254" s="123"/>
      <c r="O254" s="124" t="s">
        <v>873</v>
      </c>
      <c r="P254" s="129">
        <f t="shared" si="10"/>
        <v>0</v>
      </c>
      <c r="Q254" s="130">
        <f t="shared" si="11"/>
        <v>1</v>
      </c>
      <c r="R254" s="127">
        <f>IF(Table26[[#This Row],[Status Medida]]="Finalizado",IF(Table26[[#This Row],[Prioridade2]]=1,1,0),0)</f>
        <v>0</v>
      </c>
    </row>
    <row r="255" spans="1:18" s="128" customFormat="1" ht="150" hidden="1" customHeight="1">
      <c r="A255" s="112"/>
      <c r="B255" s="124" t="s">
        <v>1719</v>
      </c>
      <c r="C255" s="113" t="s">
        <v>735</v>
      </c>
      <c r="D255" s="114" t="s">
        <v>737</v>
      </c>
      <c r="E255" s="115" t="str">
        <f>FORM2.4!F105</f>
        <v>Selecione a Resposta</v>
      </c>
      <c r="F255" s="116"/>
      <c r="G255" s="117"/>
      <c r="H255" s="118" t="str">
        <f>IF(G255="","Selecionar Responsável",_xlfn.XLOOKUP(G255,FORM1!$B$22:$B$1100,FORM1!$C$22:$C$1100,"",1))</f>
        <v>Selecionar Responsável</v>
      </c>
      <c r="I255" s="119"/>
      <c r="J255" s="120"/>
      <c r="K255" s="120"/>
      <c r="L255" s="121" t="str">
        <f t="shared" ca="1" si="9"/>
        <v>Atrasado</v>
      </c>
      <c r="M255" s="122" t="s">
        <v>874</v>
      </c>
      <c r="N255" s="123"/>
      <c r="O255" s="124" t="s">
        <v>873</v>
      </c>
      <c r="P255" s="129">
        <f t="shared" si="10"/>
        <v>0</v>
      </c>
      <c r="Q255" s="130">
        <f t="shared" si="11"/>
        <v>1</v>
      </c>
      <c r="R255" s="127">
        <f>IF(Table26[[#This Row],[Status Medida]]="Finalizado",IF(Table26[[#This Row],[Prioridade2]]=1,1,0),0)</f>
        <v>0</v>
      </c>
    </row>
    <row r="256" spans="1:18" s="128" customFormat="1" ht="150" hidden="1" customHeight="1">
      <c r="A256" s="112"/>
      <c r="B256" s="124" t="s">
        <v>1719</v>
      </c>
      <c r="C256" s="113" t="s">
        <v>738</v>
      </c>
      <c r="D256" s="114" t="s">
        <v>739</v>
      </c>
      <c r="E256" s="115" t="str">
        <f>FORM2.4!F106</f>
        <v>Selecione a Resposta</v>
      </c>
      <c r="F256" s="116"/>
      <c r="G256" s="117"/>
      <c r="H256" s="118" t="str">
        <f>IF(G256="","Selecionar Responsável",_xlfn.XLOOKUP(G256,FORM1!$B$22:$B$1100,FORM1!$C$22:$C$1100,"",1))</f>
        <v>Selecionar Responsável</v>
      </c>
      <c r="I256" s="119"/>
      <c r="J256" s="120"/>
      <c r="K256" s="120"/>
      <c r="L256" s="121" t="str">
        <f t="shared" ca="1" si="9"/>
        <v>Atrasado</v>
      </c>
      <c r="M256" s="122" t="s">
        <v>874</v>
      </c>
      <c r="N256" s="123"/>
      <c r="O256" s="124" t="s">
        <v>873</v>
      </c>
      <c r="P256" s="129">
        <f t="shared" si="10"/>
        <v>0</v>
      </c>
      <c r="Q256" s="130">
        <f t="shared" si="11"/>
        <v>1</v>
      </c>
      <c r="R256" s="127">
        <f>IF(Table26[[#This Row],[Status Medida]]="Finalizado",IF(Table26[[#This Row],[Prioridade2]]=1,1,0),0)</f>
        <v>0</v>
      </c>
    </row>
    <row r="257" spans="1:18" s="128" customFormat="1" ht="150" hidden="1" customHeight="1">
      <c r="A257" s="112"/>
      <c r="B257" s="124" t="s">
        <v>1719</v>
      </c>
      <c r="C257" s="113" t="s">
        <v>741</v>
      </c>
      <c r="D257" s="114" t="s">
        <v>742</v>
      </c>
      <c r="E257" s="115" t="str">
        <f>FORM2.4!F108</f>
        <v>Selecione a Resposta</v>
      </c>
      <c r="F257" s="116"/>
      <c r="G257" s="117"/>
      <c r="H257" s="118" t="str">
        <f>IF(G257="","Selecionar Responsável",_xlfn.XLOOKUP(G257,FORM1!$B$22:$B$1100,FORM1!$C$22:$C$1100,"",1))</f>
        <v>Selecionar Responsável</v>
      </c>
      <c r="I257" s="119"/>
      <c r="J257" s="120"/>
      <c r="K257" s="120"/>
      <c r="L257" s="121" t="str">
        <f t="shared" ca="1" si="9"/>
        <v>Atrasado</v>
      </c>
      <c r="M257" s="122" t="s">
        <v>874</v>
      </c>
      <c r="N257" s="123"/>
      <c r="O257" s="124" t="s">
        <v>873</v>
      </c>
      <c r="P257" s="129">
        <f t="shared" si="10"/>
        <v>0</v>
      </c>
      <c r="Q257" s="130">
        <f t="shared" si="11"/>
        <v>1</v>
      </c>
      <c r="R257" s="127">
        <f>IF(Table26[[#This Row],[Status Medida]]="Finalizado",IF(Table26[[#This Row],[Prioridade2]]=1,1,0),0)</f>
        <v>0</v>
      </c>
    </row>
    <row r="258" spans="1:18" s="128" customFormat="1" ht="150" hidden="1" customHeight="1">
      <c r="A258" s="112"/>
      <c r="B258" s="124" t="s">
        <v>1719</v>
      </c>
      <c r="C258" s="113" t="s">
        <v>743</v>
      </c>
      <c r="D258" s="114" t="s">
        <v>744</v>
      </c>
      <c r="E258" s="115" t="str">
        <f>FORM2.4!F109</f>
        <v>Selecione a Resposta</v>
      </c>
      <c r="F258" s="116"/>
      <c r="G258" s="117"/>
      <c r="H258" s="118" t="str">
        <f>IF(G258="","Selecionar Responsável",_xlfn.XLOOKUP(G258,FORM1!$B$22:$B$1100,FORM1!$C$22:$C$1100,"",1))</f>
        <v>Selecionar Responsável</v>
      </c>
      <c r="I258" s="119"/>
      <c r="J258" s="120"/>
      <c r="K258" s="120"/>
      <c r="L258" s="121" t="str">
        <f t="shared" ca="1" si="9"/>
        <v>Atrasado</v>
      </c>
      <c r="M258" s="122" t="s">
        <v>874</v>
      </c>
      <c r="N258" s="123"/>
      <c r="O258" s="124" t="s">
        <v>873</v>
      </c>
      <c r="P258" s="129">
        <f t="shared" si="10"/>
        <v>0</v>
      </c>
      <c r="Q258" s="130">
        <f t="shared" si="11"/>
        <v>1</v>
      </c>
      <c r="R258" s="127">
        <f>IF(Table26[[#This Row],[Status Medida]]="Finalizado",IF(Table26[[#This Row],[Prioridade2]]=1,1,0),0)</f>
        <v>0</v>
      </c>
    </row>
    <row r="259" spans="1:18" s="128" customFormat="1" ht="150" customHeight="1">
      <c r="A259" s="112"/>
      <c r="B259" s="124">
        <v>2</v>
      </c>
      <c r="C259" s="113" t="s">
        <v>745</v>
      </c>
      <c r="D259" s="114" t="s">
        <v>746</v>
      </c>
      <c r="E259" s="115" t="str">
        <f>FORM2.4!F110</f>
        <v>Selecione a Resposta</v>
      </c>
      <c r="F259" s="116"/>
      <c r="G259" s="117"/>
      <c r="H259" s="118" t="str">
        <f>IF(G259="","Selecionar Responsável",_xlfn.XLOOKUP(G259,FORM1!$B$22:$B$1100,FORM1!$C$22:$C$1100,"",1))</f>
        <v>Selecionar Responsável</v>
      </c>
      <c r="I259" s="119"/>
      <c r="J259" s="120"/>
      <c r="K259" s="120"/>
      <c r="L259" s="121" t="str">
        <f t="shared" ca="1" si="9"/>
        <v>Atrasado</v>
      </c>
      <c r="M259" s="122" t="s">
        <v>874</v>
      </c>
      <c r="N259" s="123"/>
      <c r="O259" s="124" t="s">
        <v>875</v>
      </c>
      <c r="P259" s="129">
        <f t="shared" si="10"/>
        <v>1</v>
      </c>
      <c r="Q259" s="130">
        <f t="shared" si="11"/>
        <v>1</v>
      </c>
      <c r="R259" s="127">
        <f>IF(Table26[[#This Row],[Status Medida]]="Finalizado",IF(Table26[[#This Row],[Prioridade2]]=1,1,0),0)</f>
        <v>0</v>
      </c>
    </row>
    <row r="260" spans="1:18" s="128" customFormat="1" ht="150" customHeight="1">
      <c r="A260" s="112"/>
      <c r="B260" s="124">
        <v>2</v>
      </c>
      <c r="C260" s="113" t="s">
        <v>747</v>
      </c>
      <c r="D260" s="114" t="s">
        <v>748</v>
      </c>
      <c r="E260" s="115" t="str">
        <f>FORM2.4!F111</f>
        <v>Selecione a Resposta</v>
      </c>
      <c r="F260" s="116"/>
      <c r="G260" s="117"/>
      <c r="H260" s="118" t="str">
        <f>IF(G260="","Selecionar Responsável",_xlfn.XLOOKUP(G260,FORM1!$B$22:$B$1100,FORM1!$C$22:$C$1100,"",1))</f>
        <v>Selecionar Responsável</v>
      </c>
      <c r="I260" s="119"/>
      <c r="J260" s="120"/>
      <c r="K260" s="120"/>
      <c r="L260" s="121" t="str">
        <f t="shared" ca="1" si="9"/>
        <v>Atrasado</v>
      </c>
      <c r="M260" s="122" t="s">
        <v>874</v>
      </c>
      <c r="N260" s="123"/>
      <c r="O260" s="124" t="s">
        <v>875</v>
      </c>
      <c r="P260" s="129">
        <f t="shared" si="10"/>
        <v>1</v>
      </c>
      <c r="Q260" s="130">
        <f t="shared" si="11"/>
        <v>1</v>
      </c>
      <c r="R260" s="127">
        <f>IF(Table26[[#This Row],[Status Medida]]="Finalizado",IF(Table26[[#This Row],[Prioridade2]]=1,1,0),0)</f>
        <v>0</v>
      </c>
    </row>
    <row r="261" spans="1:18" s="128" customFormat="1" ht="150" hidden="1" customHeight="1">
      <c r="A261" s="112"/>
      <c r="B261" s="124" t="s">
        <v>1719</v>
      </c>
      <c r="C261" s="113" t="s">
        <v>749</v>
      </c>
      <c r="D261" s="114" t="s">
        <v>750</v>
      </c>
      <c r="E261" s="115" t="str">
        <f>FORM2.4!F112</f>
        <v>Selecione a Resposta</v>
      </c>
      <c r="F261" s="116"/>
      <c r="G261" s="117"/>
      <c r="H261" s="118" t="str">
        <f>IF(G261="","Selecionar Responsável",_xlfn.XLOOKUP(G261,FORM1!$B$22:$B$1100,FORM1!$C$22:$C$1100,"",1))</f>
        <v>Selecionar Responsável</v>
      </c>
      <c r="I261" s="119"/>
      <c r="J261" s="120"/>
      <c r="K261" s="120"/>
      <c r="L261" s="121" t="str">
        <f t="shared" ca="1" si="9"/>
        <v>Atrasado</v>
      </c>
      <c r="M261" s="122" t="s">
        <v>874</v>
      </c>
      <c r="N261" s="123"/>
      <c r="O261" s="124" t="s">
        <v>873</v>
      </c>
      <c r="P261" s="129">
        <f t="shared" si="10"/>
        <v>0</v>
      </c>
      <c r="Q261" s="130">
        <f t="shared" si="11"/>
        <v>1</v>
      </c>
      <c r="R261" s="127">
        <f>IF(Table26[[#This Row],[Status Medida]]="Finalizado",IF(Table26[[#This Row],[Prioridade2]]=1,1,0),0)</f>
        <v>0</v>
      </c>
    </row>
    <row r="262" spans="1:18" s="128" customFormat="1" ht="150" hidden="1" customHeight="1">
      <c r="A262" s="112"/>
      <c r="B262" s="124" t="s">
        <v>1719</v>
      </c>
      <c r="C262" s="113" t="s">
        <v>752</v>
      </c>
      <c r="D262" s="114" t="s">
        <v>753</v>
      </c>
      <c r="E262" s="115" t="str">
        <f>FORM2.4!F114</f>
        <v>Selecione a Resposta</v>
      </c>
      <c r="F262" s="116"/>
      <c r="G262" s="117"/>
      <c r="H262" s="118" t="str">
        <f>IF(G262="","Selecionar Responsável",_xlfn.XLOOKUP(G262,FORM1!$B$22:$B$1100,FORM1!$C$22:$C$1100,"",1))</f>
        <v>Selecionar Responsável</v>
      </c>
      <c r="I262" s="119"/>
      <c r="J262" s="120"/>
      <c r="K262" s="120"/>
      <c r="L262" s="121" t="str">
        <f t="shared" ca="1" si="9"/>
        <v>Atrasado</v>
      </c>
      <c r="M262" s="122" t="s">
        <v>874</v>
      </c>
      <c r="N262" s="123"/>
      <c r="O262" s="124" t="s">
        <v>873</v>
      </c>
      <c r="P262" s="129">
        <f t="shared" si="10"/>
        <v>0</v>
      </c>
      <c r="Q262" s="130">
        <f t="shared" si="11"/>
        <v>1</v>
      </c>
      <c r="R262" s="127">
        <f>IF(Table26[[#This Row],[Status Medida]]="Finalizado",IF(Table26[[#This Row],[Prioridade2]]=1,1,0),0)</f>
        <v>0</v>
      </c>
    </row>
    <row r="263" spans="1:18" s="128" customFormat="1" ht="150" customHeight="1">
      <c r="A263" s="112"/>
      <c r="B263" s="124">
        <v>1</v>
      </c>
      <c r="C263" s="113" t="s">
        <v>754</v>
      </c>
      <c r="D263" s="114" t="s">
        <v>755</v>
      </c>
      <c r="E263" s="115" t="str">
        <f>FORM2.4!F115</f>
        <v>Selecione a Resposta</v>
      </c>
      <c r="F263" s="116"/>
      <c r="G263" s="117"/>
      <c r="H263" s="118" t="str">
        <f>IF(G263="","Selecionar Responsável",_xlfn.XLOOKUP(G263,FORM1!$B$22:$B$1100,FORM1!$C$22:$C$1100,"",1))</f>
        <v>Selecionar Responsável</v>
      </c>
      <c r="I263" s="119"/>
      <c r="J263" s="120"/>
      <c r="K263" s="120"/>
      <c r="L263" s="121" t="str">
        <f t="shared" ref="L263:L316" ca="1" si="12">IF(J263&gt;K263,"Datas inválidas",IF(M263="Finalizado","Concluído",IF(J263&gt;TODAY(),"Não iniciado",_xlfn.IFS(J263=TODAY(),"Em andamento",TODAY()&gt;K263,"Atrasado",AND(TODAY()&gt;J263,TODAY()&lt;=K263),"Em andamento"))))</f>
        <v>Atrasado</v>
      </c>
      <c r="M263" s="122" t="s">
        <v>874</v>
      </c>
      <c r="N263" s="123"/>
      <c r="O263" s="124" t="s">
        <v>875</v>
      </c>
      <c r="P263" s="129">
        <f t="shared" ref="P263:P316" si="13">IF(O263="Sim",1,0)</f>
        <v>1</v>
      </c>
      <c r="Q263" s="130">
        <f t="shared" ref="Q263:Q316" si="14">IF(N263=E263,0,1)</f>
        <v>1</v>
      </c>
      <c r="R263" s="127">
        <f>IF(Table26[[#This Row],[Status Medida]]="Finalizado",IF(Table26[[#This Row],[Prioridade2]]=1,1,0),0)</f>
        <v>0</v>
      </c>
    </row>
    <row r="264" spans="1:18" s="128" customFormat="1" ht="150" customHeight="1">
      <c r="A264" s="112"/>
      <c r="B264" s="124">
        <v>1</v>
      </c>
      <c r="C264" s="113" t="s">
        <v>756</v>
      </c>
      <c r="D264" s="114" t="s">
        <v>757</v>
      </c>
      <c r="E264" s="115" t="str">
        <f>FORM2.4!F116</f>
        <v>Selecione a Resposta</v>
      </c>
      <c r="F264" s="116"/>
      <c r="G264" s="117"/>
      <c r="H264" s="118" t="str">
        <f>IF(G264="","Selecionar Responsável",_xlfn.XLOOKUP(G264,FORM1!$B$22:$B$1100,FORM1!$C$22:$C$1100,"",1))</f>
        <v>Selecionar Responsável</v>
      </c>
      <c r="I264" s="119"/>
      <c r="J264" s="120"/>
      <c r="K264" s="120"/>
      <c r="L264" s="121" t="str">
        <f t="shared" ca="1" si="12"/>
        <v>Atrasado</v>
      </c>
      <c r="M264" s="122" t="s">
        <v>874</v>
      </c>
      <c r="N264" s="123"/>
      <c r="O264" s="124" t="s">
        <v>875</v>
      </c>
      <c r="P264" s="129">
        <f t="shared" si="13"/>
        <v>1</v>
      </c>
      <c r="Q264" s="130">
        <f t="shared" si="14"/>
        <v>1</v>
      </c>
      <c r="R264" s="127">
        <f>IF(Table26[[#This Row],[Status Medida]]="Finalizado",IF(Table26[[#This Row],[Prioridade2]]=1,1,0),0)</f>
        <v>0</v>
      </c>
    </row>
    <row r="265" spans="1:18" s="128" customFormat="1" ht="150" hidden="1" customHeight="1">
      <c r="A265" s="112"/>
      <c r="B265" s="124" t="s">
        <v>1719</v>
      </c>
      <c r="C265" s="113" t="s">
        <v>758</v>
      </c>
      <c r="D265" s="114" t="s">
        <v>759</v>
      </c>
      <c r="E265" s="115" t="str">
        <f>FORM2.4!F117</f>
        <v>Selecione a Resposta</v>
      </c>
      <c r="F265" s="116"/>
      <c r="G265" s="117"/>
      <c r="H265" s="118" t="str">
        <f>IF(G265="","Selecionar Responsável",_xlfn.XLOOKUP(G265,FORM1!$B$22:$B$1100,FORM1!$C$22:$C$1100,"",1))</f>
        <v>Selecionar Responsável</v>
      </c>
      <c r="I265" s="119"/>
      <c r="J265" s="120"/>
      <c r="K265" s="120"/>
      <c r="L265" s="121" t="str">
        <f t="shared" ca="1" si="12"/>
        <v>Atrasado</v>
      </c>
      <c r="M265" s="122" t="s">
        <v>874</v>
      </c>
      <c r="N265" s="123"/>
      <c r="O265" s="124" t="s">
        <v>873</v>
      </c>
      <c r="P265" s="129">
        <f t="shared" si="13"/>
        <v>0</v>
      </c>
      <c r="Q265" s="130">
        <f t="shared" si="14"/>
        <v>1</v>
      </c>
      <c r="R265" s="127">
        <f>IF(Table26[[#This Row],[Status Medida]]="Finalizado",IF(Table26[[#This Row],[Prioridade2]]=1,1,0),0)</f>
        <v>0</v>
      </c>
    </row>
    <row r="266" spans="1:18" s="128" customFormat="1" ht="150" hidden="1" customHeight="1">
      <c r="A266" s="112"/>
      <c r="B266" s="124" t="s">
        <v>1719</v>
      </c>
      <c r="C266" s="113" t="s">
        <v>760</v>
      </c>
      <c r="D266" s="114" t="s">
        <v>761</v>
      </c>
      <c r="E266" s="115" t="str">
        <f>FORM2.4!F118</f>
        <v>Selecione a Resposta</v>
      </c>
      <c r="F266" s="116"/>
      <c r="G266" s="117"/>
      <c r="H266" s="118" t="str">
        <f>IF(G266="","Selecionar Responsável",_xlfn.XLOOKUP(G266,FORM1!$B$22:$B$1100,FORM1!$C$22:$C$1100,"",1))</f>
        <v>Selecionar Responsável</v>
      </c>
      <c r="I266" s="119"/>
      <c r="J266" s="120"/>
      <c r="K266" s="120"/>
      <c r="L266" s="121" t="str">
        <f t="shared" ca="1" si="12"/>
        <v>Atrasado</v>
      </c>
      <c r="M266" s="122" t="s">
        <v>874</v>
      </c>
      <c r="N266" s="123"/>
      <c r="O266" s="124" t="s">
        <v>873</v>
      </c>
      <c r="P266" s="129">
        <f t="shared" si="13"/>
        <v>0</v>
      </c>
      <c r="Q266" s="130">
        <f t="shared" si="14"/>
        <v>1</v>
      </c>
      <c r="R266" s="127">
        <f>IF(Table26[[#This Row],[Status Medida]]="Finalizado",IF(Table26[[#This Row],[Prioridade2]]=1,1,0),0)</f>
        <v>0</v>
      </c>
    </row>
    <row r="267" spans="1:18" s="128" customFormat="1" ht="150" hidden="1" customHeight="1">
      <c r="A267" s="112"/>
      <c r="B267" s="124" t="s">
        <v>1719</v>
      </c>
      <c r="C267" s="113" t="s">
        <v>762</v>
      </c>
      <c r="D267" s="114" t="s">
        <v>763</v>
      </c>
      <c r="E267" s="115" t="str">
        <f>FORM2.4!F119</f>
        <v>Selecione a Resposta</v>
      </c>
      <c r="F267" s="116"/>
      <c r="G267" s="117"/>
      <c r="H267" s="118" t="str">
        <f>IF(G267="","Selecionar Responsável",_xlfn.XLOOKUP(G267,FORM1!$B$22:$B$1100,FORM1!$C$22:$C$1100,"",1))</f>
        <v>Selecionar Responsável</v>
      </c>
      <c r="I267" s="119"/>
      <c r="J267" s="120"/>
      <c r="K267" s="120"/>
      <c r="L267" s="121" t="str">
        <f t="shared" ca="1" si="12"/>
        <v>Atrasado</v>
      </c>
      <c r="M267" s="122" t="s">
        <v>874</v>
      </c>
      <c r="N267" s="123"/>
      <c r="O267" s="124" t="s">
        <v>873</v>
      </c>
      <c r="P267" s="129">
        <f t="shared" si="13"/>
        <v>0</v>
      </c>
      <c r="Q267" s="130">
        <f t="shared" si="14"/>
        <v>1</v>
      </c>
      <c r="R267" s="127">
        <f>IF(Table26[[#This Row],[Status Medida]]="Finalizado",IF(Table26[[#This Row],[Prioridade2]]=1,1,0),0)</f>
        <v>0</v>
      </c>
    </row>
    <row r="268" spans="1:18" s="128" customFormat="1" ht="150" hidden="1" customHeight="1">
      <c r="A268" s="112"/>
      <c r="B268" s="124" t="s">
        <v>1719</v>
      </c>
      <c r="C268" s="113" t="s">
        <v>764</v>
      </c>
      <c r="D268" s="114" t="s">
        <v>765</v>
      </c>
      <c r="E268" s="115" t="str">
        <f>FORM2.4!F120</f>
        <v>Selecione a Resposta</v>
      </c>
      <c r="F268" s="116"/>
      <c r="G268" s="117"/>
      <c r="H268" s="118" t="str">
        <f>IF(G268="","Selecionar Responsável",_xlfn.XLOOKUP(G268,FORM1!$B$22:$B$1100,FORM1!$C$22:$C$1100,"",1))</f>
        <v>Selecionar Responsável</v>
      </c>
      <c r="I268" s="119"/>
      <c r="J268" s="120"/>
      <c r="K268" s="120"/>
      <c r="L268" s="121" t="str">
        <f t="shared" ca="1" si="12"/>
        <v>Atrasado</v>
      </c>
      <c r="M268" s="122" t="s">
        <v>874</v>
      </c>
      <c r="N268" s="123"/>
      <c r="O268" s="124" t="s">
        <v>873</v>
      </c>
      <c r="P268" s="129">
        <f t="shared" si="13"/>
        <v>0</v>
      </c>
      <c r="Q268" s="130">
        <f t="shared" si="14"/>
        <v>1</v>
      </c>
      <c r="R268" s="127">
        <f>IF(Table26[[#This Row],[Status Medida]]="Finalizado",IF(Table26[[#This Row],[Prioridade2]]=1,1,0),0)</f>
        <v>0</v>
      </c>
    </row>
    <row r="269" spans="1:18" s="128" customFormat="1" ht="150" hidden="1" customHeight="1">
      <c r="A269" s="112"/>
      <c r="B269" s="124" t="s">
        <v>1719</v>
      </c>
      <c r="C269" s="113" t="s">
        <v>766</v>
      </c>
      <c r="D269" s="114" t="s">
        <v>767</v>
      </c>
      <c r="E269" s="115" t="str">
        <f>FORM2.4!F121</f>
        <v>Selecione a Resposta</v>
      </c>
      <c r="F269" s="116"/>
      <c r="G269" s="117"/>
      <c r="H269" s="118" t="str">
        <f>IF(G269="","Selecionar Responsável",_xlfn.XLOOKUP(G269,FORM1!$B$22:$B$1100,FORM1!$C$22:$C$1100,"",1))</f>
        <v>Selecionar Responsável</v>
      </c>
      <c r="I269" s="119"/>
      <c r="J269" s="120"/>
      <c r="K269" s="120"/>
      <c r="L269" s="121" t="str">
        <f t="shared" ca="1" si="12"/>
        <v>Atrasado</v>
      </c>
      <c r="M269" s="122" t="s">
        <v>874</v>
      </c>
      <c r="N269" s="123"/>
      <c r="O269" s="124" t="s">
        <v>873</v>
      </c>
      <c r="P269" s="129">
        <f t="shared" si="13"/>
        <v>0</v>
      </c>
      <c r="Q269" s="130">
        <f t="shared" si="14"/>
        <v>1</v>
      </c>
      <c r="R269" s="127">
        <f>IF(Table26[[#This Row],[Status Medida]]="Finalizado",IF(Table26[[#This Row],[Prioridade2]]=1,1,0),0)</f>
        <v>0</v>
      </c>
    </row>
    <row r="270" spans="1:18" s="128" customFormat="1" ht="150" hidden="1" customHeight="1">
      <c r="A270" s="112"/>
      <c r="B270" s="124" t="s">
        <v>1719</v>
      </c>
      <c r="C270" s="113" t="s">
        <v>768</v>
      </c>
      <c r="D270" s="114" t="s">
        <v>769</v>
      </c>
      <c r="E270" s="115" t="str">
        <f>FORM2.4!F122</f>
        <v>Selecione a Resposta</v>
      </c>
      <c r="F270" s="116"/>
      <c r="G270" s="117"/>
      <c r="H270" s="118" t="str">
        <f>IF(G270="","Selecionar Responsável",_xlfn.XLOOKUP(G270,FORM1!$B$22:$B$1100,FORM1!$C$22:$C$1100,"",1))</f>
        <v>Selecionar Responsável</v>
      </c>
      <c r="I270" s="119"/>
      <c r="J270" s="120"/>
      <c r="K270" s="120"/>
      <c r="L270" s="121" t="str">
        <f t="shared" ca="1" si="12"/>
        <v>Atrasado</v>
      </c>
      <c r="M270" s="122" t="s">
        <v>874</v>
      </c>
      <c r="N270" s="123"/>
      <c r="O270" s="124" t="s">
        <v>873</v>
      </c>
      <c r="P270" s="129">
        <f t="shared" si="13"/>
        <v>0</v>
      </c>
      <c r="Q270" s="130">
        <f t="shared" si="14"/>
        <v>1</v>
      </c>
      <c r="R270" s="127">
        <f>IF(Table26[[#This Row],[Status Medida]]="Finalizado",IF(Table26[[#This Row],[Prioridade2]]=1,1,0),0)</f>
        <v>0</v>
      </c>
    </row>
    <row r="271" spans="1:18" s="128" customFormat="1" ht="150" hidden="1" customHeight="1">
      <c r="A271" s="112"/>
      <c r="B271" s="124" t="s">
        <v>1719</v>
      </c>
      <c r="C271" s="113" t="s">
        <v>770</v>
      </c>
      <c r="D271" s="114" t="s">
        <v>771</v>
      </c>
      <c r="E271" s="115" t="str">
        <f>FORM2.4!F123</f>
        <v>Selecione a Resposta</v>
      </c>
      <c r="F271" s="116"/>
      <c r="G271" s="117"/>
      <c r="H271" s="118" t="str">
        <f>IF(G271="","Selecionar Responsável",_xlfn.XLOOKUP(G271,FORM1!$B$22:$B$1100,FORM1!$C$22:$C$1100,"",1))</f>
        <v>Selecionar Responsável</v>
      </c>
      <c r="I271" s="119"/>
      <c r="J271" s="120"/>
      <c r="K271" s="120"/>
      <c r="L271" s="121" t="str">
        <f t="shared" ca="1" si="12"/>
        <v>Atrasado</v>
      </c>
      <c r="M271" s="122" t="s">
        <v>874</v>
      </c>
      <c r="N271" s="123"/>
      <c r="O271" s="124" t="s">
        <v>873</v>
      </c>
      <c r="P271" s="129">
        <f t="shared" si="13"/>
        <v>0</v>
      </c>
      <c r="Q271" s="130">
        <f t="shared" si="14"/>
        <v>1</v>
      </c>
      <c r="R271" s="127">
        <f>IF(Table26[[#This Row],[Status Medida]]="Finalizado",IF(Table26[[#This Row],[Prioridade2]]=1,1,0),0)</f>
        <v>0</v>
      </c>
    </row>
    <row r="272" spans="1:18" s="128" customFormat="1" ht="150" hidden="1" customHeight="1">
      <c r="A272" s="112"/>
      <c r="B272" s="124">
        <v>3</v>
      </c>
      <c r="C272" s="113" t="s">
        <v>772</v>
      </c>
      <c r="D272" s="114" t="s">
        <v>773</v>
      </c>
      <c r="E272" s="115" t="str">
        <f>FORM2.4!F124</f>
        <v>Selecione a Resposta</v>
      </c>
      <c r="F272" s="116"/>
      <c r="G272" s="117"/>
      <c r="H272" s="118" t="str">
        <f>IF(G272="","Selecionar Responsável",_xlfn.XLOOKUP(G272,FORM1!$B$22:$B$1100,FORM1!$C$22:$C$1100,"",1))</f>
        <v>Selecionar Responsável</v>
      </c>
      <c r="I272" s="119"/>
      <c r="J272" s="120"/>
      <c r="K272" s="120"/>
      <c r="L272" s="121" t="str">
        <f t="shared" ca="1" si="12"/>
        <v>Atrasado</v>
      </c>
      <c r="M272" s="122" t="s">
        <v>874</v>
      </c>
      <c r="N272" s="123"/>
      <c r="O272" s="124" t="s">
        <v>873</v>
      </c>
      <c r="P272" s="129">
        <f t="shared" si="13"/>
        <v>0</v>
      </c>
      <c r="Q272" s="130">
        <f t="shared" si="14"/>
        <v>1</v>
      </c>
      <c r="R272" s="127">
        <f>IF(Table26[[#This Row],[Status Medida]]="Finalizado",IF(Table26[[#This Row],[Prioridade2]]=1,1,0),0)</f>
        <v>0</v>
      </c>
    </row>
    <row r="273" spans="1:18" s="128" customFormat="1" ht="150" hidden="1" customHeight="1">
      <c r="A273" s="112"/>
      <c r="B273" s="124" t="s">
        <v>1719</v>
      </c>
      <c r="C273" s="113" t="s">
        <v>774</v>
      </c>
      <c r="D273" s="114" t="s">
        <v>775</v>
      </c>
      <c r="E273" s="115" t="str">
        <f>FORM2.4!F125</f>
        <v>Selecione a Resposta</v>
      </c>
      <c r="F273" s="116"/>
      <c r="G273" s="117"/>
      <c r="H273" s="118" t="str">
        <f>IF(G273="","Selecionar Responsável",_xlfn.XLOOKUP(G273,FORM1!$B$22:$B$1100,FORM1!$C$22:$C$1100,"",1))</f>
        <v>Selecionar Responsável</v>
      </c>
      <c r="I273" s="119"/>
      <c r="J273" s="120"/>
      <c r="K273" s="120"/>
      <c r="L273" s="121" t="str">
        <f t="shared" ca="1" si="12"/>
        <v>Atrasado</v>
      </c>
      <c r="M273" s="122" t="s">
        <v>874</v>
      </c>
      <c r="N273" s="123"/>
      <c r="O273" s="124" t="s">
        <v>873</v>
      </c>
      <c r="P273" s="129">
        <f t="shared" si="13"/>
        <v>0</v>
      </c>
      <c r="Q273" s="130">
        <f t="shared" si="14"/>
        <v>1</v>
      </c>
      <c r="R273" s="127">
        <f>IF(Table26[[#This Row],[Status Medida]]="Finalizado",IF(Table26[[#This Row],[Prioridade2]]=1,1,0),0)</f>
        <v>0</v>
      </c>
    </row>
    <row r="274" spans="1:18" s="128" customFormat="1" ht="150" hidden="1" customHeight="1">
      <c r="A274" s="112"/>
      <c r="B274" s="124" t="s">
        <v>1719</v>
      </c>
      <c r="C274" s="113" t="s">
        <v>776</v>
      </c>
      <c r="D274" s="114" t="s">
        <v>777</v>
      </c>
      <c r="E274" s="115" t="str">
        <f>FORM2.4!F126</f>
        <v>Selecione a Resposta</v>
      </c>
      <c r="F274" s="116"/>
      <c r="G274" s="117"/>
      <c r="H274" s="118" t="str">
        <f>IF(G274="","Selecionar Responsável",_xlfn.XLOOKUP(G274,FORM1!$B$22:$B$1100,FORM1!$C$22:$C$1100,"",1))</f>
        <v>Selecionar Responsável</v>
      </c>
      <c r="I274" s="119"/>
      <c r="J274" s="120"/>
      <c r="K274" s="120"/>
      <c r="L274" s="121" t="str">
        <f t="shared" ca="1" si="12"/>
        <v>Atrasado</v>
      </c>
      <c r="M274" s="122" t="s">
        <v>874</v>
      </c>
      <c r="N274" s="123"/>
      <c r="O274" s="124" t="s">
        <v>873</v>
      </c>
      <c r="P274" s="129">
        <f t="shared" si="13"/>
        <v>0</v>
      </c>
      <c r="Q274" s="130">
        <f t="shared" si="14"/>
        <v>1</v>
      </c>
      <c r="R274" s="127">
        <f>IF(Table26[[#This Row],[Status Medida]]="Finalizado",IF(Table26[[#This Row],[Prioridade2]]=1,1,0),0)</f>
        <v>0</v>
      </c>
    </row>
    <row r="275" spans="1:18" s="128" customFormat="1" ht="150" hidden="1" customHeight="1">
      <c r="A275" s="112"/>
      <c r="B275" s="124">
        <v>3</v>
      </c>
      <c r="C275" s="113" t="s">
        <v>779</v>
      </c>
      <c r="D275" s="114" t="s">
        <v>780</v>
      </c>
      <c r="E275" s="115" t="str">
        <f>FORM2.4!F128</f>
        <v>Selecione a Resposta</v>
      </c>
      <c r="F275" s="116"/>
      <c r="G275" s="117"/>
      <c r="H275" s="118" t="str">
        <f>IF(G275="","Selecionar Responsável",_xlfn.XLOOKUP(G275,FORM1!$B$22:$B$1100,FORM1!$C$22:$C$1100,"",1))</f>
        <v>Selecionar Responsável</v>
      </c>
      <c r="I275" s="119"/>
      <c r="J275" s="120"/>
      <c r="K275" s="120"/>
      <c r="L275" s="121" t="str">
        <f t="shared" ca="1" si="12"/>
        <v>Atrasado</v>
      </c>
      <c r="M275" s="122" t="s">
        <v>874</v>
      </c>
      <c r="N275" s="123"/>
      <c r="O275" s="124" t="s">
        <v>873</v>
      </c>
      <c r="P275" s="129">
        <f t="shared" si="13"/>
        <v>0</v>
      </c>
      <c r="Q275" s="130">
        <f t="shared" si="14"/>
        <v>1</v>
      </c>
      <c r="R275" s="127">
        <f>IF(Table26[[#This Row],[Status Medida]]="Finalizado",IF(Table26[[#This Row],[Prioridade2]]=1,1,0),0)</f>
        <v>0</v>
      </c>
    </row>
    <row r="276" spans="1:18" s="128" customFormat="1" ht="150" customHeight="1">
      <c r="A276" s="112"/>
      <c r="B276" s="124">
        <v>1</v>
      </c>
      <c r="C276" s="113" t="s">
        <v>781</v>
      </c>
      <c r="D276" s="114" t="s">
        <v>782</v>
      </c>
      <c r="E276" s="115" t="str">
        <f>FORM2.4!F129</f>
        <v>Selecione a Resposta</v>
      </c>
      <c r="F276" s="116"/>
      <c r="G276" s="117"/>
      <c r="H276" s="118" t="str">
        <f>IF(G276="","Selecionar Responsável",_xlfn.XLOOKUP(G276,FORM1!$B$22:$B$1100,FORM1!$C$22:$C$1100,"",1))</f>
        <v>Selecionar Responsável</v>
      </c>
      <c r="I276" s="119"/>
      <c r="J276" s="120"/>
      <c r="K276" s="120"/>
      <c r="L276" s="121" t="str">
        <f t="shared" ca="1" si="12"/>
        <v>Atrasado</v>
      </c>
      <c r="M276" s="122" t="s">
        <v>874</v>
      </c>
      <c r="N276" s="123"/>
      <c r="O276" s="124" t="s">
        <v>875</v>
      </c>
      <c r="P276" s="129">
        <f t="shared" si="13"/>
        <v>1</v>
      </c>
      <c r="Q276" s="130">
        <f t="shared" si="14"/>
        <v>1</v>
      </c>
      <c r="R276" s="127">
        <f>IF(Table26[[#This Row],[Status Medida]]="Finalizado",IF(Table26[[#This Row],[Prioridade2]]=1,1,0),0)</f>
        <v>0</v>
      </c>
    </row>
    <row r="277" spans="1:18" s="128" customFormat="1" ht="150" hidden="1" customHeight="1">
      <c r="A277" s="112"/>
      <c r="B277" s="124" t="s">
        <v>1719</v>
      </c>
      <c r="C277" s="113" t="s">
        <v>783</v>
      </c>
      <c r="D277" s="114" t="s">
        <v>784</v>
      </c>
      <c r="E277" s="115" t="str">
        <f>FORM2.4!F130</f>
        <v>Selecione a Resposta</v>
      </c>
      <c r="F277" s="116"/>
      <c r="G277" s="117"/>
      <c r="H277" s="118" t="str">
        <f>IF(G277="","Selecionar Responsável",_xlfn.XLOOKUP(G277,FORM1!$B$22:$B$1100,FORM1!$C$22:$C$1100,"",1))</f>
        <v>Selecionar Responsável</v>
      </c>
      <c r="I277" s="119"/>
      <c r="J277" s="120"/>
      <c r="K277" s="120"/>
      <c r="L277" s="121" t="str">
        <f t="shared" ca="1" si="12"/>
        <v>Atrasado</v>
      </c>
      <c r="M277" s="122" t="s">
        <v>874</v>
      </c>
      <c r="N277" s="123"/>
      <c r="O277" s="124" t="s">
        <v>873</v>
      </c>
      <c r="P277" s="129">
        <f t="shared" si="13"/>
        <v>0</v>
      </c>
      <c r="Q277" s="130">
        <f t="shared" si="14"/>
        <v>1</v>
      </c>
      <c r="R277" s="127">
        <f>IF(Table26[[#This Row],[Status Medida]]="Finalizado",IF(Table26[[#This Row],[Prioridade2]]=1,1,0),0)</f>
        <v>0</v>
      </c>
    </row>
    <row r="278" spans="1:18" s="128" customFormat="1" ht="150" hidden="1" customHeight="1">
      <c r="A278" s="112"/>
      <c r="B278" s="124" t="s">
        <v>1719</v>
      </c>
      <c r="C278" s="113" t="s">
        <v>785</v>
      </c>
      <c r="D278" s="114" t="s">
        <v>786</v>
      </c>
      <c r="E278" s="115" t="str">
        <f>FORM2.4!F131</f>
        <v>Selecione a Resposta</v>
      </c>
      <c r="F278" s="116"/>
      <c r="G278" s="117"/>
      <c r="H278" s="118" t="str">
        <f>IF(G278="","Selecionar Responsável",_xlfn.XLOOKUP(G278,FORM1!$B$22:$B$1100,FORM1!$C$22:$C$1100,"",1))</f>
        <v>Selecionar Responsável</v>
      </c>
      <c r="I278" s="119"/>
      <c r="J278" s="120"/>
      <c r="K278" s="120"/>
      <c r="L278" s="121" t="str">
        <f t="shared" ca="1" si="12"/>
        <v>Atrasado</v>
      </c>
      <c r="M278" s="122" t="s">
        <v>874</v>
      </c>
      <c r="N278" s="123"/>
      <c r="O278" s="124" t="s">
        <v>873</v>
      </c>
      <c r="P278" s="129">
        <f t="shared" si="13"/>
        <v>0</v>
      </c>
      <c r="Q278" s="130">
        <f t="shared" si="14"/>
        <v>1</v>
      </c>
      <c r="R278" s="127">
        <f>IF(Table26[[#This Row],[Status Medida]]="Finalizado",IF(Table26[[#This Row],[Prioridade2]]=1,1,0),0)</f>
        <v>0</v>
      </c>
    </row>
    <row r="279" spans="1:18" s="128" customFormat="1" ht="150" hidden="1" customHeight="1">
      <c r="A279" s="112"/>
      <c r="B279" s="124" t="s">
        <v>1719</v>
      </c>
      <c r="C279" s="113" t="s">
        <v>787</v>
      </c>
      <c r="D279" s="114" t="s">
        <v>788</v>
      </c>
      <c r="E279" s="115" t="str">
        <f>FORM2.4!F132</f>
        <v>Selecione a Resposta</v>
      </c>
      <c r="F279" s="116"/>
      <c r="G279" s="117"/>
      <c r="H279" s="118" t="str">
        <f>IF(G279="","Selecionar Responsável",_xlfn.XLOOKUP(G279,FORM1!$B$22:$B$1100,FORM1!$C$22:$C$1100,"",1))</f>
        <v>Selecionar Responsável</v>
      </c>
      <c r="I279" s="119"/>
      <c r="J279" s="120"/>
      <c r="K279" s="120"/>
      <c r="L279" s="121" t="str">
        <f t="shared" ca="1" si="12"/>
        <v>Atrasado</v>
      </c>
      <c r="M279" s="122" t="s">
        <v>874</v>
      </c>
      <c r="N279" s="123"/>
      <c r="O279" s="124" t="s">
        <v>873</v>
      </c>
      <c r="P279" s="129">
        <f t="shared" si="13"/>
        <v>0</v>
      </c>
      <c r="Q279" s="130">
        <f t="shared" si="14"/>
        <v>1</v>
      </c>
      <c r="R279" s="127">
        <f>IF(Table26[[#This Row],[Status Medida]]="Finalizado",IF(Table26[[#This Row],[Prioridade2]]=1,1,0),0)</f>
        <v>0</v>
      </c>
    </row>
    <row r="280" spans="1:18" s="128" customFormat="1" ht="150" customHeight="1">
      <c r="A280" s="112"/>
      <c r="B280" s="124">
        <v>1</v>
      </c>
      <c r="C280" s="113" t="s">
        <v>789</v>
      </c>
      <c r="D280" s="114" t="s">
        <v>790</v>
      </c>
      <c r="E280" s="115" t="str">
        <f>FORM2.4!F133</f>
        <v>Selecione a Resposta</v>
      </c>
      <c r="F280" s="116"/>
      <c r="G280" s="117"/>
      <c r="H280" s="118" t="str">
        <f>IF(G280="","Selecionar Responsável",_xlfn.XLOOKUP(G280,FORM1!$B$22:$B$1100,FORM1!$C$22:$C$1100,"",1))</f>
        <v>Selecionar Responsável</v>
      </c>
      <c r="I280" s="119"/>
      <c r="J280" s="120"/>
      <c r="K280" s="120"/>
      <c r="L280" s="121" t="str">
        <f t="shared" ca="1" si="12"/>
        <v>Atrasado</v>
      </c>
      <c r="M280" s="122" t="s">
        <v>874</v>
      </c>
      <c r="N280" s="123"/>
      <c r="O280" s="124" t="s">
        <v>875</v>
      </c>
      <c r="P280" s="129">
        <f t="shared" si="13"/>
        <v>1</v>
      </c>
      <c r="Q280" s="130">
        <f t="shared" si="14"/>
        <v>1</v>
      </c>
      <c r="R280" s="127">
        <f>IF(Table26[[#This Row],[Status Medida]]="Finalizado",IF(Table26[[#This Row],[Prioridade2]]=1,1,0),0)</f>
        <v>0</v>
      </c>
    </row>
    <row r="281" spans="1:18" s="128" customFormat="1" ht="150" hidden="1" customHeight="1">
      <c r="A281" s="112"/>
      <c r="B281" s="124" t="s">
        <v>1719</v>
      </c>
      <c r="C281" s="113" t="s">
        <v>791</v>
      </c>
      <c r="D281" s="114" t="s">
        <v>792</v>
      </c>
      <c r="E281" s="115" t="str">
        <f>FORM2.4!F134</f>
        <v>Selecione a Resposta</v>
      </c>
      <c r="F281" s="116"/>
      <c r="G281" s="117"/>
      <c r="H281" s="118" t="str">
        <f>IF(G281="","Selecionar Responsável",_xlfn.XLOOKUP(G281,FORM1!$B$22:$B$1100,FORM1!$C$22:$C$1100,"",1))</f>
        <v>Selecionar Responsável</v>
      </c>
      <c r="I281" s="119"/>
      <c r="J281" s="120"/>
      <c r="K281" s="120"/>
      <c r="L281" s="121" t="str">
        <f t="shared" ca="1" si="12"/>
        <v>Atrasado</v>
      </c>
      <c r="M281" s="122" t="s">
        <v>874</v>
      </c>
      <c r="N281" s="123"/>
      <c r="O281" s="124" t="s">
        <v>873</v>
      </c>
      <c r="P281" s="129">
        <f t="shared" si="13"/>
        <v>0</v>
      </c>
      <c r="Q281" s="130">
        <f t="shared" si="14"/>
        <v>1</v>
      </c>
      <c r="R281" s="127">
        <f>IF(Table26[[#This Row],[Status Medida]]="Finalizado",IF(Table26[[#This Row],[Prioridade2]]=1,1,0),0)</f>
        <v>0</v>
      </c>
    </row>
    <row r="282" spans="1:18" s="128" customFormat="1" ht="150" hidden="1" customHeight="1">
      <c r="A282" s="112"/>
      <c r="B282" s="124" t="s">
        <v>1719</v>
      </c>
      <c r="C282" s="113" t="s">
        <v>793</v>
      </c>
      <c r="D282" s="114" t="s">
        <v>794</v>
      </c>
      <c r="E282" s="115" t="str">
        <f>FORM2.4!F135</f>
        <v>Selecione a Resposta</v>
      </c>
      <c r="F282" s="116"/>
      <c r="G282" s="117"/>
      <c r="H282" s="118" t="str">
        <f>IF(G282="","Selecionar Responsável",_xlfn.XLOOKUP(G282,FORM1!$B$22:$B$1100,FORM1!$C$22:$C$1100,"",1))</f>
        <v>Selecionar Responsável</v>
      </c>
      <c r="I282" s="119"/>
      <c r="J282" s="120"/>
      <c r="K282" s="120"/>
      <c r="L282" s="121" t="str">
        <f t="shared" ca="1" si="12"/>
        <v>Atrasado</v>
      </c>
      <c r="M282" s="122" t="s">
        <v>874</v>
      </c>
      <c r="N282" s="123"/>
      <c r="O282" s="124" t="s">
        <v>873</v>
      </c>
      <c r="P282" s="129">
        <f t="shared" si="13"/>
        <v>0</v>
      </c>
      <c r="Q282" s="130">
        <f t="shared" si="14"/>
        <v>1</v>
      </c>
      <c r="R282" s="127">
        <f>IF(Table26[[#This Row],[Status Medida]]="Finalizado",IF(Table26[[#This Row],[Prioridade2]]=1,1,0),0)</f>
        <v>0</v>
      </c>
    </row>
    <row r="283" spans="1:18" s="128" customFormat="1" ht="150" hidden="1" customHeight="1">
      <c r="A283" s="112"/>
      <c r="B283" s="124" t="s">
        <v>1719</v>
      </c>
      <c r="C283" s="113" t="s">
        <v>795</v>
      </c>
      <c r="D283" s="114" t="s">
        <v>796</v>
      </c>
      <c r="E283" s="115" t="str">
        <f>FORM2.4!F136</f>
        <v>Selecione a Resposta</v>
      </c>
      <c r="F283" s="116"/>
      <c r="G283" s="117"/>
      <c r="H283" s="118" t="str">
        <f>IF(G283="","Selecionar Responsável",_xlfn.XLOOKUP(G283,FORM1!$B$22:$B$1100,FORM1!$C$22:$C$1100,"",1))</f>
        <v>Selecionar Responsável</v>
      </c>
      <c r="I283" s="119"/>
      <c r="J283" s="120"/>
      <c r="K283" s="120"/>
      <c r="L283" s="121" t="str">
        <f t="shared" ca="1" si="12"/>
        <v>Atrasado</v>
      </c>
      <c r="M283" s="122" t="s">
        <v>874</v>
      </c>
      <c r="N283" s="123"/>
      <c r="O283" s="124" t="s">
        <v>873</v>
      </c>
      <c r="P283" s="129">
        <f t="shared" si="13"/>
        <v>0</v>
      </c>
      <c r="Q283" s="130">
        <f t="shared" si="14"/>
        <v>1</v>
      </c>
      <c r="R283" s="127">
        <f>IF(Table26[[#This Row],[Status Medida]]="Finalizado",IF(Table26[[#This Row],[Prioridade2]]=1,1,0),0)</f>
        <v>0</v>
      </c>
    </row>
    <row r="284" spans="1:18" s="128" customFormat="1" ht="150" hidden="1" customHeight="1">
      <c r="A284" s="112"/>
      <c r="B284" s="124" t="s">
        <v>1719</v>
      </c>
      <c r="C284" s="113" t="s">
        <v>797</v>
      </c>
      <c r="D284" s="114" t="s">
        <v>798</v>
      </c>
      <c r="E284" s="115" t="str">
        <f>FORM2.4!F137</f>
        <v>Selecione a Resposta</v>
      </c>
      <c r="F284" s="116"/>
      <c r="G284" s="117"/>
      <c r="H284" s="118" t="str">
        <f>IF(G284="","Selecionar Responsável",_xlfn.XLOOKUP(G284,FORM1!$B$22:$B$1100,FORM1!$C$22:$C$1100,"",1))</f>
        <v>Selecionar Responsável</v>
      </c>
      <c r="I284" s="119"/>
      <c r="J284" s="120"/>
      <c r="K284" s="120"/>
      <c r="L284" s="121" t="str">
        <f t="shared" ca="1" si="12"/>
        <v>Atrasado</v>
      </c>
      <c r="M284" s="122" t="s">
        <v>874</v>
      </c>
      <c r="N284" s="123"/>
      <c r="O284" s="124" t="s">
        <v>873</v>
      </c>
      <c r="P284" s="129">
        <f t="shared" si="13"/>
        <v>0</v>
      </c>
      <c r="Q284" s="130">
        <f t="shared" si="14"/>
        <v>1</v>
      </c>
      <c r="R284" s="127">
        <f>IF(Table26[[#This Row],[Status Medida]]="Finalizado",IF(Table26[[#This Row],[Prioridade2]]=1,1,0),0)</f>
        <v>0</v>
      </c>
    </row>
    <row r="285" spans="1:18" s="128" customFormat="1" ht="150" hidden="1" customHeight="1">
      <c r="A285" s="112"/>
      <c r="B285" s="124" t="s">
        <v>1719</v>
      </c>
      <c r="C285" s="113" t="s">
        <v>799</v>
      </c>
      <c r="D285" s="114" t="s">
        <v>800</v>
      </c>
      <c r="E285" s="115" t="str">
        <f>FORM2.4!F138</f>
        <v>Selecione a Resposta</v>
      </c>
      <c r="F285" s="116"/>
      <c r="G285" s="117"/>
      <c r="H285" s="118" t="str">
        <f>IF(G285="","Selecionar Responsável",_xlfn.XLOOKUP(G285,FORM1!$B$22:$B$1100,FORM1!$C$22:$C$1100,"",1))</f>
        <v>Selecionar Responsável</v>
      </c>
      <c r="I285" s="119"/>
      <c r="J285" s="120"/>
      <c r="K285" s="120"/>
      <c r="L285" s="121" t="str">
        <f t="shared" ca="1" si="12"/>
        <v>Atrasado</v>
      </c>
      <c r="M285" s="122" t="s">
        <v>874</v>
      </c>
      <c r="N285" s="123"/>
      <c r="O285" s="124" t="s">
        <v>873</v>
      </c>
      <c r="P285" s="129">
        <f t="shared" si="13"/>
        <v>0</v>
      </c>
      <c r="Q285" s="130">
        <f t="shared" si="14"/>
        <v>1</v>
      </c>
      <c r="R285" s="127">
        <f>IF(Table26[[#This Row],[Status Medida]]="Finalizado",IF(Table26[[#This Row],[Prioridade2]]=1,1,0),0)</f>
        <v>0</v>
      </c>
    </row>
    <row r="286" spans="1:18" s="128" customFormat="1" ht="150" hidden="1" customHeight="1">
      <c r="A286" s="112"/>
      <c r="B286" s="124" t="s">
        <v>1719</v>
      </c>
      <c r="C286" s="113" t="s">
        <v>801</v>
      </c>
      <c r="D286" s="114" t="s">
        <v>802</v>
      </c>
      <c r="E286" s="115" t="str">
        <f>FORM2.4!F139</f>
        <v>Selecione a Resposta</v>
      </c>
      <c r="F286" s="116"/>
      <c r="G286" s="117"/>
      <c r="H286" s="118" t="str">
        <f>IF(G286="","Selecionar Responsável",_xlfn.XLOOKUP(G286,FORM1!$B$22:$B$1100,FORM1!$C$22:$C$1100,"",1))</f>
        <v>Selecionar Responsável</v>
      </c>
      <c r="I286" s="119"/>
      <c r="J286" s="120"/>
      <c r="K286" s="120"/>
      <c r="L286" s="121" t="str">
        <f t="shared" ca="1" si="12"/>
        <v>Atrasado</v>
      </c>
      <c r="M286" s="122" t="s">
        <v>874</v>
      </c>
      <c r="N286" s="123"/>
      <c r="O286" s="124" t="s">
        <v>873</v>
      </c>
      <c r="P286" s="129">
        <f t="shared" si="13"/>
        <v>0</v>
      </c>
      <c r="Q286" s="130">
        <f t="shared" si="14"/>
        <v>1</v>
      </c>
      <c r="R286" s="127">
        <f>IF(Table26[[#This Row],[Status Medida]]="Finalizado",IF(Table26[[#This Row],[Prioridade2]]=1,1,0),0)</f>
        <v>0</v>
      </c>
    </row>
    <row r="287" spans="1:18" s="128" customFormat="1" ht="150" customHeight="1">
      <c r="A287" s="112"/>
      <c r="B287" s="124">
        <v>1</v>
      </c>
      <c r="C287" s="113" t="s">
        <v>804</v>
      </c>
      <c r="D287" s="114" t="s">
        <v>805</v>
      </c>
      <c r="E287" s="115" t="str">
        <f>FORM2.4!F141</f>
        <v>Selecione a Resposta</v>
      </c>
      <c r="F287" s="116"/>
      <c r="G287" s="117"/>
      <c r="H287" s="118" t="str">
        <f>IF(G287="","Selecionar Responsável",_xlfn.XLOOKUP(G287,FORM1!$B$22:$B$1100,FORM1!$C$22:$C$1100,"",1))</f>
        <v>Selecionar Responsável</v>
      </c>
      <c r="I287" s="119"/>
      <c r="J287" s="120"/>
      <c r="K287" s="120"/>
      <c r="L287" s="121" t="str">
        <f t="shared" ca="1" si="12"/>
        <v>Atrasado</v>
      </c>
      <c r="M287" s="122" t="s">
        <v>874</v>
      </c>
      <c r="N287" s="123"/>
      <c r="O287" s="124" t="s">
        <v>875</v>
      </c>
      <c r="P287" s="129">
        <f t="shared" si="13"/>
        <v>1</v>
      </c>
      <c r="Q287" s="130">
        <f t="shared" si="14"/>
        <v>1</v>
      </c>
      <c r="R287" s="127">
        <f>IF(Table26[[#This Row],[Status Medida]]="Finalizado",IF(Table26[[#This Row],[Prioridade2]]=1,1,0),0)</f>
        <v>0</v>
      </c>
    </row>
    <row r="288" spans="1:18" s="128" customFormat="1" ht="150" hidden="1" customHeight="1">
      <c r="A288" s="112"/>
      <c r="B288" s="124" t="s">
        <v>1719</v>
      </c>
      <c r="C288" s="113" t="s">
        <v>806</v>
      </c>
      <c r="D288" s="114" t="s">
        <v>807</v>
      </c>
      <c r="E288" s="115" t="str">
        <f>FORM2.4!F142</f>
        <v>Selecione a Resposta</v>
      </c>
      <c r="F288" s="116"/>
      <c r="G288" s="117"/>
      <c r="H288" s="118" t="str">
        <f>IF(G288="","Selecionar Responsável",_xlfn.XLOOKUP(G288,FORM1!$B$22:$B$1100,FORM1!$C$22:$C$1100,"",1))</f>
        <v>Selecionar Responsável</v>
      </c>
      <c r="I288" s="119"/>
      <c r="J288" s="120"/>
      <c r="K288" s="120"/>
      <c r="L288" s="121" t="str">
        <f t="shared" ca="1" si="12"/>
        <v>Atrasado</v>
      </c>
      <c r="M288" s="122" t="s">
        <v>874</v>
      </c>
      <c r="N288" s="123"/>
      <c r="O288" s="124" t="s">
        <v>873</v>
      </c>
      <c r="P288" s="129">
        <f t="shared" si="13"/>
        <v>0</v>
      </c>
      <c r="Q288" s="130">
        <f t="shared" si="14"/>
        <v>1</v>
      </c>
      <c r="R288" s="127">
        <f>IF(Table26[[#This Row],[Status Medida]]="Finalizado",IF(Table26[[#This Row],[Prioridade2]]=1,1,0),0)</f>
        <v>0</v>
      </c>
    </row>
    <row r="289" spans="1:18" s="128" customFormat="1" ht="150" hidden="1" customHeight="1">
      <c r="A289" s="112"/>
      <c r="B289" s="124" t="s">
        <v>1719</v>
      </c>
      <c r="C289" s="113" t="s">
        <v>808</v>
      </c>
      <c r="D289" s="114" t="s">
        <v>809</v>
      </c>
      <c r="E289" s="115" t="str">
        <f>FORM2.4!F143</f>
        <v>Selecione a Resposta</v>
      </c>
      <c r="F289" s="116"/>
      <c r="G289" s="117"/>
      <c r="H289" s="118" t="str">
        <f>IF(G289="","Selecionar Responsável",_xlfn.XLOOKUP(G289,FORM1!$B$22:$B$1100,FORM1!$C$22:$C$1100,"",1))</f>
        <v>Selecionar Responsável</v>
      </c>
      <c r="I289" s="119"/>
      <c r="J289" s="120"/>
      <c r="K289" s="120"/>
      <c r="L289" s="121" t="str">
        <f t="shared" ca="1" si="12"/>
        <v>Atrasado</v>
      </c>
      <c r="M289" s="122" t="s">
        <v>874</v>
      </c>
      <c r="N289" s="123"/>
      <c r="O289" s="124" t="s">
        <v>873</v>
      </c>
      <c r="P289" s="129">
        <f t="shared" si="13"/>
        <v>0</v>
      </c>
      <c r="Q289" s="130">
        <f t="shared" si="14"/>
        <v>1</v>
      </c>
      <c r="R289" s="127">
        <f>IF(Table26[[#This Row],[Status Medida]]="Finalizado",IF(Table26[[#This Row],[Prioridade2]]=1,1,0),0)</f>
        <v>0</v>
      </c>
    </row>
    <row r="290" spans="1:18" s="128" customFormat="1" ht="150" hidden="1" customHeight="1">
      <c r="A290" s="112"/>
      <c r="B290" s="124" t="s">
        <v>1719</v>
      </c>
      <c r="C290" s="113" t="s">
        <v>810</v>
      </c>
      <c r="D290" s="114" t="s">
        <v>811</v>
      </c>
      <c r="E290" s="115" t="str">
        <f>FORM2.4!F144</f>
        <v>Selecione a Resposta</v>
      </c>
      <c r="F290" s="116"/>
      <c r="G290" s="117"/>
      <c r="H290" s="118" t="str">
        <f>IF(G290="","Selecionar Responsável",_xlfn.XLOOKUP(G290,FORM1!$B$22:$B$1100,FORM1!$C$22:$C$1100,"",1))</f>
        <v>Selecionar Responsável</v>
      </c>
      <c r="I290" s="119"/>
      <c r="J290" s="120"/>
      <c r="K290" s="120"/>
      <c r="L290" s="121" t="str">
        <f t="shared" ca="1" si="12"/>
        <v>Atrasado</v>
      </c>
      <c r="M290" s="122" t="s">
        <v>874</v>
      </c>
      <c r="N290" s="123"/>
      <c r="O290" s="124" t="s">
        <v>873</v>
      </c>
      <c r="P290" s="129">
        <f t="shared" si="13"/>
        <v>0</v>
      </c>
      <c r="Q290" s="130">
        <f t="shared" si="14"/>
        <v>1</v>
      </c>
      <c r="R290" s="127">
        <f>IF(Table26[[#This Row],[Status Medida]]="Finalizado",IF(Table26[[#This Row],[Prioridade2]]=1,1,0),0)</f>
        <v>0</v>
      </c>
    </row>
    <row r="291" spans="1:18" s="128" customFormat="1" ht="150" customHeight="1">
      <c r="A291" s="112"/>
      <c r="B291" s="124">
        <v>1</v>
      </c>
      <c r="C291" s="113" t="s">
        <v>812</v>
      </c>
      <c r="D291" s="114" t="s">
        <v>813</v>
      </c>
      <c r="E291" s="115" t="str">
        <f>FORM2.4!F145</f>
        <v>Selecione a Resposta</v>
      </c>
      <c r="F291" s="116"/>
      <c r="G291" s="117"/>
      <c r="H291" s="118" t="str">
        <f>IF(G291="","Selecionar Responsável",_xlfn.XLOOKUP(G291,FORM1!$B$22:$B$1100,FORM1!$C$22:$C$1100,"",1))</f>
        <v>Selecionar Responsável</v>
      </c>
      <c r="I291" s="119"/>
      <c r="J291" s="120"/>
      <c r="K291" s="120"/>
      <c r="L291" s="121" t="str">
        <f t="shared" ca="1" si="12"/>
        <v>Atrasado</v>
      </c>
      <c r="M291" s="122" t="s">
        <v>874</v>
      </c>
      <c r="N291" s="123"/>
      <c r="O291" s="124" t="s">
        <v>875</v>
      </c>
      <c r="P291" s="129">
        <f t="shared" si="13"/>
        <v>1</v>
      </c>
      <c r="Q291" s="130">
        <f t="shared" si="14"/>
        <v>1</v>
      </c>
      <c r="R291" s="127">
        <f>IF(Table26[[#This Row],[Status Medida]]="Finalizado",IF(Table26[[#This Row],[Prioridade2]]=1,1,0),0)</f>
        <v>0</v>
      </c>
    </row>
    <row r="292" spans="1:18" s="128" customFormat="1" ht="150" hidden="1" customHeight="1">
      <c r="A292" s="112"/>
      <c r="B292" s="124" t="s">
        <v>1719</v>
      </c>
      <c r="C292" s="113" t="s">
        <v>814</v>
      </c>
      <c r="D292" s="114" t="s">
        <v>815</v>
      </c>
      <c r="E292" s="115" t="str">
        <f>FORM2.4!F146</f>
        <v>Selecione a Resposta</v>
      </c>
      <c r="F292" s="116"/>
      <c r="G292" s="117"/>
      <c r="H292" s="118" t="str">
        <f>IF(G292="","Selecionar Responsável",_xlfn.XLOOKUP(G292,FORM1!$B$22:$B$1100,FORM1!$C$22:$C$1100,"",1))</f>
        <v>Selecionar Responsável</v>
      </c>
      <c r="I292" s="119"/>
      <c r="J292" s="120"/>
      <c r="K292" s="120"/>
      <c r="L292" s="121" t="str">
        <f t="shared" ca="1" si="12"/>
        <v>Atrasado</v>
      </c>
      <c r="M292" s="122" t="s">
        <v>874</v>
      </c>
      <c r="N292" s="123"/>
      <c r="O292" s="124" t="s">
        <v>873</v>
      </c>
      <c r="P292" s="129">
        <f t="shared" si="13"/>
        <v>0</v>
      </c>
      <c r="Q292" s="130">
        <f t="shared" si="14"/>
        <v>1</v>
      </c>
      <c r="R292" s="127">
        <f>IF(Table26[[#This Row],[Status Medida]]="Finalizado",IF(Table26[[#This Row],[Prioridade2]]=1,1,0),0)</f>
        <v>0</v>
      </c>
    </row>
    <row r="293" spans="1:18" s="128" customFormat="1" ht="150" hidden="1" customHeight="1">
      <c r="A293" s="112"/>
      <c r="B293" s="124" t="s">
        <v>1719</v>
      </c>
      <c r="C293" s="113" t="s">
        <v>816</v>
      </c>
      <c r="D293" s="114" t="s">
        <v>817</v>
      </c>
      <c r="E293" s="115" t="str">
        <f>FORM2.4!F147</f>
        <v>Selecione a Resposta</v>
      </c>
      <c r="F293" s="116"/>
      <c r="G293" s="117"/>
      <c r="H293" s="118" t="str">
        <f>IF(G293="","Selecionar Responsável",_xlfn.XLOOKUP(G293,FORM1!$B$22:$B$1100,FORM1!$C$22:$C$1100,"",1))</f>
        <v>Selecionar Responsável</v>
      </c>
      <c r="I293" s="119"/>
      <c r="J293" s="120"/>
      <c r="K293" s="120"/>
      <c r="L293" s="121" t="str">
        <f t="shared" ca="1" si="12"/>
        <v>Atrasado</v>
      </c>
      <c r="M293" s="122" t="s">
        <v>874</v>
      </c>
      <c r="N293" s="123"/>
      <c r="O293" s="124" t="s">
        <v>873</v>
      </c>
      <c r="P293" s="129">
        <f t="shared" si="13"/>
        <v>0</v>
      </c>
      <c r="Q293" s="130">
        <f t="shared" si="14"/>
        <v>1</v>
      </c>
      <c r="R293" s="127">
        <f>IF(Table26[[#This Row],[Status Medida]]="Finalizado",IF(Table26[[#This Row],[Prioridade2]]=1,1,0),0)</f>
        <v>0</v>
      </c>
    </row>
    <row r="294" spans="1:18" s="128" customFormat="1" ht="150" hidden="1" customHeight="1">
      <c r="A294" s="112"/>
      <c r="B294" s="124" t="s">
        <v>1719</v>
      </c>
      <c r="C294" s="113" t="s">
        <v>818</v>
      </c>
      <c r="D294" s="114" t="s">
        <v>819</v>
      </c>
      <c r="E294" s="115" t="str">
        <f>FORM2.4!F148</f>
        <v>Selecione a Resposta</v>
      </c>
      <c r="F294" s="116"/>
      <c r="G294" s="117"/>
      <c r="H294" s="118" t="str">
        <f>IF(G294="","Selecionar Responsável",_xlfn.XLOOKUP(G294,FORM1!$B$22:$B$1100,FORM1!$C$22:$C$1100,"",1))</f>
        <v>Selecionar Responsável</v>
      </c>
      <c r="I294" s="119"/>
      <c r="J294" s="120"/>
      <c r="K294" s="120"/>
      <c r="L294" s="121" t="str">
        <f t="shared" ca="1" si="12"/>
        <v>Atrasado</v>
      </c>
      <c r="M294" s="122" t="s">
        <v>874</v>
      </c>
      <c r="N294" s="123"/>
      <c r="O294" s="124" t="s">
        <v>873</v>
      </c>
      <c r="P294" s="129">
        <f t="shared" si="13"/>
        <v>0</v>
      </c>
      <c r="Q294" s="130">
        <f t="shared" si="14"/>
        <v>1</v>
      </c>
      <c r="R294" s="127">
        <f>IF(Table26[[#This Row],[Status Medida]]="Finalizado",IF(Table26[[#This Row],[Prioridade2]]=1,1,0),0)</f>
        <v>0</v>
      </c>
    </row>
    <row r="295" spans="1:18" s="128" customFormat="1" ht="150" hidden="1" customHeight="1">
      <c r="A295" s="112"/>
      <c r="B295" s="124" t="s">
        <v>1719</v>
      </c>
      <c r="C295" s="113" t="s">
        <v>820</v>
      </c>
      <c r="D295" s="114" t="s">
        <v>821</v>
      </c>
      <c r="E295" s="115" t="str">
        <f>FORM2.4!F149</f>
        <v>Selecione a Resposta</v>
      </c>
      <c r="F295" s="116"/>
      <c r="G295" s="117"/>
      <c r="H295" s="118" t="str">
        <f>IF(G295="","Selecionar Responsável",_xlfn.XLOOKUP(G295,FORM1!$B$22:$B$1100,FORM1!$C$22:$C$1100,"",1))</f>
        <v>Selecionar Responsável</v>
      </c>
      <c r="I295" s="119"/>
      <c r="J295" s="120"/>
      <c r="K295" s="120"/>
      <c r="L295" s="121" t="str">
        <f t="shared" ca="1" si="12"/>
        <v>Atrasado</v>
      </c>
      <c r="M295" s="122" t="s">
        <v>874</v>
      </c>
      <c r="N295" s="123"/>
      <c r="O295" s="124" t="s">
        <v>873</v>
      </c>
      <c r="P295" s="129">
        <f t="shared" si="13"/>
        <v>0</v>
      </c>
      <c r="Q295" s="130">
        <f t="shared" si="14"/>
        <v>1</v>
      </c>
      <c r="R295" s="127">
        <f>IF(Table26[[#This Row],[Status Medida]]="Finalizado",IF(Table26[[#This Row],[Prioridade2]]=1,1,0),0)</f>
        <v>0</v>
      </c>
    </row>
    <row r="296" spans="1:18" s="128" customFormat="1" ht="150" hidden="1" customHeight="1">
      <c r="A296" s="112"/>
      <c r="B296" s="124" t="s">
        <v>1719</v>
      </c>
      <c r="C296" s="113" t="s">
        <v>822</v>
      </c>
      <c r="D296" s="114" t="s">
        <v>823</v>
      </c>
      <c r="E296" s="115" t="str">
        <f>FORM2.4!F150</f>
        <v>Selecione a Resposta</v>
      </c>
      <c r="F296" s="116"/>
      <c r="G296" s="117"/>
      <c r="H296" s="118" t="str">
        <f>IF(G296="","Selecionar Responsável",_xlfn.XLOOKUP(G296,FORM1!$B$22:$B$1100,FORM1!$C$22:$C$1100,"",1))</f>
        <v>Selecionar Responsável</v>
      </c>
      <c r="I296" s="119"/>
      <c r="J296" s="120"/>
      <c r="K296" s="120"/>
      <c r="L296" s="121" t="str">
        <f t="shared" ca="1" si="12"/>
        <v>Atrasado</v>
      </c>
      <c r="M296" s="122" t="s">
        <v>874</v>
      </c>
      <c r="N296" s="123"/>
      <c r="O296" s="124" t="s">
        <v>873</v>
      </c>
      <c r="P296" s="129">
        <f t="shared" si="13"/>
        <v>0</v>
      </c>
      <c r="Q296" s="130">
        <f t="shared" si="14"/>
        <v>1</v>
      </c>
      <c r="R296" s="127">
        <f>IF(Table26[[#This Row],[Status Medida]]="Finalizado",IF(Table26[[#This Row],[Prioridade2]]=1,1,0),0)</f>
        <v>0</v>
      </c>
    </row>
    <row r="297" spans="1:18" s="128" customFormat="1" ht="150" hidden="1" customHeight="1">
      <c r="A297" s="112"/>
      <c r="B297" s="124" t="s">
        <v>1719</v>
      </c>
      <c r="C297" s="113" t="s">
        <v>824</v>
      </c>
      <c r="D297" s="114" t="s">
        <v>825</v>
      </c>
      <c r="E297" s="115" t="str">
        <f>FORM2.4!F151</f>
        <v>Selecione a Resposta</v>
      </c>
      <c r="F297" s="116"/>
      <c r="G297" s="117"/>
      <c r="H297" s="118" t="str">
        <f>IF(G297="","Selecionar Responsável",_xlfn.XLOOKUP(G297,FORM1!$B$22:$B$1100,FORM1!$C$22:$C$1100,"",1))</f>
        <v>Selecionar Responsável</v>
      </c>
      <c r="I297" s="119"/>
      <c r="J297" s="120"/>
      <c r="K297" s="120"/>
      <c r="L297" s="121" t="str">
        <f t="shared" ca="1" si="12"/>
        <v>Atrasado</v>
      </c>
      <c r="M297" s="122" t="s">
        <v>874</v>
      </c>
      <c r="N297" s="123"/>
      <c r="O297" s="124" t="s">
        <v>873</v>
      </c>
      <c r="P297" s="129">
        <f t="shared" si="13"/>
        <v>0</v>
      </c>
      <c r="Q297" s="130">
        <f t="shared" si="14"/>
        <v>1</v>
      </c>
      <c r="R297" s="127">
        <f>IF(Table26[[#This Row],[Status Medida]]="Finalizado",IF(Table26[[#This Row],[Prioridade2]]=1,1,0),0)</f>
        <v>0</v>
      </c>
    </row>
    <row r="298" spans="1:18" s="128" customFormat="1" ht="150" hidden="1" customHeight="1">
      <c r="A298" s="112"/>
      <c r="B298" s="124" t="s">
        <v>1719</v>
      </c>
      <c r="C298" s="113" t="s">
        <v>826</v>
      </c>
      <c r="D298" s="114" t="s">
        <v>827</v>
      </c>
      <c r="E298" s="115" t="str">
        <f>FORM2.4!F152</f>
        <v>Selecione a Resposta</v>
      </c>
      <c r="F298" s="116"/>
      <c r="G298" s="117"/>
      <c r="H298" s="118" t="str">
        <f>IF(G298="","Selecionar Responsável",_xlfn.XLOOKUP(G298,FORM1!$B$22:$B$1100,FORM1!$C$22:$C$1100,"",1))</f>
        <v>Selecionar Responsável</v>
      </c>
      <c r="I298" s="119"/>
      <c r="J298" s="120"/>
      <c r="K298" s="120"/>
      <c r="L298" s="121" t="str">
        <f t="shared" ca="1" si="12"/>
        <v>Atrasado</v>
      </c>
      <c r="M298" s="122" t="s">
        <v>874</v>
      </c>
      <c r="N298" s="123"/>
      <c r="O298" s="124" t="s">
        <v>873</v>
      </c>
      <c r="P298" s="129">
        <f t="shared" si="13"/>
        <v>0</v>
      </c>
      <c r="Q298" s="130">
        <f t="shared" si="14"/>
        <v>1</v>
      </c>
      <c r="R298" s="127">
        <f>IF(Table26[[#This Row],[Status Medida]]="Finalizado",IF(Table26[[#This Row],[Prioridade2]]=1,1,0),0)</f>
        <v>0</v>
      </c>
    </row>
    <row r="299" spans="1:18" s="128" customFormat="1" ht="150" hidden="1" customHeight="1">
      <c r="A299" s="112"/>
      <c r="B299" s="124" t="s">
        <v>1719</v>
      </c>
      <c r="C299" s="113" t="s">
        <v>829</v>
      </c>
      <c r="D299" s="114" t="s">
        <v>831</v>
      </c>
      <c r="E299" s="115" t="str">
        <f>FORM2.4!F154</f>
        <v>Selecione a Resposta</v>
      </c>
      <c r="F299" s="116"/>
      <c r="G299" s="117"/>
      <c r="H299" s="118" t="str">
        <f>IF(G299="","Selecionar Responsável",_xlfn.XLOOKUP(G299,FORM1!$B$22:$B$1100,FORM1!$C$22:$C$1100,"",1))</f>
        <v>Selecionar Responsável</v>
      </c>
      <c r="I299" s="119"/>
      <c r="J299" s="120"/>
      <c r="K299" s="120"/>
      <c r="L299" s="121" t="str">
        <f t="shared" ca="1" si="12"/>
        <v>Atrasado</v>
      </c>
      <c r="M299" s="122" t="s">
        <v>874</v>
      </c>
      <c r="N299" s="123"/>
      <c r="O299" s="124" t="s">
        <v>873</v>
      </c>
      <c r="P299" s="129">
        <f t="shared" si="13"/>
        <v>0</v>
      </c>
      <c r="Q299" s="130">
        <f t="shared" si="14"/>
        <v>1</v>
      </c>
      <c r="R299" s="127">
        <f>IF(Table26[[#This Row],[Status Medida]]="Finalizado",IF(Table26[[#This Row],[Prioridade2]]=1,1,0),0)</f>
        <v>0</v>
      </c>
    </row>
    <row r="300" spans="1:18" s="128" customFormat="1" ht="150" hidden="1" customHeight="1">
      <c r="A300" s="112"/>
      <c r="B300" s="124" t="s">
        <v>1719</v>
      </c>
      <c r="C300" s="113" t="s">
        <v>832</v>
      </c>
      <c r="D300" s="114" t="s">
        <v>833</v>
      </c>
      <c r="E300" s="115" t="str">
        <f>FORM2.4!F155</f>
        <v>Selecione a Resposta</v>
      </c>
      <c r="F300" s="116"/>
      <c r="G300" s="117"/>
      <c r="H300" s="118" t="str">
        <f>IF(G300="","Selecionar Responsável",_xlfn.XLOOKUP(G300,FORM1!$B$22:$B$1100,FORM1!$C$22:$C$1100,"",1))</f>
        <v>Selecionar Responsável</v>
      </c>
      <c r="I300" s="119"/>
      <c r="J300" s="120"/>
      <c r="K300" s="120"/>
      <c r="L300" s="121" t="str">
        <f t="shared" ca="1" si="12"/>
        <v>Atrasado</v>
      </c>
      <c r="M300" s="122" t="s">
        <v>874</v>
      </c>
      <c r="N300" s="123"/>
      <c r="O300" s="124" t="s">
        <v>873</v>
      </c>
      <c r="P300" s="129">
        <f t="shared" si="13"/>
        <v>0</v>
      </c>
      <c r="Q300" s="130">
        <f t="shared" si="14"/>
        <v>1</v>
      </c>
      <c r="R300" s="127">
        <f>IF(Table26[[#This Row],[Status Medida]]="Finalizado",IF(Table26[[#This Row],[Prioridade2]]=1,1,0),0)</f>
        <v>0</v>
      </c>
    </row>
    <row r="301" spans="1:18" s="128" customFormat="1" ht="150" customHeight="1">
      <c r="A301" s="112"/>
      <c r="B301" s="124">
        <v>2</v>
      </c>
      <c r="C301" s="113" t="s">
        <v>834</v>
      </c>
      <c r="D301" s="114" t="s">
        <v>835</v>
      </c>
      <c r="E301" s="115" t="str">
        <f>FORM2.4!F156</f>
        <v>Selecione a Resposta</v>
      </c>
      <c r="F301" s="116"/>
      <c r="G301" s="117"/>
      <c r="H301" s="118" t="str">
        <f>IF(G301="","Selecionar Responsável",_xlfn.XLOOKUP(G301,FORM1!$B$22:$B$1100,FORM1!$C$22:$C$1100,"",1))</f>
        <v>Selecionar Responsável</v>
      </c>
      <c r="I301" s="119"/>
      <c r="J301" s="120"/>
      <c r="K301" s="120"/>
      <c r="L301" s="121" t="str">
        <f t="shared" ca="1" si="12"/>
        <v>Atrasado</v>
      </c>
      <c r="M301" s="122" t="s">
        <v>874</v>
      </c>
      <c r="N301" s="123"/>
      <c r="O301" s="124" t="s">
        <v>875</v>
      </c>
      <c r="P301" s="129">
        <f t="shared" si="13"/>
        <v>1</v>
      </c>
      <c r="Q301" s="130">
        <f t="shared" si="14"/>
        <v>1</v>
      </c>
      <c r="R301" s="127">
        <f>IF(Table26[[#This Row],[Status Medida]]="Finalizado",IF(Table26[[#This Row],[Prioridade2]]=1,1,0),0)</f>
        <v>0</v>
      </c>
    </row>
    <row r="302" spans="1:18" s="128" customFormat="1" ht="150" customHeight="1">
      <c r="A302" s="112"/>
      <c r="B302" s="124">
        <v>2</v>
      </c>
      <c r="C302" s="113" t="s">
        <v>836</v>
      </c>
      <c r="D302" s="114" t="s">
        <v>837</v>
      </c>
      <c r="E302" s="115" t="str">
        <f>FORM2.4!F157</f>
        <v>Selecione a Resposta</v>
      </c>
      <c r="F302" s="116"/>
      <c r="G302" s="117"/>
      <c r="H302" s="118" t="str">
        <f>IF(G302="","Selecionar Responsável",_xlfn.XLOOKUP(G302,FORM1!$B$22:$B$1100,FORM1!$C$22:$C$1100,"",1))</f>
        <v>Selecionar Responsável</v>
      </c>
      <c r="I302" s="119"/>
      <c r="J302" s="120"/>
      <c r="K302" s="120"/>
      <c r="L302" s="121" t="str">
        <f t="shared" ca="1" si="12"/>
        <v>Atrasado</v>
      </c>
      <c r="M302" s="122" t="s">
        <v>874</v>
      </c>
      <c r="N302" s="123"/>
      <c r="O302" s="124" t="s">
        <v>875</v>
      </c>
      <c r="P302" s="129">
        <f t="shared" si="13"/>
        <v>1</v>
      </c>
      <c r="Q302" s="130">
        <f t="shared" si="14"/>
        <v>1</v>
      </c>
      <c r="R302" s="127">
        <f>IF(Table26[[#This Row],[Status Medida]]="Finalizado",IF(Table26[[#This Row],[Prioridade2]]=1,1,0),0)</f>
        <v>0</v>
      </c>
    </row>
    <row r="303" spans="1:18" s="128" customFormat="1" ht="150" hidden="1" customHeight="1">
      <c r="A303" s="112"/>
      <c r="B303" s="124" t="s">
        <v>1719</v>
      </c>
      <c r="C303" s="113" t="s">
        <v>838</v>
      </c>
      <c r="D303" s="114" t="s">
        <v>839</v>
      </c>
      <c r="E303" s="115" t="str">
        <f>FORM2.4!F158</f>
        <v>Selecione a Resposta</v>
      </c>
      <c r="F303" s="116"/>
      <c r="G303" s="117"/>
      <c r="H303" s="118" t="str">
        <f>IF(G303="","Selecionar Responsável",_xlfn.XLOOKUP(G303,FORM1!$B$22:$B$1100,FORM1!$C$22:$C$1100,"",1))</f>
        <v>Selecionar Responsável</v>
      </c>
      <c r="I303" s="119"/>
      <c r="J303" s="120"/>
      <c r="K303" s="120"/>
      <c r="L303" s="121" t="str">
        <f t="shared" ca="1" si="12"/>
        <v>Atrasado</v>
      </c>
      <c r="M303" s="122" t="s">
        <v>874</v>
      </c>
      <c r="N303" s="123"/>
      <c r="O303" s="124" t="s">
        <v>873</v>
      </c>
      <c r="P303" s="129">
        <f t="shared" si="13"/>
        <v>0</v>
      </c>
      <c r="Q303" s="130">
        <f t="shared" si="14"/>
        <v>1</v>
      </c>
      <c r="R303" s="127">
        <f>IF(Table26[[#This Row],[Status Medida]]="Finalizado",IF(Table26[[#This Row],[Prioridade2]]=1,1,0),0)</f>
        <v>0</v>
      </c>
    </row>
    <row r="304" spans="1:18" s="128" customFormat="1" ht="150" hidden="1" customHeight="1">
      <c r="A304" s="112"/>
      <c r="B304" s="124">
        <v>3</v>
      </c>
      <c r="C304" s="113" t="s">
        <v>840</v>
      </c>
      <c r="D304" s="114" t="s">
        <v>841</v>
      </c>
      <c r="E304" s="115" t="str">
        <f>FORM2.4!F159</f>
        <v>Selecione a Resposta</v>
      </c>
      <c r="F304" s="116"/>
      <c r="G304" s="117"/>
      <c r="H304" s="118" t="str">
        <f>IF(G304="","Selecionar Responsável",_xlfn.XLOOKUP(G304,FORM1!$B$22:$B$1100,FORM1!$C$22:$C$1100,"",1))</f>
        <v>Selecionar Responsável</v>
      </c>
      <c r="I304" s="119"/>
      <c r="J304" s="120"/>
      <c r="K304" s="120"/>
      <c r="L304" s="121" t="str">
        <f t="shared" ca="1" si="12"/>
        <v>Atrasado</v>
      </c>
      <c r="M304" s="122" t="s">
        <v>874</v>
      </c>
      <c r="N304" s="123"/>
      <c r="O304" s="124" t="s">
        <v>873</v>
      </c>
      <c r="P304" s="129">
        <f t="shared" si="13"/>
        <v>0</v>
      </c>
      <c r="Q304" s="130">
        <f t="shared" si="14"/>
        <v>1</v>
      </c>
      <c r="R304" s="127">
        <f>IF(Table26[[#This Row],[Status Medida]]="Finalizado",IF(Table26[[#This Row],[Prioridade2]]=1,1,0),0)</f>
        <v>0</v>
      </c>
    </row>
    <row r="305" spans="1:18" s="128" customFormat="1" ht="150" hidden="1" customHeight="1">
      <c r="A305" s="112"/>
      <c r="B305" s="124" t="s">
        <v>1719</v>
      </c>
      <c r="C305" s="113" t="s">
        <v>842</v>
      </c>
      <c r="D305" s="114" t="s">
        <v>843</v>
      </c>
      <c r="E305" s="115" t="str">
        <f>FORM2.4!F160</f>
        <v>Selecione a Resposta</v>
      </c>
      <c r="F305" s="116"/>
      <c r="G305" s="117"/>
      <c r="H305" s="118" t="str">
        <f>IF(G305="","Selecionar Responsável",_xlfn.XLOOKUP(G305,FORM1!$B$22:$B$1100,FORM1!$C$22:$C$1100,"",1))</f>
        <v>Selecionar Responsável</v>
      </c>
      <c r="I305" s="119"/>
      <c r="J305" s="120"/>
      <c r="K305" s="120"/>
      <c r="L305" s="121" t="str">
        <f t="shared" ca="1" si="12"/>
        <v>Atrasado</v>
      </c>
      <c r="M305" s="122" t="s">
        <v>874</v>
      </c>
      <c r="N305" s="123"/>
      <c r="O305" s="124" t="s">
        <v>873</v>
      </c>
      <c r="P305" s="129">
        <f t="shared" si="13"/>
        <v>0</v>
      </c>
      <c r="Q305" s="130">
        <f t="shared" si="14"/>
        <v>1</v>
      </c>
      <c r="R305" s="127">
        <f>IF(Table26[[#This Row],[Status Medida]]="Finalizado",IF(Table26[[#This Row],[Prioridade2]]=1,1,0),0)</f>
        <v>0</v>
      </c>
    </row>
    <row r="306" spans="1:18" s="128" customFormat="1" ht="150" hidden="1" customHeight="1">
      <c r="A306" s="112"/>
      <c r="B306" s="124" t="s">
        <v>1719</v>
      </c>
      <c r="C306" s="113" t="s">
        <v>844</v>
      </c>
      <c r="D306" s="114" t="s">
        <v>845</v>
      </c>
      <c r="E306" s="115" t="str">
        <f>FORM2.4!F161</f>
        <v>Selecione a Resposta</v>
      </c>
      <c r="F306" s="116"/>
      <c r="G306" s="117"/>
      <c r="H306" s="118" t="str">
        <f>IF(G306="","Selecionar Responsável",_xlfn.XLOOKUP(G306,FORM1!$B$22:$B$1100,FORM1!$C$22:$C$1100,"",1))</f>
        <v>Selecionar Responsável</v>
      </c>
      <c r="I306" s="119"/>
      <c r="J306" s="120"/>
      <c r="K306" s="120"/>
      <c r="L306" s="121" t="str">
        <f t="shared" ca="1" si="12"/>
        <v>Atrasado</v>
      </c>
      <c r="M306" s="122" t="s">
        <v>874</v>
      </c>
      <c r="N306" s="123"/>
      <c r="O306" s="124" t="s">
        <v>873</v>
      </c>
      <c r="P306" s="129">
        <f t="shared" si="13"/>
        <v>0</v>
      </c>
      <c r="Q306" s="130">
        <f t="shared" si="14"/>
        <v>1</v>
      </c>
      <c r="R306" s="127">
        <f>IF(Table26[[#This Row],[Status Medida]]="Finalizado",IF(Table26[[#This Row],[Prioridade2]]=1,1,0),0)</f>
        <v>0</v>
      </c>
    </row>
    <row r="307" spans="1:18" s="128" customFormat="1" ht="150" hidden="1" customHeight="1">
      <c r="A307" s="112"/>
      <c r="B307" s="124" t="s">
        <v>1719</v>
      </c>
      <c r="C307" s="113" t="s">
        <v>846</v>
      </c>
      <c r="D307" s="114" t="s">
        <v>847</v>
      </c>
      <c r="E307" s="115" t="str">
        <f>FORM2.4!F162</f>
        <v>Selecione a Resposta</v>
      </c>
      <c r="F307" s="116"/>
      <c r="G307" s="117"/>
      <c r="H307" s="118" t="str">
        <f>IF(G307="","Selecionar Responsável",_xlfn.XLOOKUP(G307,FORM1!$B$22:$B$1100,FORM1!$C$22:$C$1100,"",1))</f>
        <v>Selecionar Responsável</v>
      </c>
      <c r="I307" s="119"/>
      <c r="J307" s="120"/>
      <c r="K307" s="120"/>
      <c r="L307" s="121" t="str">
        <f t="shared" ca="1" si="12"/>
        <v>Atrasado</v>
      </c>
      <c r="M307" s="122" t="s">
        <v>874</v>
      </c>
      <c r="N307" s="123"/>
      <c r="O307" s="124" t="s">
        <v>873</v>
      </c>
      <c r="P307" s="129">
        <f t="shared" si="13"/>
        <v>0</v>
      </c>
      <c r="Q307" s="130">
        <f t="shared" si="14"/>
        <v>1</v>
      </c>
      <c r="R307" s="127">
        <f>IF(Table26[[#This Row],[Status Medida]]="Finalizado",IF(Table26[[#This Row],[Prioridade2]]=1,1,0),0)</f>
        <v>0</v>
      </c>
    </row>
    <row r="308" spans="1:18" s="128" customFormat="1" ht="150" hidden="1" customHeight="1">
      <c r="A308" s="112"/>
      <c r="B308" s="124" t="s">
        <v>1719</v>
      </c>
      <c r="C308" s="113" t="s">
        <v>848</v>
      </c>
      <c r="D308" s="114" t="s">
        <v>849</v>
      </c>
      <c r="E308" s="115" t="str">
        <f>FORM2.4!F163</f>
        <v>Selecione a Resposta</v>
      </c>
      <c r="F308" s="116"/>
      <c r="G308" s="117"/>
      <c r="H308" s="118" t="str">
        <f>IF(G308="","Selecionar Responsável",_xlfn.XLOOKUP(G308,FORM1!$B$22:$B$1100,FORM1!$C$22:$C$1100,"",1))</f>
        <v>Selecionar Responsável</v>
      </c>
      <c r="I308" s="119"/>
      <c r="J308" s="120"/>
      <c r="K308" s="120"/>
      <c r="L308" s="121" t="str">
        <f t="shared" ca="1" si="12"/>
        <v>Atrasado</v>
      </c>
      <c r="M308" s="122" t="s">
        <v>874</v>
      </c>
      <c r="N308" s="123"/>
      <c r="O308" s="124" t="s">
        <v>873</v>
      </c>
      <c r="P308" s="129">
        <f t="shared" si="13"/>
        <v>0</v>
      </c>
      <c r="Q308" s="130">
        <f t="shared" si="14"/>
        <v>1</v>
      </c>
      <c r="R308" s="127">
        <f>IF(Table26[[#This Row],[Status Medida]]="Finalizado",IF(Table26[[#This Row],[Prioridade2]]=1,1,0),0)</f>
        <v>0</v>
      </c>
    </row>
    <row r="309" spans="1:18" s="128" customFormat="1" ht="150" hidden="1" customHeight="1">
      <c r="A309" s="112"/>
      <c r="B309" s="124">
        <v>3</v>
      </c>
      <c r="C309" s="113" t="s">
        <v>850</v>
      </c>
      <c r="D309" s="114" t="s">
        <v>851</v>
      </c>
      <c r="E309" s="115" t="str">
        <f>FORM2.4!F164</f>
        <v>Selecione a Resposta</v>
      </c>
      <c r="F309" s="116"/>
      <c r="G309" s="117"/>
      <c r="H309" s="118" t="str">
        <f>IF(G309="","Selecionar Responsável",_xlfn.XLOOKUP(G309,FORM1!$B$22:$B$1100,FORM1!$C$22:$C$1100,"",1))</f>
        <v>Selecionar Responsável</v>
      </c>
      <c r="I309" s="119"/>
      <c r="J309" s="120"/>
      <c r="K309" s="120"/>
      <c r="L309" s="121" t="str">
        <f t="shared" ca="1" si="12"/>
        <v>Atrasado</v>
      </c>
      <c r="M309" s="122" t="s">
        <v>874</v>
      </c>
      <c r="N309" s="123"/>
      <c r="O309" s="124" t="s">
        <v>873</v>
      </c>
      <c r="P309" s="129">
        <f t="shared" si="13"/>
        <v>0</v>
      </c>
      <c r="Q309" s="130">
        <f t="shared" si="14"/>
        <v>1</v>
      </c>
      <c r="R309" s="127">
        <f>IF(Table26[[#This Row],[Status Medida]]="Finalizado",IF(Table26[[#This Row],[Prioridade2]]=1,1,0),0)</f>
        <v>0</v>
      </c>
    </row>
    <row r="310" spans="1:18" s="128" customFormat="1" ht="150" hidden="1" customHeight="1">
      <c r="A310" s="112"/>
      <c r="B310" s="124" t="s">
        <v>1719</v>
      </c>
      <c r="C310" s="113" t="s">
        <v>852</v>
      </c>
      <c r="D310" s="114" t="s">
        <v>853</v>
      </c>
      <c r="E310" s="115" t="str">
        <f>FORM2.4!F165</f>
        <v>Selecione a Resposta</v>
      </c>
      <c r="F310" s="116"/>
      <c r="G310" s="117"/>
      <c r="H310" s="118" t="str">
        <f>IF(G310="","Selecionar Responsável",_xlfn.XLOOKUP(G310,FORM1!$B$22:$B$1100,FORM1!$C$22:$C$1100,"",1))</f>
        <v>Selecionar Responsável</v>
      </c>
      <c r="I310" s="119"/>
      <c r="J310" s="120"/>
      <c r="K310" s="120"/>
      <c r="L310" s="121" t="str">
        <f t="shared" ca="1" si="12"/>
        <v>Atrasado</v>
      </c>
      <c r="M310" s="122" t="s">
        <v>874</v>
      </c>
      <c r="N310" s="123"/>
      <c r="O310" s="124" t="s">
        <v>873</v>
      </c>
      <c r="P310" s="129">
        <f t="shared" si="13"/>
        <v>0</v>
      </c>
      <c r="Q310" s="130">
        <f t="shared" si="14"/>
        <v>1</v>
      </c>
      <c r="R310" s="127">
        <f>IF(Table26[[#This Row],[Status Medida]]="Finalizado",IF(Table26[[#This Row],[Prioridade2]]=1,1,0),0)</f>
        <v>0</v>
      </c>
    </row>
    <row r="311" spans="1:18" s="128" customFormat="1" ht="150" hidden="1" customHeight="1">
      <c r="A311" s="112"/>
      <c r="B311" s="124" t="s">
        <v>1719</v>
      </c>
      <c r="C311" s="113" t="s">
        <v>854</v>
      </c>
      <c r="D311" s="114" t="s">
        <v>855</v>
      </c>
      <c r="E311" s="115" t="str">
        <f>FORM2.4!F166</f>
        <v>Selecione a Resposta</v>
      </c>
      <c r="F311" s="116"/>
      <c r="G311" s="117"/>
      <c r="H311" s="118" t="str">
        <f>IF(G311="","Selecionar Responsável",_xlfn.XLOOKUP(G311,FORM1!$B$22:$B$1100,FORM1!$C$22:$C$1100,"",1))</f>
        <v>Selecionar Responsável</v>
      </c>
      <c r="I311" s="119"/>
      <c r="J311" s="120"/>
      <c r="K311" s="120"/>
      <c r="L311" s="121" t="str">
        <f t="shared" ca="1" si="12"/>
        <v>Atrasado</v>
      </c>
      <c r="M311" s="122" t="s">
        <v>874</v>
      </c>
      <c r="N311" s="123"/>
      <c r="O311" s="124" t="s">
        <v>873</v>
      </c>
      <c r="P311" s="129">
        <f t="shared" si="13"/>
        <v>0</v>
      </c>
      <c r="Q311" s="130">
        <f t="shared" si="14"/>
        <v>1</v>
      </c>
      <c r="R311" s="127">
        <f>IF(Table26[[#This Row],[Status Medida]]="Finalizado",IF(Table26[[#This Row],[Prioridade2]]=1,1,0),0)</f>
        <v>0</v>
      </c>
    </row>
    <row r="312" spans="1:18" s="128" customFormat="1" ht="150" hidden="1" customHeight="1">
      <c r="A312" s="112"/>
      <c r="B312" s="124" t="s">
        <v>1719</v>
      </c>
      <c r="C312" s="113" t="s">
        <v>856</v>
      </c>
      <c r="D312" s="114" t="s">
        <v>857</v>
      </c>
      <c r="E312" s="115" t="str">
        <f>FORM2.4!F167</f>
        <v>Selecione a Resposta</v>
      </c>
      <c r="F312" s="116"/>
      <c r="G312" s="117"/>
      <c r="H312" s="118" t="str">
        <f>IF(G312="","Selecionar Responsável",_xlfn.XLOOKUP(G312,FORM1!$B$22:$B$1100,FORM1!$C$22:$C$1100,"",1))</f>
        <v>Selecionar Responsável</v>
      </c>
      <c r="I312" s="119"/>
      <c r="J312" s="120"/>
      <c r="K312" s="120"/>
      <c r="L312" s="121" t="str">
        <f t="shared" ca="1" si="12"/>
        <v>Atrasado</v>
      </c>
      <c r="M312" s="122" t="s">
        <v>874</v>
      </c>
      <c r="N312" s="123"/>
      <c r="O312" s="124" t="s">
        <v>873</v>
      </c>
      <c r="P312" s="129">
        <f t="shared" si="13"/>
        <v>0</v>
      </c>
      <c r="Q312" s="130">
        <f t="shared" si="14"/>
        <v>1</v>
      </c>
      <c r="R312" s="127">
        <f>IF(Table26[[#This Row],[Status Medida]]="Finalizado",IF(Table26[[#This Row],[Prioridade2]]=1,1,0),0)</f>
        <v>0</v>
      </c>
    </row>
    <row r="313" spans="1:18" s="128" customFormat="1" ht="150" hidden="1" customHeight="1">
      <c r="A313" s="112"/>
      <c r="B313" s="124">
        <v>3</v>
      </c>
      <c r="C313" s="113" t="s">
        <v>858</v>
      </c>
      <c r="D313" s="114" t="s">
        <v>859</v>
      </c>
      <c r="E313" s="115" t="str">
        <f>FORM2.4!F168</f>
        <v>Selecione a Resposta</v>
      </c>
      <c r="F313" s="116"/>
      <c r="G313" s="117"/>
      <c r="H313" s="118" t="str">
        <f>IF(G313="","Selecionar Responsável",_xlfn.XLOOKUP(G313,FORM1!$B$22:$B$1100,FORM1!$C$22:$C$1100,"",1))</f>
        <v>Selecionar Responsável</v>
      </c>
      <c r="I313" s="119"/>
      <c r="J313" s="120"/>
      <c r="K313" s="120"/>
      <c r="L313" s="121" t="str">
        <f t="shared" ca="1" si="12"/>
        <v>Atrasado</v>
      </c>
      <c r="M313" s="122" t="s">
        <v>874</v>
      </c>
      <c r="N313" s="123"/>
      <c r="O313" s="124" t="s">
        <v>873</v>
      </c>
      <c r="P313" s="129">
        <f t="shared" si="13"/>
        <v>0</v>
      </c>
      <c r="Q313" s="130">
        <f t="shared" si="14"/>
        <v>1</v>
      </c>
      <c r="R313" s="127">
        <f>IF(Table26[[#This Row],[Status Medida]]="Finalizado",IF(Table26[[#This Row],[Prioridade2]]=1,1,0),0)</f>
        <v>0</v>
      </c>
    </row>
    <row r="314" spans="1:18" s="128" customFormat="1" ht="150" hidden="1" customHeight="1">
      <c r="A314" s="112"/>
      <c r="B314" s="124" t="s">
        <v>1719</v>
      </c>
      <c r="C314" s="113" t="s">
        <v>860</v>
      </c>
      <c r="D314" s="114" t="s">
        <v>861</v>
      </c>
      <c r="E314" s="115" t="str">
        <f>FORM2.4!F169</f>
        <v>Selecione a Resposta</v>
      </c>
      <c r="F314" s="116"/>
      <c r="G314" s="117"/>
      <c r="H314" s="118" t="str">
        <f>IF(G314="","Selecionar Responsável",_xlfn.XLOOKUP(G314,FORM1!$B$22:$B$1100,FORM1!$C$22:$C$1100,"",1))</f>
        <v>Selecionar Responsável</v>
      </c>
      <c r="I314" s="119"/>
      <c r="J314" s="120"/>
      <c r="K314" s="120"/>
      <c r="L314" s="121" t="str">
        <f t="shared" ca="1" si="12"/>
        <v>Atrasado</v>
      </c>
      <c r="M314" s="122" t="s">
        <v>874</v>
      </c>
      <c r="N314" s="123"/>
      <c r="O314" s="124" t="s">
        <v>873</v>
      </c>
      <c r="P314" s="129">
        <f t="shared" si="13"/>
        <v>0</v>
      </c>
      <c r="Q314" s="130">
        <f t="shared" si="14"/>
        <v>1</v>
      </c>
      <c r="R314" s="127">
        <f>IF(Table26[[#This Row],[Status Medida]]="Finalizado",IF(Table26[[#This Row],[Prioridade2]]=1,1,0),0)</f>
        <v>0</v>
      </c>
    </row>
    <row r="315" spans="1:18" s="128" customFormat="1" ht="150" customHeight="1">
      <c r="A315" s="112"/>
      <c r="B315" s="124">
        <v>2</v>
      </c>
      <c r="C315" s="113" t="s">
        <v>862</v>
      </c>
      <c r="D315" s="114" t="s">
        <v>863</v>
      </c>
      <c r="E315" s="115" t="str">
        <f>FORM2.4!F170</f>
        <v>Selecione a Resposta</v>
      </c>
      <c r="F315" s="116"/>
      <c r="G315" s="117"/>
      <c r="H315" s="118" t="str">
        <f>IF(G315="","Selecionar Responsável",_xlfn.XLOOKUP(G315,FORM1!$B$22:$B$1100,FORM1!$C$22:$C$1100,"",1))</f>
        <v>Selecionar Responsável</v>
      </c>
      <c r="I315" s="119"/>
      <c r="J315" s="120"/>
      <c r="K315" s="120"/>
      <c r="L315" s="121" t="str">
        <f t="shared" ca="1" si="12"/>
        <v>Atrasado</v>
      </c>
      <c r="M315" s="122" t="s">
        <v>874</v>
      </c>
      <c r="N315" s="123"/>
      <c r="O315" s="124" t="s">
        <v>875</v>
      </c>
      <c r="P315" s="129">
        <f t="shared" si="13"/>
        <v>1</v>
      </c>
      <c r="Q315" s="130">
        <f t="shared" si="14"/>
        <v>1</v>
      </c>
      <c r="R315" s="127">
        <f>IF(Table26[[#This Row],[Status Medida]]="Finalizado",IF(Table26[[#This Row],[Prioridade2]]=1,1,0),0)</f>
        <v>0</v>
      </c>
    </row>
    <row r="316" spans="1:18" s="128" customFormat="1" ht="150" customHeight="1">
      <c r="A316" s="112"/>
      <c r="B316" s="124">
        <v>2</v>
      </c>
      <c r="C316" s="113" t="s">
        <v>864</v>
      </c>
      <c r="D316" s="114" t="s">
        <v>865</v>
      </c>
      <c r="E316" s="115" t="str">
        <f>FORM2.4!F171</f>
        <v>Selecione a Resposta</v>
      </c>
      <c r="F316" s="116"/>
      <c r="G316" s="117"/>
      <c r="H316" s="118" t="str">
        <f>IF(G316="","Selecionar Responsável",_xlfn.XLOOKUP(G316,FORM1!$B$22:$B$1100,FORM1!$C$22:$C$1100,"",1))</f>
        <v>Selecionar Responsável</v>
      </c>
      <c r="I316" s="119"/>
      <c r="J316" s="120"/>
      <c r="K316" s="120"/>
      <c r="L316" s="121" t="str">
        <f t="shared" ca="1" si="12"/>
        <v>Atrasado</v>
      </c>
      <c r="M316" s="122" t="s">
        <v>874</v>
      </c>
      <c r="N316" s="123"/>
      <c r="O316" s="124" t="s">
        <v>875</v>
      </c>
      <c r="P316" s="129">
        <f t="shared" si="13"/>
        <v>1</v>
      </c>
      <c r="Q316" s="130">
        <f t="shared" si="14"/>
        <v>1</v>
      </c>
      <c r="R316" s="127">
        <f>IF(Table26[[#This Row],[Status Medida]]="Finalizado",IF(Table26[[#This Row],[Prioridade2]]=1,1,0),0)</f>
        <v>0</v>
      </c>
    </row>
    <row r="317" spans="1:18" ht="14.4" customHeight="1"/>
    <row r="318" spans="1:18" ht="14.4" customHeight="1"/>
    <row r="319" spans="1:18" ht="14.4" customHeight="1"/>
    <row r="320" spans="1:18" ht="14.4" customHeight="1"/>
    <row r="321" ht="14.4" customHeight="1"/>
    <row r="322" ht="14.4" customHeight="1"/>
    <row r="323" ht="14.4" customHeight="1"/>
    <row r="324" ht="14.4" customHeight="1"/>
    <row r="325" ht="14.4" customHeight="1"/>
    <row r="326" ht="14.4" customHeight="1"/>
    <row r="327" ht="14.4" customHeight="1"/>
    <row r="328" ht="14.4" customHeight="1"/>
    <row r="329" ht="14.4" customHeight="1"/>
    <row r="330" ht="14.4" customHeight="1"/>
    <row r="331" ht="14.4" customHeight="1"/>
    <row r="332" ht="14.4" customHeight="1"/>
    <row r="333" ht="14.4" customHeight="1"/>
    <row r="334" ht="14.4" customHeight="1"/>
    <row r="335" ht="14.4" customHeight="1"/>
    <row r="336" ht="14.4" customHeight="1"/>
    <row r="337" ht="14.4" customHeight="1"/>
    <row r="338" ht="14.4" customHeight="1"/>
    <row r="339" ht="14.4" customHeight="1"/>
    <row r="340" ht="14.4" customHeight="1"/>
    <row r="341" ht="14.4" customHeight="1"/>
    <row r="342" ht="14.4" customHeight="1"/>
    <row r="343" ht="14.4" customHeight="1"/>
    <row r="344" ht="14.4" customHeight="1"/>
    <row r="345" ht="14.4" customHeight="1"/>
    <row r="346" ht="14.4" customHeight="1"/>
    <row r="347" ht="14.4" customHeight="1"/>
    <row r="348" ht="14.4" customHeight="1"/>
    <row r="349" ht="14.4" customHeight="1"/>
    <row r="350" ht="14.4" customHeight="1"/>
    <row r="351" ht="14.4" customHeight="1"/>
    <row r="352" ht="14.4" customHeight="1"/>
    <row r="353" ht="14.4" customHeight="1"/>
    <row r="354" ht="14.4" customHeight="1"/>
    <row r="355" ht="14.4" customHeight="1"/>
    <row r="356" ht="14.4" customHeight="1"/>
    <row r="357" ht="14.4" customHeight="1"/>
    <row r="358" ht="14.4" customHeight="1"/>
    <row r="359" ht="14.4" customHeight="1"/>
    <row r="360" ht="14.4" customHeight="1"/>
    <row r="361" ht="14.4" customHeight="1"/>
    <row r="362" ht="14.4" customHeight="1"/>
    <row r="363" ht="14.4" customHeight="1"/>
    <row r="364" ht="14.4" customHeight="1"/>
    <row r="365" ht="14.4" customHeight="1"/>
    <row r="366" ht="14.4" customHeight="1"/>
    <row r="367" ht="14.4" customHeight="1"/>
    <row r="368" ht="14.4" customHeight="1"/>
    <row r="369" ht="14.4" customHeight="1"/>
    <row r="370" ht="14.4" customHeight="1"/>
    <row r="371" ht="14.4" customHeight="1"/>
    <row r="372" ht="14.4" customHeight="1"/>
    <row r="373" ht="14.4" customHeight="1"/>
    <row r="374" ht="14.4" customHeight="1"/>
    <row r="375" ht="14.4" customHeight="1"/>
    <row r="376" ht="14.4" customHeight="1"/>
    <row r="377" ht="14.4" customHeight="1"/>
    <row r="378" ht="14.4" customHeight="1"/>
    <row r="379" ht="14.4" customHeight="1"/>
    <row r="380" ht="14.4" customHeight="1"/>
    <row r="381" ht="14.4" customHeight="1"/>
    <row r="382" ht="14.4" customHeight="1"/>
    <row r="383" ht="14.4" customHeight="1"/>
    <row r="384" ht="14.4" customHeight="1"/>
    <row r="385" ht="14.4" customHeight="1"/>
    <row r="386" ht="14.4" customHeight="1"/>
    <row r="387" ht="14.4" customHeight="1"/>
    <row r="388" ht="14.4" customHeight="1"/>
    <row r="389" ht="14.4" customHeight="1"/>
    <row r="390" ht="14.4" customHeight="1"/>
    <row r="391" ht="14.4" customHeight="1"/>
    <row r="392" ht="14.4" customHeight="1"/>
    <row r="393" ht="14.4" customHeight="1"/>
    <row r="394" ht="14.4" customHeight="1"/>
    <row r="395" ht="14.4" customHeight="1"/>
    <row r="396" ht="14.4" customHeight="1"/>
    <row r="397" ht="14.4" customHeight="1"/>
    <row r="398" ht="14.4" customHeight="1"/>
    <row r="399" ht="14.4" customHeight="1"/>
    <row r="400" ht="14.4" customHeight="1"/>
    <row r="401" ht="14.4" customHeight="1"/>
    <row r="402" ht="14.4" customHeight="1"/>
    <row r="403" ht="14.4" customHeight="1"/>
    <row r="404" ht="14.4" customHeight="1"/>
    <row r="405" ht="14.4" customHeight="1"/>
    <row r="406" ht="14.4" customHeight="1"/>
    <row r="407" ht="14.4" customHeight="1"/>
    <row r="408" ht="14.4" customHeight="1"/>
    <row r="409" ht="14.4" customHeight="1"/>
    <row r="410" ht="14.4" customHeight="1"/>
    <row r="411" ht="14.4" customHeight="1"/>
    <row r="412" ht="14.4" customHeight="1"/>
    <row r="413" ht="14.4" customHeight="1"/>
    <row r="414" ht="14.4" customHeight="1"/>
    <row r="415" ht="14.4" customHeight="1"/>
    <row r="416" ht="14.4" customHeight="1"/>
    <row r="417" ht="14.4" customHeight="1"/>
    <row r="418" ht="14.4" customHeight="1"/>
    <row r="419" ht="14.4" customHeight="1"/>
    <row r="420" ht="14.4" customHeight="1"/>
    <row r="421" ht="14.4" customHeight="1"/>
    <row r="422" ht="14.4" customHeight="1"/>
    <row r="423" ht="14.4" customHeight="1"/>
    <row r="424" ht="14.4" customHeight="1"/>
    <row r="425" ht="14.4" customHeight="1"/>
    <row r="426" ht="14.4" customHeight="1"/>
    <row r="427" ht="14.4" customHeight="1"/>
    <row r="428" ht="14.4" customHeight="1"/>
    <row r="429" ht="14.4" customHeight="1"/>
    <row r="430" ht="14.4" customHeight="1"/>
    <row r="431" ht="14.4" customHeight="1"/>
    <row r="432" ht="14.4" customHeight="1"/>
    <row r="433" ht="14.4" customHeight="1"/>
    <row r="434" ht="14.4" customHeight="1"/>
    <row r="435" ht="14.4" customHeight="1"/>
    <row r="436" ht="14.4" customHeight="1"/>
    <row r="437" ht="14.4" customHeight="1"/>
    <row r="438" ht="14.4" customHeight="1"/>
    <row r="439" ht="14.4" customHeight="1"/>
    <row r="440" ht="14.4" customHeight="1"/>
    <row r="441" ht="14.4" customHeight="1"/>
    <row r="442" ht="14.4" customHeight="1"/>
    <row r="443" ht="14.4" customHeight="1"/>
    <row r="444" ht="14.4" customHeight="1"/>
    <row r="445" ht="14.4" customHeight="1"/>
    <row r="446" ht="14.4" customHeight="1"/>
    <row r="447" ht="14.4" customHeight="1"/>
    <row r="448" ht="14.4" customHeight="1"/>
    <row r="449" ht="14.4" customHeight="1"/>
    <row r="450" ht="14.4" customHeight="1"/>
    <row r="451" ht="14.4" customHeight="1"/>
    <row r="452" ht="14.4" customHeight="1"/>
    <row r="453" ht="14.4" customHeight="1"/>
    <row r="454" ht="14.4" customHeight="1"/>
    <row r="455" ht="14.4" customHeight="1"/>
    <row r="456" ht="14.4" customHeight="1"/>
    <row r="457" ht="14.4" customHeight="1"/>
    <row r="458" ht="14.4" customHeight="1"/>
    <row r="459" ht="14.4" customHeight="1"/>
    <row r="460" ht="14.4" customHeight="1"/>
    <row r="461" ht="14.4" customHeight="1"/>
    <row r="462" ht="14.4" customHeight="1"/>
    <row r="463" ht="14.4" customHeight="1"/>
    <row r="464" ht="14.4" customHeight="1"/>
    <row r="465" ht="14.4" customHeight="1"/>
    <row r="466" ht="14.4" customHeight="1"/>
    <row r="467" ht="14.4" customHeight="1"/>
    <row r="468" ht="14.4" customHeight="1"/>
    <row r="469" ht="14.4" customHeight="1"/>
    <row r="470" ht="14.4" customHeight="1"/>
    <row r="471" ht="14.4" customHeight="1"/>
    <row r="472" ht="14.4" customHeight="1"/>
    <row r="473" ht="14.4" customHeight="1"/>
    <row r="474" ht="14.4" customHeight="1"/>
    <row r="475" ht="14.4" customHeight="1"/>
    <row r="476" ht="14.4" customHeight="1"/>
    <row r="477" ht="14.4" customHeight="1"/>
    <row r="478" ht="14.4" customHeight="1"/>
    <row r="479" ht="14.4" customHeight="1"/>
    <row r="480" ht="14.4" customHeight="1"/>
    <row r="481" ht="14.4" customHeight="1"/>
    <row r="482" ht="14.4" customHeight="1"/>
    <row r="483" ht="14.4" customHeight="1"/>
    <row r="484" ht="14.4" customHeight="1"/>
    <row r="485" ht="14.4" customHeight="1"/>
    <row r="486" ht="14.4" customHeight="1"/>
    <row r="487" ht="14.4" customHeight="1"/>
    <row r="488" ht="14.4" customHeight="1"/>
    <row r="489" ht="14.4" customHeight="1"/>
    <row r="490" ht="14.4" customHeight="1"/>
    <row r="491" ht="14.4" customHeight="1"/>
    <row r="492" ht="14.4" customHeight="1"/>
    <row r="493" ht="14.4" customHeight="1"/>
    <row r="494" ht="14.4" customHeight="1"/>
    <row r="495" ht="14.4" customHeight="1"/>
    <row r="496" ht="14.4" customHeight="1"/>
    <row r="497" ht="14.4" customHeight="1"/>
    <row r="498" ht="14.4" customHeight="1"/>
    <row r="499" ht="14.4" customHeight="1"/>
    <row r="500" ht="14.4" customHeight="1"/>
    <row r="501" ht="14.4" customHeight="1"/>
    <row r="502" ht="14.4" customHeight="1"/>
    <row r="503" ht="14.4" customHeight="1"/>
    <row r="504" ht="14.4" customHeight="1"/>
    <row r="505" ht="14.4" customHeight="1"/>
    <row r="506" ht="14.4" customHeight="1"/>
    <row r="507" ht="14.4" customHeight="1"/>
    <row r="508" ht="14.4" customHeight="1"/>
    <row r="509" ht="14.4" customHeight="1"/>
    <row r="510" ht="14.4" customHeight="1"/>
    <row r="511" ht="14.4" customHeight="1"/>
    <row r="512" ht="14.4" customHeight="1"/>
    <row r="513" ht="14.4" customHeight="1"/>
    <row r="514" ht="14.4" customHeight="1"/>
    <row r="515" ht="14.4" customHeight="1"/>
    <row r="516" ht="14.4" customHeight="1"/>
    <row r="517" ht="14.4" customHeight="1"/>
    <row r="518" ht="14.4" customHeight="1"/>
    <row r="519" ht="14.4" customHeight="1"/>
    <row r="520" ht="14.4" customHeight="1"/>
    <row r="521" ht="14.4" customHeight="1"/>
    <row r="522" ht="14.4" customHeight="1"/>
    <row r="523" ht="14.4" customHeight="1"/>
    <row r="524" ht="14.4" customHeight="1"/>
    <row r="525" ht="14.4" customHeight="1"/>
    <row r="526" ht="14.4" customHeight="1"/>
    <row r="527" ht="14.4" customHeight="1"/>
    <row r="528" ht="14.4" customHeight="1"/>
    <row r="529" ht="14.4" customHeight="1"/>
    <row r="530" ht="14.4" customHeight="1"/>
    <row r="531" ht="14.4" customHeight="1"/>
    <row r="532" ht="14.4" customHeight="1"/>
    <row r="533" ht="14.4" customHeight="1"/>
    <row r="534" ht="14.4" customHeight="1"/>
    <row r="535" ht="14.4" customHeight="1"/>
    <row r="536" ht="14.4" customHeight="1"/>
    <row r="537" ht="14.4" customHeight="1"/>
    <row r="538" ht="14.4" customHeight="1"/>
    <row r="539" ht="14.4" customHeight="1"/>
    <row r="540" ht="14.4" customHeight="1"/>
    <row r="541" ht="14.4" customHeight="1"/>
    <row r="542" ht="14.4" customHeight="1"/>
    <row r="543" ht="14.4" customHeight="1"/>
    <row r="544" ht="14.4" customHeight="1"/>
    <row r="545" ht="14.4" customHeight="1"/>
    <row r="546" ht="14.4" customHeight="1"/>
    <row r="547" ht="14.4" customHeight="1"/>
    <row r="548" ht="14.4" customHeight="1"/>
    <row r="549" ht="14.4" customHeight="1"/>
    <row r="550" ht="14.4" customHeight="1"/>
    <row r="551" ht="14.4" customHeight="1"/>
    <row r="552" ht="14.4" customHeight="1"/>
    <row r="553" ht="14.4" customHeight="1"/>
    <row r="554" ht="14.4" customHeight="1"/>
    <row r="555" ht="14.4" customHeight="1"/>
    <row r="556" ht="14.4" customHeight="1"/>
    <row r="557" ht="14.4" customHeight="1"/>
    <row r="558" ht="14.4" customHeight="1"/>
    <row r="559" ht="14.4" customHeight="1"/>
    <row r="560" ht="14.4" customHeight="1"/>
    <row r="561" ht="14.4" customHeight="1"/>
    <row r="562" ht="14.4" customHeight="1"/>
    <row r="563" ht="14.4" customHeight="1"/>
    <row r="564" ht="14.4" customHeight="1"/>
    <row r="565" ht="14.4" customHeight="1"/>
    <row r="566" ht="14.4" customHeight="1"/>
    <row r="567" ht="14.4" customHeight="1"/>
    <row r="568" ht="14.4" customHeight="1"/>
    <row r="569" ht="14.4" customHeight="1"/>
    <row r="570" ht="14.4" customHeight="1"/>
    <row r="571" ht="14.4" customHeight="1"/>
    <row r="572" ht="14.4" customHeight="1"/>
    <row r="573" ht="14.4" customHeight="1"/>
    <row r="574" ht="14.4" customHeight="1"/>
    <row r="575" ht="14.4" customHeight="1"/>
    <row r="576" ht="14.4" customHeight="1"/>
    <row r="577" ht="14.4" customHeight="1"/>
    <row r="578" ht="14.4" customHeight="1"/>
    <row r="579" ht="14.4" customHeight="1"/>
    <row r="580" ht="14.4" customHeight="1"/>
    <row r="581" ht="14.4" customHeight="1"/>
    <row r="582" ht="14.4" customHeight="1"/>
    <row r="583" ht="14.4" customHeight="1"/>
    <row r="584" ht="14.4" customHeight="1"/>
    <row r="585" ht="14.4" customHeight="1"/>
    <row r="586" ht="14.4" customHeight="1"/>
    <row r="587" ht="14.4" customHeight="1"/>
    <row r="588" ht="14.4" customHeight="1"/>
    <row r="589" ht="14.4" customHeight="1"/>
    <row r="590" ht="14.4" customHeight="1"/>
    <row r="591" ht="14.4" customHeight="1"/>
    <row r="592" ht="14.4" customHeight="1"/>
    <row r="593" ht="14.4" customHeight="1"/>
    <row r="594" ht="14.4" customHeight="1"/>
    <row r="595" ht="14.4" customHeight="1"/>
    <row r="596" ht="14.4" customHeight="1"/>
    <row r="597" ht="14.4" customHeight="1"/>
    <row r="598" ht="14.4" customHeight="1"/>
    <row r="599" ht="14.4" customHeight="1"/>
    <row r="600" ht="14.4" customHeight="1"/>
    <row r="601" ht="14.4" customHeight="1"/>
    <row r="602" ht="14.4" customHeight="1"/>
    <row r="603" ht="14.4" customHeight="1"/>
    <row r="604" ht="14.4" customHeight="1"/>
    <row r="605" ht="14.4" customHeight="1"/>
    <row r="606" ht="14.4" customHeight="1"/>
    <row r="607" ht="14.4" customHeight="1"/>
    <row r="608" ht="14.4" customHeight="1"/>
    <row r="609" ht="14.4" customHeight="1"/>
    <row r="610" ht="14.4" customHeight="1"/>
    <row r="611" ht="14.4" customHeight="1"/>
    <row r="612" ht="14.4" customHeight="1"/>
    <row r="613" ht="14.4" customHeight="1"/>
    <row r="614" ht="14.4" customHeight="1"/>
    <row r="615" ht="14.4" customHeight="1"/>
    <row r="616" ht="14.4" customHeight="1"/>
    <row r="617" ht="14.4" customHeight="1"/>
    <row r="618" ht="14.4" customHeight="1"/>
    <row r="619" ht="14.4" customHeight="1"/>
    <row r="620" ht="14.4" customHeight="1"/>
    <row r="621" ht="14.4" customHeight="1"/>
    <row r="622" ht="14.4" customHeight="1"/>
    <row r="623" ht="14.4" customHeight="1"/>
    <row r="624" ht="14.4" customHeight="1"/>
    <row r="625" ht="14.4" customHeight="1"/>
    <row r="626" ht="14.4" customHeight="1"/>
    <row r="627" ht="14.4" customHeight="1"/>
    <row r="628" ht="14.4" customHeight="1"/>
    <row r="629" ht="14.4" customHeight="1"/>
    <row r="630" ht="14.4" customHeight="1"/>
    <row r="631" ht="14.4" customHeight="1"/>
    <row r="632" ht="14.4" customHeight="1"/>
    <row r="633" ht="14.4" customHeight="1"/>
    <row r="634" ht="14.4" customHeight="1"/>
    <row r="635" ht="14.4" customHeight="1"/>
    <row r="636" ht="14.4" customHeight="1"/>
    <row r="637" ht="14.4" customHeight="1"/>
    <row r="638" ht="14.4" customHeight="1"/>
    <row r="639" ht="14.4" customHeight="1"/>
    <row r="640" ht="14.4" customHeight="1"/>
    <row r="641" ht="14.4" customHeight="1"/>
    <row r="642" ht="14.4" customHeight="1"/>
    <row r="643" ht="14.4" customHeight="1"/>
    <row r="644" ht="14.4" customHeight="1"/>
    <row r="645" ht="14.4" customHeight="1"/>
    <row r="646" ht="14.4" customHeight="1"/>
    <row r="647" ht="14.4" customHeight="1"/>
    <row r="648" ht="14.4" customHeight="1"/>
    <row r="649" ht="14.4" customHeight="1"/>
    <row r="650" ht="14.4" customHeight="1"/>
    <row r="651" ht="14.4" customHeight="1"/>
    <row r="652" ht="14.4" customHeight="1"/>
    <row r="653" ht="14.4" customHeight="1"/>
    <row r="654" ht="14.4" customHeight="1"/>
    <row r="655" ht="14.4" customHeight="1"/>
    <row r="656" ht="14.4" customHeight="1"/>
    <row r="657" ht="14.4" customHeight="1"/>
    <row r="658" ht="14.4" customHeight="1"/>
    <row r="659" ht="14.4" customHeight="1"/>
    <row r="660" ht="14.4" customHeight="1"/>
    <row r="661" ht="14.4" customHeight="1"/>
    <row r="662" ht="14.4" customHeight="1"/>
    <row r="663" ht="14.4" customHeight="1"/>
    <row r="664" ht="14.4" customHeight="1"/>
    <row r="665" ht="14.4" customHeight="1"/>
    <row r="666" ht="14.4" customHeight="1"/>
    <row r="667" ht="14.4" customHeight="1"/>
    <row r="668" ht="14.4" customHeight="1"/>
    <row r="669" ht="14.4" customHeight="1"/>
    <row r="670" ht="14.4" customHeight="1"/>
    <row r="671" ht="14.4" customHeight="1"/>
    <row r="672" ht="14.4" customHeight="1"/>
    <row r="673" ht="14.4" customHeight="1"/>
    <row r="674" ht="14.4" customHeight="1"/>
    <row r="675" ht="14.4" customHeight="1"/>
    <row r="676" ht="14.4" customHeight="1"/>
    <row r="677" ht="14.4" customHeight="1"/>
    <row r="678" ht="14.4" customHeight="1"/>
    <row r="679" ht="14.4" customHeight="1"/>
    <row r="680" ht="14.4" customHeight="1"/>
    <row r="681" ht="14.4" customHeight="1"/>
    <row r="682" ht="14.4" customHeight="1"/>
    <row r="683" ht="14.4" customHeight="1"/>
    <row r="684" ht="14.4" customHeight="1"/>
    <row r="685" ht="14.4" customHeight="1"/>
    <row r="686" ht="14.4" customHeight="1"/>
    <row r="687" ht="14.4" customHeight="1"/>
    <row r="688" ht="14.4" customHeight="1"/>
    <row r="689" ht="14.4" customHeight="1"/>
    <row r="690" ht="14.4" customHeight="1"/>
    <row r="691" ht="14.4" customHeight="1"/>
    <row r="692" ht="14.4" customHeight="1"/>
    <row r="693" ht="14.4" customHeight="1"/>
    <row r="694" ht="14.4" customHeight="1"/>
    <row r="695" ht="14.4" customHeight="1"/>
    <row r="696" ht="14.4" customHeight="1"/>
    <row r="697" ht="14.4" customHeight="1"/>
    <row r="698" ht="14.4" customHeight="1"/>
    <row r="699" ht="14.4" customHeight="1"/>
    <row r="700" ht="14.4" customHeight="1"/>
    <row r="701" ht="14.4" customHeight="1"/>
    <row r="702" ht="14.4" customHeight="1"/>
    <row r="703" ht="14.4" customHeight="1"/>
    <row r="704" ht="14.4" customHeight="1"/>
    <row r="705" ht="14.4" customHeight="1"/>
    <row r="706" ht="14.4" customHeight="1"/>
    <row r="707" ht="14.4" customHeight="1"/>
    <row r="708" ht="14.4" customHeight="1"/>
    <row r="709" ht="14.4" customHeight="1"/>
    <row r="710" ht="14.4" customHeight="1"/>
    <row r="711" ht="14.4" customHeight="1"/>
    <row r="712" ht="14.4" customHeight="1"/>
    <row r="713" ht="14.4" customHeight="1"/>
    <row r="714" ht="14.4" customHeight="1"/>
    <row r="715" ht="14.4" customHeight="1"/>
    <row r="716" ht="14.4" customHeight="1"/>
    <row r="717" ht="14.4" customHeight="1"/>
    <row r="718" ht="14.4" customHeight="1"/>
    <row r="719" ht="14.4" customHeight="1"/>
    <row r="720" ht="14.4" customHeight="1"/>
    <row r="721" ht="14.4" customHeight="1"/>
    <row r="722" ht="14.4" customHeight="1"/>
    <row r="723" ht="14.4" customHeight="1"/>
    <row r="724" ht="14.4" customHeight="1"/>
    <row r="725" ht="14.4" customHeight="1"/>
    <row r="726" ht="14.4" customHeight="1"/>
    <row r="727" ht="14.4" customHeight="1"/>
    <row r="728" ht="14.4" customHeight="1"/>
    <row r="729" ht="14.4" customHeight="1"/>
    <row r="730" ht="14.4" customHeight="1"/>
    <row r="731" ht="14.4" customHeight="1"/>
    <row r="732" ht="14.4" customHeight="1"/>
    <row r="733" ht="14.4" customHeight="1"/>
    <row r="734" ht="14.4" customHeight="1"/>
    <row r="735" ht="14.4" customHeight="1"/>
    <row r="736" ht="14.4" customHeight="1"/>
    <row r="737" ht="14.4" customHeight="1"/>
    <row r="738" ht="14.4" customHeight="1"/>
    <row r="739" ht="14.4" customHeight="1"/>
    <row r="740" ht="14.4" customHeight="1"/>
    <row r="741" ht="14.4" customHeight="1"/>
    <row r="742" ht="14.4" customHeight="1"/>
    <row r="743" ht="14.4" customHeight="1"/>
    <row r="744" ht="14.4" customHeight="1"/>
    <row r="745" ht="14.4" customHeight="1"/>
    <row r="746" ht="14.4" customHeight="1"/>
    <row r="747" ht="14.4" customHeight="1"/>
    <row r="748" ht="14.4" customHeight="1"/>
    <row r="749" ht="14.4" customHeight="1"/>
    <row r="750" ht="14.4" customHeight="1"/>
    <row r="751" ht="14.4" customHeight="1"/>
    <row r="752" ht="14.4" customHeight="1"/>
    <row r="753" ht="14.4" customHeight="1"/>
    <row r="754" ht="14.4" customHeight="1"/>
    <row r="755" ht="14.4" customHeight="1"/>
    <row r="756" ht="14.4" customHeight="1"/>
    <row r="757" ht="14.4" customHeight="1"/>
    <row r="758" ht="14.4" customHeight="1"/>
    <row r="759" ht="14.4" customHeight="1"/>
    <row r="760" ht="14.4" customHeight="1"/>
    <row r="761" ht="14.4" customHeight="1"/>
    <row r="762" ht="14.4" customHeight="1"/>
    <row r="763" ht="14.4" customHeight="1"/>
    <row r="764" ht="14.4" customHeight="1"/>
    <row r="765" ht="14.4" customHeight="1"/>
    <row r="766" ht="14.4" customHeight="1"/>
    <row r="767" ht="14.4" customHeight="1"/>
    <row r="768" ht="14.4" customHeight="1"/>
    <row r="769" ht="14.4" customHeight="1"/>
    <row r="770" ht="14.4" customHeight="1"/>
    <row r="771" ht="14.4" customHeight="1"/>
    <row r="772" ht="14.4" customHeight="1"/>
    <row r="773" ht="14.4" customHeight="1"/>
    <row r="774" ht="14.4" customHeight="1"/>
    <row r="775" ht="14.4" customHeight="1"/>
    <row r="776" ht="14.4" customHeight="1"/>
    <row r="777" ht="14.4" customHeight="1"/>
    <row r="778" ht="14.4" customHeight="1"/>
    <row r="779" ht="14.4" customHeight="1"/>
    <row r="780" ht="14.4" customHeight="1"/>
    <row r="781" ht="14.4" customHeight="1"/>
    <row r="782" ht="14.4" customHeight="1"/>
    <row r="783" ht="14.4" customHeight="1"/>
    <row r="784" ht="14.4" customHeight="1"/>
    <row r="785" ht="14.4" customHeight="1"/>
    <row r="786" ht="14.4" customHeight="1"/>
    <row r="787" ht="14.4" customHeight="1"/>
    <row r="788" ht="14.4" customHeight="1"/>
    <row r="789" ht="14.4" customHeight="1"/>
    <row r="790" ht="14.4" customHeight="1"/>
    <row r="791" ht="14.4" customHeight="1"/>
    <row r="792" ht="14.4" customHeight="1"/>
    <row r="793" ht="14.4" customHeight="1"/>
    <row r="794" ht="14.4" customHeight="1"/>
    <row r="795" ht="14.4" customHeight="1"/>
    <row r="796" ht="14.4" customHeight="1"/>
    <row r="797" ht="14.4" customHeight="1"/>
    <row r="798" ht="14.4" customHeight="1"/>
    <row r="799" ht="14.4" customHeight="1"/>
    <row r="800" ht="14.4" customHeight="1"/>
    <row r="801" ht="14.4" customHeight="1"/>
    <row r="802" ht="14.4" customHeight="1"/>
    <row r="803" ht="14.4" customHeight="1"/>
    <row r="804" ht="14.4" customHeight="1"/>
    <row r="805" ht="14.4" customHeight="1"/>
    <row r="806" ht="14.4" customHeight="1"/>
    <row r="807" ht="14.4" customHeight="1"/>
    <row r="808" ht="14.4" customHeight="1"/>
    <row r="809" ht="14.4" customHeight="1"/>
    <row r="810" ht="14.4" customHeight="1"/>
    <row r="811" ht="14.4" customHeight="1"/>
    <row r="812" ht="14.4" customHeight="1"/>
    <row r="813" ht="14.4" customHeight="1"/>
    <row r="814" ht="14.4" customHeight="1"/>
    <row r="815" ht="14.4" customHeight="1"/>
    <row r="816" ht="14.4" customHeight="1"/>
    <row r="817" ht="14.4" customHeight="1"/>
    <row r="818" ht="14.4" customHeight="1"/>
    <row r="819" ht="14.4" customHeight="1"/>
    <row r="820" ht="14.4" customHeight="1"/>
    <row r="821" ht="14.4" customHeight="1"/>
    <row r="822" ht="14.4" customHeight="1"/>
    <row r="823" ht="14.4" customHeight="1"/>
    <row r="824" ht="14.4" customHeight="1"/>
    <row r="825" ht="14.4" customHeight="1"/>
    <row r="826" ht="14.4" customHeight="1"/>
    <row r="827" ht="14.4" customHeight="1"/>
    <row r="828" ht="14.4" customHeight="1"/>
    <row r="829" ht="14.4" customHeight="1"/>
    <row r="830" ht="14.4" customHeight="1"/>
    <row r="831" ht="14.4" customHeight="1"/>
    <row r="832" ht="14.4" customHeight="1"/>
    <row r="833" ht="14.4" customHeight="1"/>
    <row r="834" ht="14.4" customHeight="1"/>
    <row r="835" ht="14.4" customHeight="1"/>
    <row r="836" ht="14.4" customHeight="1"/>
    <row r="837" ht="14.4" customHeight="1"/>
    <row r="838" ht="14.4" customHeight="1"/>
    <row r="839" ht="14.4" customHeight="1"/>
    <row r="840" ht="14.4" customHeight="1"/>
    <row r="841" ht="14.4" customHeight="1"/>
    <row r="842" ht="14.4" customHeight="1"/>
    <row r="843" ht="14.4" customHeight="1"/>
    <row r="844" ht="14.4" customHeight="1"/>
    <row r="845" ht="14.4" customHeight="1"/>
    <row r="846" ht="14.4" customHeight="1"/>
    <row r="847" ht="14.4" customHeight="1"/>
    <row r="848" ht="14.4" customHeight="1"/>
    <row r="849" ht="14.4" customHeight="1"/>
    <row r="850" ht="14.4" customHeight="1"/>
    <row r="851" ht="14.4" customHeight="1"/>
    <row r="852" ht="14.4" customHeight="1"/>
    <row r="853" ht="14.4" customHeight="1"/>
    <row r="854" ht="14.4" customHeight="1"/>
    <row r="855" ht="14.4" customHeight="1"/>
    <row r="856" ht="14.4" customHeight="1"/>
    <row r="857" ht="14.4" customHeight="1"/>
    <row r="858" ht="14.4" customHeight="1"/>
    <row r="859" ht="14.4" customHeight="1"/>
    <row r="860" ht="14.4" customHeight="1"/>
    <row r="861" ht="14.4" customHeight="1"/>
    <row r="862" ht="14.4" customHeight="1"/>
    <row r="863" ht="14.4" customHeight="1"/>
    <row r="864" ht="14.4" customHeight="1"/>
    <row r="865" ht="14.4" customHeight="1"/>
    <row r="866" ht="14.4" customHeight="1"/>
    <row r="867" ht="14.4" customHeight="1"/>
    <row r="868" ht="14.4" customHeight="1"/>
    <row r="869" ht="14.4" customHeight="1"/>
    <row r="870" ht="14.4" customHeight="1"/>
    <row r="871" ht="14.4" customHeight="1"/>
    <row r="872" ht="14.4" customHeight="1"/>
    <row r="873" ht="14.4" customHeight="1"/>
    <row r="874" ht="14.4" customHeight="1"/>
    <row r="875" ht="14.4" customHeight="1"/>
    <row r="876" ht="14.4" customHeight="1"/>
    <row r="877" ht="14.4" customHeight="1"/>
    <row r="878" ht="14.4" customHeight="1"/>
    <row r="879" ht="14.4" customHeight="1"/>
    <row r="880" ht="14.4" customHeight="1"/>
    <row r="881" ht="14.4" customHeight="1"/>
    <row r="882" ht="14.4" customHeight="1"/>
    <row r="883" ht="14.4" customHeight="1"/>
    <row r="884" ht="14.4" customHeight="1"/>
    <row r="885" ht="14.4" customHeight="1"/>
    <row r="886" ht="14.4" customHeight="1"/>
    <row r="887" ht="14.4" customHeight="1"/>
    <row r="888" ht="14.4" customHeight="1"/>
    <row r="889" ht="14.4" customHeight="1"/>
    <row r="890" ht="14.4" customHeight="1"/>
    <row r="891" ht="14.4" customHeight="1"/>
    <row r="892" ht="14.4" customHeight="1"/>
    <row r="893" ht="14.4" customHeight="1"/>
    <row r="894" ht="14.4" customHeight="1"/>
    <row r="895" ht="14.4" customHeight="1"/>
    <row r="896" ht="14.4" customHeight="1"/>
    <row r="897" ht="14.4" customHeight="1"/>
    <row r="898" ht="14.4" customHeight="1"/>
    <row r="899" ht="14.4" customHeight="1"/>
    <row r="900" ht="14.4" customHeight="1"/>
    <row r="901" ht="14.4" customHeight="1"/>
    <row r="902" ht="14.4" customHeight="1"/>
    <row r="903" ht="14.4" customHeight="1"/>
    <row r="904" ht="14.4" customHeight="1"/>
    <row r="905" ht="14.4" customHeight="1"/>
    <row r="906" ht="14.4" customHeight="1"/>
    <row r="907" ht="14.4" customHeight="1"/>
    <row r="908" ht="14.4" customHeight="1"/>
    <row r="909" ht="14.4" customHeight="1"/>
    <row r="910" ht="14.4" customHeight="1"/>
    <row r="911" ht="14.4" customHeight="1"/>
    <row r="912" ht="14.4" customHeight="1"/>
    <row r="913" ht="14.4" customHeight="1"/>
    <row r="914" ht="14.4" customHeight="1"/>
    <row r="915" ht="14.4" customHeight="1"/>
    <row r="916" ht="14.4" customHeight="1"/>
    <row r="917" ht="14.4" customHeight="1"/>
    <row r="918" ht="14.4" customHeight="1"/>
    <row r="919" ht="14.4" customHeight="1"/>
    <row r="920" ht="14.4" customHeight="1"/>
    <row r="921" ht="14.4" customHeight="1"/>
    <row r="922" ht="14.4" customHeight="1"/>
    <row r="923" ht="14.4" customHeight="1"/>
    <row r="924" ht="14.4" customHeight="1"/>
    <row r="925" ht="14.4" customHeight="1"/>
    <row r="926" ht="14.4" customHeight="1"/>
    <row r="927" ht="14.4" customHeight="1"/>
    <row r="928" ht="14.4" customHeight="1"/>
    <row r="929" ht="14.4" customHeight="1"/>
    <row r="930" ht="14.4" customHeight="1"/>
    <row r="931" ht="14.4" customHeight="1"/>
    <row r="932" ht="14.4" customHeight="1"/>
    <row r="933" ht="14.4" customHeight="1"/>
    <row r="934" ht="14.4" customHeight="1"/>
    <row r="935" ht="14.4" customHeight="1"/>
    <row r="936" ht="14.4" customHeight="1"/>
    <row r="937" ht="14.4" customHeight="1"/>
    <row r="938" ht="14.4" customHeight="1"/>
    <row r="939" ht="14.4" customHeight="1"/>
    <row r="940" ht="14.4" customHeight="1"/>
    <row r="941" ht="14.4" customHeight="1"/>
    <row r="942" ht="14.4" customHeight="1"/>
    <row r="943" ht="14.4" customHeight="1"/>
    <row r="944" ht="14.4" customHeight="1"/>
    <row r="945" ht="14.4" customHeight="1"/>
    <row r="946" ht="14.4" customHeight="1"/>
    <row r="947" ht="14.4" customHeight="1"/>
    <row r="948" ht="14.4" customHeight="1"/>
    <row r="949" ht="14.4" customHeight="1"/>
    <row r="950" ht="14.4" customHeight="1"/>
    <row r="951" ht="14.4" customHeight="1"/>
    <row r="952" ht="14.4" customHeight="1"/>
    <row r="953" ht="14.4" customHeight="1"/>
    <row r="954" ht="14.4" customHeight="1"/>
    <row r="955" ht="14.4" customHeight="1"/>
    <row r="956" ht="14.4" customHeight="1"/>
    <row r="957" ht="14.4" customHeight="1"/>
    <row r="958" ht="14.4" customHeight="1"/>
    <row r="959" ht="14.4" customHeight="1"/>
    <row r="960" ht="14.4" customHeight="1"/>
    <row r="961" ht="14.4" customHeight="1"/>
    <row r="962" ht="14.4" customHeight="1"/>
    <row r="963" ht="14.4" customHeight="1"/>
    <row r="964" ht="14.4" customHeight="1"/>
    <row r="965" ht="14.4" customHeight="1"/>
    <row r="966" ht="14.4" customHeight="1"/>
    <row r="967" ht="14.4" customHeight="1"/>
    <row r="968" ht="14.4" customHeight="1"/>
    <row r="969" ht="14.4" customHeight="1"/>
    <row r="970" ht="14.4" customHeight="1"/>
    <row r="971" ht="14.4" customHeight="1"/>
    <row r="972" ht="14.4" customHeight="1"/>
    <row r="973" ht="14.4" customHeight="1"/>
    <row r="974" ht="14.4" customHeight="1"/>
    <row r="975" ht="14.4" customHeight="1"/>
    <row r="976" ht="14.4" customHeight="1"/>
    <row r="977" ht="14.4" customHeight="1"/>
    <row r="978" ht="14.4" customHeight="1"/>
    <row r="979" ht="14.4" customHeight="1"/>
    <row r="980" ht="14.4" customHeight="1"/>
    <row r="981" ht="14.4" customHeight="1"/>
    <row r="982" ht="14.4" customHeight="1"/>
    <row r="983" ht="14.4" customHeight="1"/>
    <row r="984" ht="14.4" customHeight="1"/>
    <row r="985" ht="14.4" customHeight="1"/>
    <row r="986" ht="14.4" customHeight="1"/>
    <row r="987" ht="14.4" customHeight="1"/>
    <row r="988" ht="14.4" customHeight="1"/>
    <row r="989" ht="14.4" customHeight="1"/>
    <row r="990" ht="14.4" customHeight="1"/>
    <row r="991" ht="14.4" customHeight="1"/>
    <row r="992" ht="14.4" customHeight="1"/>
    <row r="993" ht="14.4" customHeight="1"/>
    <row r="994" ht="14.4" customHeight="1"/>
    <row r="995" ht="14.4" customHeight="1"/>
    <row r="996" ht="14.4" customHeight="1"/>
    <row r="997" ht="14.4" customHeight="1"/>
    <row r="998" ht="14.4" customHeight="1"/>
    <row r="999" ht="14.4" customHeight="1"/>
    <row r="1000" ht="14.4" customHeight="1"/>
    <row r="1001" ht="14.4" customHeight="1"/>
    <row r="1002" ht="14.4" customHeight="1"/>
    <row r="1003" ht="14.4" customHeight="1"/>
    <row r="1004" ht="14.4" customHeight="1"/>
    <row r="1005" ht="14.4" customHeight="1"/>
    <row r="1006" ht="14.4" customHeight="1"/>
    <row r="1007" ht="14.4" customHeight="1"/>
    <row r="1008" ht="14.4" customHeight="1"/>
    <row r="1009" ht="14.4" customHeight="1"/>
    <row r="1010" ht="14.4" customHeight="1"/>
    <row r="1011" ht="14.4" customHeight="1"/>
    <row r="1012" ht="14.4" customHeight="1"/>
    <row r="1013" ht="14.4" customHeight="1"/>
    <row r="1014" ht="14.4" customHeight="1"/>
    <row r="1015" ht="14.4" customHeight="1"/>
    <row r="1016" ht="14.4" customHeight="1"/>
    <row r="1017" ht="14.4" customHeight="1"/>
    <row r="1018" ht="14.4" customHeight="1"/>
    <row r="1019" ht="14.4" customHeight="1"/>
    <row r="1020" ht="14.4" customHeight="1"/>
    <row r="1021" ht="14.4" customHeight="1"/>
    <row r="1022" ht="14.4" customHeight="1"/>
    <row r="1023" ht="14.4" customHeight="1"/>
    <row r="1024" ht="14.4" customHeight="1"/>
    <row r="1025" ht="14.4" customHeight="1"/>
    <row r="1026" ht="14.4" customHeight="1"/>
    <row r="1027" ht="14.4" customHeight="1"/>
    <row r="1028" ht="14.4" customHeight="1"/>
    <row r="1029" ht="14.4" customHeight="1"/>
    <row r="1030" ht="14.4" customHeight="1"/>
    <row r="1031" ht="14.4" customHeight="1"/>
    <row r="1032" ht="14.4" customHeight="1"/>
    <row r="1033" ht="14.4" customHeight="1"/>
    <row r="1034" ht="14.4" customHeight="1"/>
    <row r="1035" ht="14.4" customHeight="1"/>
    <row r="1036" ht="14.4" customHeight="1"/>
    <row r="1037" ht="14.4" customHeight="1"/>
    <row r="1038" ht="14.4" customHeight="1"/>
    <row r="1039" ht="14.4" customHeight="1"/>
    <row r="1040" ht="14.4" customHeight="1"/>
    <row r="1041" ht="14.4" customHeight="1"/>
    <row r="1042" ht="14.4" customHeight="1"/>
    <row r="1043" ht="14.4" customHeight="1"/>
    <row r="1044" ht="14.4" customHeight="1"/>
    <row r="1045" ht="14.4" customHeight="1"/>
    <row r="1046" ht="14.4" customHeight="1"/>
    <row r="1047" ht="14.4" customHeight="1"/>
    <row r="1048" ht="14.4" customHeight="1"/>
    <row r="1049" ht="14.4" customHeight="1"/>
    <row r="1050" ht="14.4" customHeight="1"/>
    <row r="1051" ht="14.4" customHeight="1"/>
    <row r="1052" ht="14.4" customHeight="1"/>
    <row r="1053" ht="14.4" customHeight="1"/>
    <row r="1054" ht="14.4" customHeight="1"/>
    <row r="1055" ht="14.4" customHeight="1"/>
    <row r="1056" ht="14.4" customHeight="1"/>
    <row r="1057" ht="14.4" customHeight="1"/>
    <row r="1058" ht="14.4" customHeight="1"/>
    <row r="1059" ht="14.4" customHeight="1"/>
    <row r="1060" ht="14.4" customHeight="1"/>
    <row r="1061" ht="14.4" customHeight="1"/>
    <row r="1062" ht="14.4" customHeight="1"/>
    <row r="1063" ht="14.4" customHeight="1"/>
    <row r="1064" ht="14.4" customHeight="1"/>
    <row r="1065" ht="14.4" customHeight="1"/>
    <row r="1066" ht="14.4" customHeight="1"/>
    <row r="1067" ht="14.4" customHeight="1"/>
    <row r="1068" ht="14.4" customHeight="1"/>
    <row r="1069" ht="14.4" customHeight="1"/>
    <row r="1070" ht="14.4" customHeight="1"/>
    <row r="1071" ht="14.4" customHeight="1"/>
    <row r="1072" ht="14.4" customHeight="1"/>
    <row r="1073" ht="14.4" customHeight="1"/>
    <row r="1074" ht="14.4" customHeight="1"/>
    <row r="1075" ht="14.4" customHeight="1"/>
    <row r="1076" ht="14.4" customHeight="1"/>
    <row r="1077" ht="14.4" customHeight="1"/>
    <row r="1078" ht="14.4" customHeight="1"/>
    <row r="1079" ht="14.4" customHeight="1"/>
    <row r="1080" ht="14.4" customHeight="1"/>
    <row r="1081" ht="14.4" customHeight="1"/>
    <row r="1082" ht="14.4" customHeight="1"/>
    <row r="1083" ht="14.4" customHeight="1"/>
    <row r="1084" ht="14.4" customHeight="1"/>
    <row r="1085" ht="14.4" customHeight="1"/>
    <row r="1086" ht="14.4" customHeight="1"/>
    <row r="1087" ht="14.4" customHeight="1"/>
    <row r="1088" ht="14.4" customHeight="1"/>
    <row r="1089" ht="14.4" customHeight="1"/>
    <row r="1090" ht="14.4" customHeight="1"/>
    <row r="1091" ht="14.4" customHeight="1"/>
    <row r="1092" ht="14.4" customHeight="1"/>
    <row r="1093" ht="14.4" customHeight="1"/>
    <row r="1094" ht="14.4" customHeight="1"/>
    <row r="1095" ht="14.4" customHeight="1"/>
    <row r="1096" ht="14.4" customHeight="1"/>
    <row r="1097" ht="14.4" customHeight="1"/>
    <row r="1098" ht="14.4" customHeight="1"/>
    <row r="1099" ht="14.4" customHeight="1"/>
    <row r="1100" ht="14.4" customHeight="1"/>
    <row r="1101" ht="14.4" customHeight="1"/>
    <row r="1102" ht="14.4" customHeight="1"/>
    <row r="1103" ht="14.4" customHeight="1"/>
    <row r="1104" ht="14.4" customHeight="1"/>
    <row r="1105" ht="14.4" customHeight="1"/>
    <row r="1106" ht="14.4" customHeight="1"/>
    <row r="1107" ht="14.4" customHeight="1"/>
    <row r="1108" ht="14.4" customHeight="1"/>
    <row r="1109" ht="14.4" customHeight="1"/>
    <row r="1110" ht="14.4" customHeight="1"/>
    <row r="1111" ht="14.4" customHeight="1"/>
    <row r="1112" ht="14.4" customHeight="1"/>
    <row r="1113" ht="14.4" customHeight="1"/>
    <row r="1114" ht="14.4" customHeight="1"/>
    <row r="1115" ht="14.4" customHeight="1"/>
    <row r="1116" ht="14.4" customHeight="1"/>
    <row r="1117" ht="14.4" customHeight="1"/>
    <row r="1118" ht="14.4" customHeight="1"/>
    <row r="1119" ht="14.4" customHeight="1"/>
    <row r="1120" ht="14.4" customHeight="1"/>
    <row r="1121" ht="14.4" customHeight="1"/>
    <row r="1122" ht="14.4" customHeight="1"/>
    <row r="1123" ht="14.4" customHeight="1"/>
    <row r="1124" ht="14.4" customHeight="1"/>
    <row r="1125" ht="14.4" customHeight="1"/>
    <row r="1126" ht="14.4" customHeight="1"/>
    <row r="1127" ht="14.4" customHeight="1"/>
    <row r="1128" ht="14.4" customHeight="1"/>
    <row r="1129" ht="14.4" customHeight="1"/>
    <row r="1130" ht="14.4" customHeight="1"/>
    <row r="1131" ht="14.4" customHeight="1"/>
    <row r="1132" ht="14.4" customHeight="1"/>
    <row r="1133" ht="14.4" customHeight="1"/>
    <row r="1134" ht="14.4" customHeight="1"/>
    <row r="1135" ht="14.4" customHeight="1"/>
    <row r="1136" ht="14.4" customHeight="1"/>
    <row r="1137" ht="14.4" customHeight="1"/>
    <row r="1138" ht="14.4" customHeight="1"/>
    <row r="1139" ht="14.4" customHeight="1"/>
    <row r="1140" ht="14.4" customHeight="1"/>
    <row r="1141" ht="14.4" customHeight="1"/>
    <row r="1142" ht="14.4" customHeight="1"/>
    <row r="1143" ht="14.4" customHeight="1"/>
    <row r="1144" ht="14.4" customHeight="1"/>
    <row r="1145" ht="14.4" customHeight="1"/>
    <row r="1146" ht="14.4" customHeight="1"/>
    <row r="1147" ht="14.4" customHeight="1"/>
    <row r="1148" ht="14.4" customHeight="1"/>
    <row r="1149" ht="14.4" customHeight="1"/>
    <row r="1150" ht="14.4" customHeight="1"/>
    <row r="1151" ht="14.4" customHeight="1"/>
    <row r="1152" ht="14.4" customHeight="1"/>
    <row r="1153" ht="14.4" customHeight="1"/>
    <row r="1154" ht="14.4" customHeight="1"/>
    <row r="1155" ht="14.4" customHeight="1"/>
    <row r="1156" ht="14.4" customHeight="1"/>
    <row r="1157" ht="14.4" customHeight="1"/>
    <row r="1158" ht="14.4" customHeight="1"/>
    <row r="1159" ht="14.4" customHeight="1"/>
    <row r="1160" ht="14.4" customHeight="1"/>
    <row r="1161" ht="14.4" customHeight="1"/>
    <row r="1162" ht="14.4" customHeight="1"/>
    <row r="1163" ht="14.4" customHeight="1"/>
    <row r="1164" ht="14.4" customHeight="1"/>
    <row r="1165" ht="14.4" customHeight="1"/>
    <row r="1166" ht="14.4" customHeight="1"/>
    <row r="1167" ht="14.4" customHeight="1"/>
    <row r="1168" ht="14.4" customHeight="1"/>
    <row r="1169" ht="14.4" customHeight="1"/>
    <row r="1170" ht="14.4" customHeight="1"/>
    <row r="1171" ht="14.4" customHeight="1"/>
    <row r="1172" ht="14.4" customHeight="1"/>
    <row r="1173" ht="14.4" customHeight="1"/>
    <row r="1174" ht="14.4" customHeight="1"/>
    <row r="1175" ht="14.4" customHeight="1"/>
    <row r="1176" ht="14.4" customHeight="1"/>
    <row r="1177" ht="14.4" customHeight="1"/>
    <row r="1178" ht="14.4" customHeight="1"/>
    <row r="1179" ht="14.4" customHeight="1"/>
    <row r="1180" ht="14.4" customHeight="1"/>
    <row r="1181" ht="14.4" customHeight="1"/>
    <row r="1182" ht="14.4" customHeight="1"/>
    <row r="1183" ht="14.4" customHeight="1"/>
    <row r="1184" ht="14.4" customHeight="1"/>
    <row r="1185" ht="14.4" customHeight="1"/>
    <row r="1186" ht="14.4" customHeight="1"/>
    <row r="1187" ht="14.4" customHeight="1"/>
    <row r="1188" ht="14.4" customHeight="1"/>
    <row r="1189" ht="14.4" customHeight="1"/>
    <row r="1190" ht="14.4" customHeight="1"/>
    <row r="1191" ht="14.4" customHeight="1"/>
    <row r="1192" ht="14.4" customHeight="1"/>
    <row r="1193" ht="14.4" customHeight="1"/>
    <row r="1194" ht="14.4" customHeight="1"/>
    <row r="1195" ht="14.4" customHeight="1"/>
    <row r="1196" ht="14.4" customHeight="1"/>
    <row r="1197" ht="14.4" customHeight="1"/>
    <row r="1198" ht="14.4" customHeight="1"/>
    <row r="1199" ht="14.4" customHeight="1"/>
    <row r="1200" ht="14.4" customHeight="1"/>
    <row r="1201" ht="14.4" customHeight="1"/>
    <row r="1202" ht="14.4" customHeight="1"/>
    <row r="1203" ht="14.4" customHeight="1"/>
    <row r="1204" ht="14.4" customHeight="1"/>
    <row r="1205" ht="14.4" customHeight="1"/>
    <row r="1206" ht="14.4" customHeight="1"/>
    <row r="1207" ht="14.4" customHeight="1"/>
    <row r="1208" ht="14.4" customHeight="1"/>
    <row r="1209" ht="14.4" customHeight="1"/>
    <row r="1210" ht="14.4" customHeight="1"/>
    <row r="1211" ht="14.4" customHeight="1"/>
    <row r="1212" ht="14.4" customHeight="1"/>
    <row r="1213" ht="14.4" customHeight="1"/>
    <row r="1214" ht="14.4" customHeight="1"/>
    <row r="1215" ht="14.4" customHeight="1"/>
    <row r="1216" ht="14.4" customHeight="1"/>
    <row r="1217" ht="14.4" customHeight="1"/>
    <row r="1218" ht="14.4" customHeight="1"/>
    <row r="1219" ht="14.4" customHeight="1"/>
    <row r="1220" ht="14.4" customHeight="1"/>
    <row r="1221" ht="14.4" customHeight="1"/>
    <row r="1222" ht="14.4" customHeight="1"/>
    <row r="1223" ht="14.4" customHeight="1"/>
    <row r="1224" ht="14.4" customHeight="1"/>
    <row r="1225" ht="14.4" customHeight="1"/>
    <row r="1226" ht="14.4" customHeight="1"/>
    <row r="1227" ht="14.4" customHeight="1"/>
    <row r="1228" ht="14.4" customHeight="1"/>
    <row r="1229" ht="14.4" customHeight="1"/>
    <row r="1230" ht="14.4" customHeight="1"/>
    <row r="1231" ht="14.4" customHeight="1"/>
    <row r="1232" ht="14.4" customHeight="1"/>
    <row r="1233" ht="14.4" customHeight="1"/>
    <row r="1234" ht="14.4" customHeight="1"/>
    <row r="1235" ht="14.4" customHeight="1"/>
    <row r="1236" ht="14.4" customHeight="1"/>
    <row r="1237" ht="14.4" customHeight="1"/>
    <row r="1238" ht="14.4" customHeight="1"/>
    <row r="1239" ht="14.4" customHeight="1"/>
    <row r="1240" ht="14.4" customHeight="1"/>
    <row r="1241" ht="14.4" customHeight="1"/>
    <row r="1242" ht="14.4" customHeight="1"/>
    <row r="1243" ht="14.4" customHeight="1"/>
    <row r="1244" ht="14.4" customHeight="1"/>
    <row r="1245" ht="14.4" customHeight="1"/>
    <row r="1246" ht="14.4" customHeight="1"/>
    <row r="1247" ht="14.4" customHeight="1"/>
    <row r="1248" ht="14.4" customHeight="1"/>
    <row r="1249" ht="14.4" customHeight="1"/>
    <row r="1250" ht="14.4" customHeight="1"/>
    <row r="1251" ht="14.4" customHeight="1"/>
    <row r="1252" ht="14.4" customHeight="1"/>
    <row r="1253" ht="14.4" customHeight="1"/>
    <row r="1254" ht="14.4" customHeight="1"/>
    <row r="1255" ht="14.4" customHeight="1"/>
    <row r="1256" ht="14.4" customHeight="1"/>
    <row r="1257" ht="14.4" customHeight="1"/>
    <row r="1258" ht="14.4" customHeight="1"/>
    <row r="1259" ht="14.4" customHeight="1"/>
    <row r="1260" ht="14.4" customHeight="1"/>
    <row r="1261" ht="14.4" customHeight="1"/>
    <row r="1262" ht="14.4" customHeight="1"/>
    <row r="1263" ht="14.4" customHeight="1"/>
    <row r="1264" ht="14.4" customHeight="1"/>
    <row r="1265" ht="14.4" customHeight="1"/>
    <row r="1266" ht="14.4" customHeight="1"/>
    <row r="1267" ht="14.4" customHeight="1"/>
    <row r="1268" ht="14.4" customHeight="1"/>
    <row r="1269" ht="14.4" customHeight="1"/>
    <row r="1270" ht="14.4" customHeight="1"/>
    <row r="1271" ht="14.4" customHeight="1"/>
    <row r="1272" ht="14.4" customHeight="1"/>
    <row r="1273" ht="14.4" customHeight="1"/>
    <row r="1274" ht="14.4" customHeight="1"/>
    <row r="1275" ht="14.4" customHeight="1"/>
    <row r="1276" ht="14.4" customHeight="1"/>
    <row r="1277" ht="14.4" customHeight="1"/>
    <row r="1278" ht="14.4" customHeight="1"/>
    <row r="1279" ht="14.4" customHeight="1"/>
    <row r="1280" ht="14.4" customHeight="1"/>
    <row r="1281" ht="14.4" customHeight="1"/>
    <row r="1282" ht="14.4" customHeight="1"/>
    <row r="1283" ht="14.4" customHeight="1"/>
    <row r="1284" ht="14.4" customHeight="1"/>
    <row r="1285" ht="14.4" customHeight="1"/>
    <row r="1286" ht="14.4" customHeight="1"/>
    <row r="1287" ht="14.4" customHeight="1"/>
    <row r="1288" ht="14.4" customHeight="1"/>
    <row r="1289" ht="14.4" customHeight="1"/>
    <row r="1290" ht="14.4" customHeight="1"/>
    <row r="1291" ht="14.4" customHeight="1"/>
    <row r="1292" ht="14.4" customHeight="1"/>
    <row r="1293" ht="14.4" customHeight="1"/>
    <row r="1294" ht="14.4" customHeight="1"/>
    <row r="1295" ht="14.4" customHeight="1"/>
    <row r="1296" ht="14.4" customHeight="1"/>
    <row r="1297" ht="14.4" customHeight="1"/>
    <row r="1298" ht="14.4" customHeight="1"/>
    <row r="1299" ht="14.4" customHeight="1"/>
    <row r="1300" ht="14.4" customHeight="1"/>
    <row r="1301" ht="14.4" customHeight="1"/>
    <row r="1302" ht="14.4" customHeight="1"/>
    <row r="1303" ht="14.4" customHeight="1"/>
    <row r="1304" ht="14.4" customHeight="1"/>
    <row r="1305" ht="14.4" customHeight="1"/>
    <row r="1306" ht="14.4" customHeight="1"/>
    <row r="1307" ht="14.4" customHeight="1"/>
    <row r="1308" ht="14.4" customHeight="1"/>
    <row r="1309" ht="14.4" customHeight="1"/>
    <row r="1310" ht="14.4" customHeight="1"/>
    <row r="1311" ht="14.4" customHeight="1"/>
    <row r="1312" ht="14.4" customHeight="1"/>
    <row r="1313" ht="14.4" customHeight="1"/>
    <row r="1314" ht="14.4" customHeight="1"/>
    <row r="1315" ht="14.4" customHeight="1"/>
    <row r="1316" ht="14.4" customHeight="1"/>
    <row r="1317" ht="14.4" customHeight="1"/>
    <row r="1318" ht="14.4" customHeight="1"/>
    <row r="1319" ht="14.4" customHeight="1"/>
    <row r="1320" ht="14.4" customHeight="1"/>
    <row r="1321" ht="14.4" customHeight="1"/>
    <row r="1322" ht="14.4" customHeight="1"/>
    <row r="1323" ht="14.4" customHeight="1"/>
    <row r="1324" ht="14.4" customHeight="1"/>
    <row r="1325" ht="14.4" customHeight="1"/>
    <row r="1326" ht="14.4" customHeight="1"/>
    <row r="1327" ht="14.4" customHeight="1"/>
    <row r="1328" ht="14.4" customHeight="1"/>
    <row r="1329" ht="14.4" customHeight="1"/>
    <row r="1330" ht="14.4" customHeight="1"/>
    <row r="1331" ht="14.4" customHeight="1"/>
    <row r="1332" ht="14.4" customHeight="1"/>
    <row r="1333" ht="14.4" customHeight="1"/>
    <row r="1334" ht="14.4" customHeight="1"/>
    <row r="1335" ht="14.4" customHeight="1"/>
    <row r="1336" ht="14.4" customHeight="1"/>
    <row r="1337" ht="14.4" customHeight="1"/>
    <row r="1338" ht="14.4" customHeight="1"/>
    <row r="1339" ht="14.4" customHeight="1"/>
    <row r="1340" ht="14.4" customHeight="1"/>
    <row r="1341" ht="14.4" customHeight="1"/>
    <row r="1342" ht="14.4" customHeight="1"/>
    <row r="1343" ht="14.4" customHeight="1"/>
    <row r="1344" ht="14.4" customHeight="1"/>
    <row r="1345" ht="14.4" customHeight="1"/>
    <row r="1346" ht="14.4" customHeight="1"/>
    <row r="1347" ht="14.4" customHeight="1"/>
    <row r="1348" ht="14.4" customHeight="1"/>
    <row r="1349" ht="14.4" customHeight="1"/>
    <row r="1350" ht="14.4" customHeight="1"/>
    <row r="1351" ht="14.4" customHeight="1"/>
    <row r="1352" ht="14.4" customHeight="1"/>
    <row r="1353" ht="14.4" customHeight="1"/>
    <row r="1354" ht="14.4" customHeight="1"/>
    <row r="1355" ht="14.4" customHeight="1"/>
    <row r="1356" ht="14.4" customHeight="1"/>
    <row r="1357" ht="14.4" customHeight="1"/>
    <row r="1358" ht="14.4" customHeight="1"/>
    <row r="1359" ht="14.4" customHeight="1"/>
    <row r="1360" ht="14.4" customHeight="1"/>
    <row r="1361" ht="14.4" customHeight="1"/>
    <row r="1362" ht="14.4" customHeight="1"/>
    <row r="1363" ht="14.4" customHeight="1"/>
    <row r="1364" ht="14.4" customHeight="1"/>
    <row r="1365" ht="14.4" customHeight="1"/>
    <row r="1366" ht="14.4" customHeight="1"/>
    <row r="1367" ht="14.4" customHeight="1"/>
    <row r="1368" ht="14.4" customHeight="1"/>
    <row r="1369" ht="14.4" customHeight="1"/>
    <row r="1370" ht="14.4" customHeight="1"/>
    <row r="1371" ht="14.4" customHeight="1"/>
    <row r="1372" ht="14.4" customHeight="1"/>
    <row r="1373" ht="14.4" customHeight="1"/>
    <row r="1374" ht="14.4" customHeight="1"/>
    <row r="1375" ht="14.4" customHeight="1"/>
    <row r="1376" ht="14.4" customHeight="1"/>
    <row r="1377" ht="14.4" customHeight="1"/>
    <row r="1378" ht="14.4" customHeight="1"/>
    <row r="1379" ht="14.4" customHeight="1"/>
    <row r="1380" ht="14.4" customHeight="1"/>
    <row r="1381" ht="14.4" customHeight="1"/>
    <row r="1382" ht="14.4" customHeight="1"/>
    <row r="1383" ht="14.4" customHeight="1"/>
    <row r="1384" ht="14.4" customHeight="1"/>
    <row r="1385" ht="14.4" customHeight="1"/>
    <row r="1386" ht="14.4" customHeight="1"/>
    <row r="1387" ht="14.4" customHeight="1"/>
    <row r="1388" ht="14.4" customHeight="1"/>
    <row r="1389" ht="14.4" customHeight="1"/>
    <row r="1390" ht="14.4" customHeight="1"/>
    <row r="1391" ht="14.4" customHeight="1"/>
    <row r="1392" ht="14.4" customHeight="1"/>
    <row r="1393" ht="14.4" customHeight="1"/>
    <row r="1394" ht="14.4" customHeight="1"/>
    <row r="1395" ht="14.4" customHeight="1"/>
    <row r="1396" ht="14.4" customHeight="1"/>
    <row r="1397" ht="14.4" customHeight="1"/>
    <row r="1398" ht="14.4" customHeight="1"/>
    <row r="1399" ht="14.4" customHeight="1"/>
    <row r="1400" ht="14.4" customHeight="1"/>
    <row r="1401" ht="14.4" customHeight="1"/>
    <row r="1402" ht="14.4" customHeight="1"/>
    <row r="1403" ht="14.4" customHeight="1"/>
    <row r="1404" ht="14.4" customHeight="1"/>
    <row r="1405" ht="14.4" customHeight="1"/>
    <row r="1406" ht="14.4" customHeight="1"/>
    <row r="1407" ht="14.4" customHeight="1"/>
    <row r="1408" ht="14.4" customHeight="1"/>
    <row r="1409" ht="14.4" customHeight="1"/>
    <row r="1410" ht="14.4" customHeight="1"/>
    <row r="1411" ht="14.4" customHeight="1"/>
    <row r="1412" ht="14.4" customHeight="1"/>
    <row r="1413" ht="14.4" customHeight="1"/>
    <row r="1414" ht="14.4" customHeight="1"/>
    <row r="1415" ht="14.4" customHeight="1"/>
    <row r="1416" ht="14.4" customHeight="1"/>
    <row r="1417" ht="14.4" customHeight="1"/>
    <row r="1418" ht="14.4" customHeight="1"/>
    <row r="1419" ht="14.4" customHeight="1"/>
    <row r="1420" ht="14.4" customHeight="1"/>
    <row r="1421" ht="14.4" customHeight="1"/>
    <row r="1422" ht="14.4" customHeight="1"/>
    <row r="1423" ht="14.4" customHeight="1"/>
    <row r="1424" ht="14.4" customHeight="1"/>
    <row r="1425" ht="14.4" customHeight="1"/>
    <row r="1426" ht="14.4" customHeight="1"/>
    <row r="1427" ht="14.4" customHeight="1"/>
    <row r="1428" ht="14.4" customHeight="1"/>
    <row r="1429" ht="14.4" customHeight="1"/>
    <row r="1430" ht="14.4" customHeight="1"/>
    <row r="1431" ht="14.4" customHeight="1"/>
    <row r="1432" ht="14.4" customHeight="1"/>
    <row r="1433" ht="14.4" customHeight="1"/>
    <row r="1434" ht="14.4" customHeight="1"/>
    <row r="1435" ht="14.4" customHeight="1"/>
    <row r="1436" ht="14.4" customHeight="1"/>
    <row r="1437" ht="14.4" customHeight="1"/>
    <row r="1438" ht="14.4" customHeight="1"/>
    <row r="1439" ht="14.4" customHeight="1"/>
    <row r="1440" ht="14.4" customHeight="1"/>
    <row r="1441" ht="14.4" customHeight="1"/>
    <row r="1442" ht="14.4" customHeight="1"/>
    <row r="1443" ht="14.4" customHeight="1"/>
    <row r="1444" ht="14.4" customHeight="1"/>
    <row r="1445" ht="14.4" customHeight="1"/>
    <row r="1446" ht="14.4" customHeight="1"/>
    <row r="1447" ht="14.4" customHeight="1"/>
    <row r="1448" ht="14.4" customHeight="1"/>
    <row r="1449" ht="14.4" customHeight="1"/>
    <row r="1450" ht="14.4" customHeight="1"/>
    <row r="1451" ht="14.4" customHeight="1"/>
    <row r="1452" ht="14.4" customHeight="1"/>
    <row r="1453" ht="14.4" customHeight="1"/>
    <row r="1454" ht="14.4" customHeight="1"/>
    <row r="1455" ht="14.4" customHeight="1"/>
    <row r="1456" ht="14.4" customHeight="1"/>
    <row r="1457" ht="14.4" customHeight="1"/>
    <row r="1458" ht="14.4" customHeight="1"/>
    <row r="1459" ht="14.4" customHeight="1"/>
    <row r="1460" ht="14.4" customHeight="1"/>
    <row r="1461" ht="14.4" customHeight="1"/>
    <row r="1462" ht="14.4" customHeight="1"/>
    <row r="1463" ht="14.4" customHeight="1"/>
    <row r="1464" ht="14.4" customHeight="1"/>
    <row r="1465" ht="14.4" customHeight="1"/>
    <row r="1466" ht="14.4" customHeight="1"/>
    <row r="1467" ht="14.4" customHeight="1"/>
    <row r="1468" ht="14.4" customHeight="1"/>
    <row r="1469" ht="14.4" customHeight="1"/>
    <row r="1470" ht="14.4" customHeight="1"/>
    <row r="1471" ht="14.4" customHeight="1"/>
    <row r="1472" ht="14.4" customHeight="1"/>
    <row r="1473" ht="14.4" customHeight="1"/>
    <row r="1474" ht="14.4" customHeight="1"/>
    <row r="1475" ht="14.4" customHeight="1"/>
    <row r="1476" ht="14.4" customHeight="1"/>
    <row r="1477" ht="14.4" customHeight="1"/>
    <row r="1478" ht="14.4" customHeight="1"/>
    <row r="1479" ht="14.4" customHeight="1"/>
    <row r="1480" ht="14.4" customHeight="1"/>
    <row r="1481" ht="14.4" customHeight="1"/>
    <row r="1482" ht="14.4" customHeight="1"/>
    <row r="1483" ht="14.4" customHeight="1"/>
    <row r="1484" ht="14.4" customHeight="1"/>
    <row r="1485" ht="14.4" customHeight="1"/>
    <row r="1486" ht="14.4" customHeight="1"/>
    <row r="1487" ht="14.4" customHeight="1"/>
    <row r="1488" ht="14.4" customHeight="1"/>
    <row r="1489" ht="14.4" customHeight="1"/>
    <row r="1490" ht="14.4" customHeight="1"/>
    <row r="1491" ht="14.4" customHeight="1"/>
    <row r="1492" ht="14.4" customHeight="1"/>
    <row r="1493" ht="14.4" customHeight="1"/>
    <row r="1494" ht="14.4" customHeight="1"/>
    <row r="1495" ht="14.4" customHeight="1"/>
    <row r="1496" ht="14.4" customHeight="1"/>
    <row r="1497" ht="14.4" customHeight="1"/>
    <row r="1498" ht="14.4" customHeight="1"/>
    <row r="1499" ht="14.4" customHeight="1"/>
    <row r="1500" ht="14.4" customHeight="1"/>
    <row r="1501" ht="14.4" customHeight="1"/>
    <row r="1502" ht="14.4" customHeight="1"/>
    <row r="1503" ht="14.4" customHeight="1"/>
    <row r="1504" ht="14.4" customHeight="1"/>
    <row r="1505" ht="14.4" customHeight="1"/>
    <row r="1506" ht="14.4" customHeight="1"/>
    <row r="1507" ht="14.4" customHeight="1"/>
    <row r="1508" ht="14.4" customHeight="1"/>
    <row r="1509" ht="14.4" customHeight="1"/>
    <row r="1510" ht="14.4" customHeight="1"/>
    <row r="1511" ht="14.4" customHeight="1"/>
    <row r="1512" ht="14.4" customHeight="1"/>
    <row r="1513" ht="14.4" customHeight="1"/>
    <row r="1514" ht="14.4" customHeight="1"/>
    <row r="1515" ht="14.4" customHeight="1"/>
    <row r="1516" ht="14.4" customHeight="1"/>
    <row r="1517" ht="14.4" customHeight="1"/>
    <row r="1518" ht="14.4" customHeight="1"/>
    <row r="1519" ht="14.4" customHeight="1"/>
    <row r="1520" ht="14.4" customHeight="1"/>
    <row r="1521" ht="14.4" customHeight="1"/>
    <row r="1522" ht="14.4" customHeight="1"/>
    <row r="1523" ht="14.4" customHeight="1"/>
    <row r="1524" ht="14.4" customHeight="1"/>
    <row r="1525" ht="14.4" customHeight="1"/>
    <row r="1526" ht="14.4" customHeight="1"/>
    <row r="1527" ht="14.4" customHeight="1"/>
    <row r="1528" ht="14.4" customHeight="1"/>
    <row r="1529" ht="14.4" customHeight="1"/>
    <row r="1530" ht="14.4" customHeight="1"/>
    <row r="1531" ht="14.4" customHeight="1"/>
    <row r="1532" ht="14.4" customHeight="1"/>
    <row r="1533" ht="14.4" customHeight="1"/>
    <row r="1534" ht="14.4" customHeight="1"/>
    <row r="1535" ht="14.4" customHeight="1"/>
    <row r="1536" ht="14.4" customHeight="1"/>
    <row r="1537" ht="14.4" customHeight="1"/>
    <row r="1538" ht="14.4" customHeight="1"/>
    <row r="1539" ht="14.4" customHeight="1"/>
    <row r="1540" ht="14.4" customHeight="1"/>
    <row r="1541" ht="14.4" customHeight="1"/>
    <row r="1542" ht="14.4" customHeight="1"/>
    <row r="1543" ht="14.4" customHeight="1"/>
    <row r="1544" ht="14.4" customHeight="1"/>
    <row r="1545" ht="14.4" customHeight="1"/>
    <row r="1546" ht="14.4" customHeight="1"/>
    <row r="1547" ht="14.4" customHeight="1"/>
    <row r="1548" ht="14.4" customHeight="1"/>
    <row r="1549" ht="14.4" customHeight="1"/>
    <row r="1550" ht="14.4" customHeight="1"/>
    <row r="1551" ht="14.4" customHeight="1"/>
    <row r="1552" ht="14.4" customHeight="1"/>
    <row r="1553" ht="14.4" customHeight="1"/>
    <row r="1554" ht="14.4" customHeight="1"/>
    <row r="1555" ht="14.4" customHeight="1"/>
    <row r="1556" ht="14.4" customHeight="1"/>
    <row r="1557" ht="14.4" customHeight="1"/>
    <row r="1558" ht="14.4" customHeight="1"/>
    <row r="1559" ht="14.4" customHeight="1"/>
    <row r="1560" ht="14.4" customHeight="1"/>
    <row r="1561" ht="14.4" customHeight="1"/>
    <row r="1562" ht="14.4" customHeight="1"/>
    <row r="1563" ht="14.4" customHeight="1"/>
    <row r="1564" ht="14.4" customHeight="1"/>
    <row r="1565" ht="14.4" customHeight="1"/>
    <row r="1566" ht="14.4" customHeight="1"/>
    <row r="1567" ht="14.4" customHeight="1"/>
    <row r="1568" ht="14.4" customHeight="1"/>
    <row r="1569" ht="14.4" customHeight="1"/>
    <row r="1570" ht="14.4" customHeight="1"/>
    <row r="1571" ht="14.4" customHeight="1"/>
    <row r="1572" ht="14.4" customHeight="1"/>
    <row r="1573" ht="14.4" customHeight="1"/>
    <row r="1574" ht="14.4" customHeight="1"/>
    <row r="1575" ht="14.4" customHeight="1"/>
    <row r="1576" ht="14.4" customHeight="1"/>
    <row r="1577" ht="14.4" customHeight="1"/>
    <row r="1578" ht="14.4" customHeight="1"/>
    <row r="1579" ht="14.4" customHeight="1"/>
    <row r="1580" ht="14.4" customHeight="1"/>
    <row r="1581" ht="14.4" customHeight="1"/>
    <row r="1582" ht="14.4" customHeight="1"/>
    <row r="1583" ht="14.4" customHeight="1"/>
    <row r="1584" ht="14.4" customHeight="1"/>
    <row r="1585" ht="14.4" customHeight="1"/>
    <row r="1586" ht="14.4" customHeight="1"/>
    <row r="1587" ht="14.4" customHeight="1"/>
    <row r="1588" ht="14.4" customHeight="1"/>
    <row r="1589" ht="14.4" customHeight="1"/>
    <row r="1590" ht="14.4" customHeight="1"/>
    <row r="1591" ht="14.4" customHeight="1"/>
    <row r="1592" ht="14.4" customHeight="1"/>
    <row r="1593" ht="14.4" customHeight="1"/>
    <row r="1594" ht="14.4" customHeight="1"/>
    <row r="1595" ht="14.4" customHeight="1"/>
    <row r="1596" ht="14.4" customHeight="1"/>
    <row r="1597" ht="14.4" customHeight="1"/>
    <row r="1598" ht="14.4" customHeight="1"/>
    <row r="1599" ht="14.4" customHeight="1"/>
    <row r="1600" ht="14.4" customHeight="1"/>
    <row r="1601" ht="14.4" customHeight="1"/>
    <row r="1602" ht="14.4" customHeight="1"/>
    <row r="1603" ht="14.4" customHeight="1"/>
    <row r="1604" ht="14.4" customHeight="1"/>
    <row r="1605" ht="14.4" customHeight="1"/>
    <row r="1606" ht="14.4" customHeight="1"/>
    <row r="1607" ht="14.4" customHeight="1"/>
    <row r="1608" ht="14.4" customHeight="1"/>
    <row r="1609" ht="14.4" customHeight="1"/>
    <row r="1610" ht="14.4" customHeight="1"/>
    <row r="1611" ht="14.4" customHeight="1"/>
    <row r="1612" ht="14.4" customHeight="1"/>
    <row r="1613" ht="14.4" customHeight="1"/>
    <row r="1614" ht="14.4" customHeight="1"/>
    <row r="1615" ht="14.4" customHeight="1"/>
    <row r="1616" ht="14.4" customHeight="1"/>
    <row r="1617" ht="14.4" customHeight="1"/>
    <row r="1618" ht="14.4" customHeight="1"/>
    <row r="1619" ht="14.4" customHeight="1"/>
    <row r="1620" ht="14.4" customHeight="1"/>
    <row r="1621" ht="14.4" customHeight="1"/>
    <row r="1622" ht="14.4" customHeight="1"/>
    <row r="1623" ht="14.4" customHeight="1"/>
    <row r="1624" ht="14.4" customHeight="1"/>
    <row r="1625" ht="14.4" customHeight="1"/>
    <row r="1626" ht="14.4" customHeight="1"/>
    <row r="1627" ht="14.4" customHeight="1"/>
    <row r="1628" ht="14.4" customHeight="1"/>
    <row r="1629" ht="14.4" customHeight="1"/>
    <row r="1630" ht="14.4" customHeight="1"/>
    <row r="1631" ht="14.4" customHeight="1"/>
    <row r="1632" ht="14.4" customHeight="1"/>
    <row r="1633" ht="14.4" customHeight="1"/>
    <row r="1634" ht="14.4" customHeight="1"/>
    <row r="1635" ht="14.4" customHeight="1"/>
    <row r="1636" ht="14.4" customHeight="1"/>
    <row r="1637" ht="14.4" customHeight="1"/>
    <row r="1638" ht="14.4" customHeight="1"/>
    <row r="1639" ht="14.4" customHeight="1"/>
    <row r="1640" ht="14.4" customHeight="1"/>
    <row r="1641" ht="14.4" customHeight="1"/>
    <row r="1642" ht="14.4" customHeight="1"/>
    <row r="1643" ht="14.4" customHeight="1"/>
    <row r="1644" ht="14.4" customHeight="1"/>
    <row r="1645" ht="14.4" customHeight="1"/>
    <row r="1646" ht="14.4" customHeight="1"/>
    <row r="1647" ht="14.4" customHeight="1"/>
    <row r="1648" ht="14.4" customHeight="1"/>
    <row r="1649" ht="14.4" customHeight="1"/>
    <row r="1650" ht="14.4" customHeight="1"/>
    <row r="1651" ht="14.4" customHeight="1"/>
    <row r="1652" ht="14.4" customHeight="1"/>
    <row r="1653" ht="14.4" customHeight="1"/>
    <row r="1654" ht="14.4" customHeight="1"/>
    <row r="1655" ht="14.4" customHeight="1"/>
    <row r="1656" ht="14.4" customHeight="1"/>
    <row r="1657" ht="14.4" customHeight="1"/>
    <row r="1658" ht="14.4" customHeight="1"/>
    <row r="1659" ht="14.4" customHeight="1"/>
    <row r="1660" ht="14.4" customHeight="1"/>
    <row r="1661" ht="14.4" customHeight="1"/>
    <row r="1662" ht="14.4" customHeight="1"/>
    <row r="1663" ht="14.4" customHeight="1"/>
    <row r="1664" ht="14.4" customHeight="1"/>
    <row r="1665" ht="14.4" customHeight="1"/>
    <row r="1666" ht="14.4" customHeight="1"/>
    <row r="1667" ht="14.4" customHeight="1"/>
    <row r="1668" ht="14.4" customHeight="1"/>
    <row r="1669" ht="14.4" customHeight="1"/>
    <row r="1670" ht="14.4" customHeight="1"/>
    <row r="1671" ht="14.4" customHeight="1"/>
    <row r="1672" ht="14.4" customHeight="1"/>
    <row r="1673" ht="14.4" customHeight="1"/>
    <row r="1674" ht="14.4" customHeight="1"/>
    <row r="1675" ht="14.4" customHeight="1"/>
    <row r="1676" ht="14.4" customHeight="1"/>
    <row r="1677" ht="14.4" customHeight="1"/>
    <row r="1678" ht="14.4" customHeight="1"/>
    <row r="1679" ht="14.4" customHeight="1"/>
    <row r="1680" ht="14.4" customHeight="1"/>
    <row r="1681" ht="14.4" customHeight="1"/>
    <row r="1682" ht="14.4" customHeight="1"/>
    <row r="1683" ht="14.4" customHeight="1"/>
    <row r="1684" ht="14.4" customHeight="1"/>
    <row r="1685" ht="14.4" customHeight="1"/>
    <row r="1686" ht="14.4" customHeight="1"/>
    <row r="1687" ht="14.4" customHeight="1"/>
    <row r="1688" ht="14.4" customHeight="1"/>
    <row r="1689" ht="14.4" customHeight="1"/>
    <row r="1690" ht="14.4" customHeight="1"/>
    <row r="1691" ht="14.4" customHeight="1"/>
    <row r="1692" ht="14.4" customHeight="1"/>
    <row r="1693" ht="14.4" customHeight="1"/>
    <row r="1694" ht="14.4" customHeight="1"/>
    <row r="1695" ht="14.4" customHeight="1"/>
    <row r="1696" ht="14.4" customHeight="1"/>
    <row r="1697" ht="14.4" customHeight="1"/>
    <row r="1698" ht="14.4" customHeight="1"/>
    <row r="1699" ht="14.4" customHeight="1"/>
    <row r="1700" ht="14.4" customHeight="1"/>
    <row r="1701" ht="14.4" customHeight="1"/>
    <row r="1702" ht="14.4" customHeight="1"/>
    <row r="1703" ht="14.4" customHeight="1"/>
    <row r="1704" ht="14.4" customHeight="1"/>
    <row r="1705" ht="14.4" customHeight="1"/>
    <row r="1706" ht="14.4" customHeight="1"/>
    <row r="1707" ht="14.4" customHeight="1"/>
    <row r="1708" ht="14.4" customHeight="1"/>
    <row r="1709" ht="14.4" customHeight="1"/>
    <row r="1710" ht="14.4" customHeight="1"/>
    <row r="1711" ht="14.4" customHeight="1"/>
    <row r="1712" ht="14.4" customHeight="1"/>
    <row r="1713" ht="14.4" customHeight="1"/>
    <row r="1714" ht="14.4" customHeight="1"/>
    <row r="1715" ht="14.4" customHeight="1"/>
    <row r="1716" ht="14.4" customHeight="1"/>
    <row r="1717" ht="14.4" customHeight="1"/>
    <row r="1718" ht="14.4" customHeight="1"/>
    <row r="1719" ht="14.4" customHeight="1"/>
    <row r="1720" ht="14.4" customHeight="1"/>
    <row r="1721" ht="14.4" customHeight="1"/>
    <row r="1722" ht="14.4" customHeight="1"/>
    <row r="1723" ht="14.4" customHeight="1"/>
    <row r="1724" ht="14.4" customHeight="1"/>
    <row r="1725" ht="14.4" customHeight="1"/>
    <row r="1726" ht="14.4" customHeight="1"/>
    <row r="1727" ht="14.4" customHeight="1"/>
    <row r="1728" ht="14.4" customHeight="1"/>
    <row r="1729" ht="14.4" customHeight="1"/>
    <row r="1730" ht="14.4" customHeight="1"/>
    <row r="1731" ht="14.4" customHeight="1"/>
    <row r="1732" ht="14.4" customHeight="1"/>
    <row r="1733" ht="14.4" customHeight="1"/>
    <row r="1734" ht="14.4" customHeight="1"/>
    <row r="1735" ht="14.4" customHeight="1"/>
    <row r="1736" ht="14.4" customHeight="1"/>
    <row r="1737" ht="14.4" customHeight="1"/>
    <row r="1738" ht="14.4" customHeight="1"/>
    <row r="1739" ht="14.4" customHeight="1"/>
    <row r="1740" ht="14.4" customHeight="1"/>
    <row r="1741" ht="14.4" customHeight="1"/>
    <row r="1742" ht="14.4" customHeight="1"/>
    <row r="1743" ht="14.4" customHeight="1"/>
    <row r="1744" ht="14.4" customHeight="1"/>
    <row r="1745" ht="14.4" customHeight="1"/>
    <row r="1746" ht="14.4" customHeight="1"/>
    <row r="1747" ht="14.4" customHeight="1"/>
    <row r="1748" ht="14.4" customHeight="1"/>
    <row r="1749" ht="14.4" customHeight="1"/>
    <row r="1750" ht="14.4" customHeight="1"/>
    <row r="1751" ht="14.4" customHeight="1"/>
    <row r="1752" ht="14.4" customHeight="1"/>
    <row r="1753" ht="14.4" customHeight="1"/>
    <row r="1754" ht="14.4" customHeight="1"/>
    <row r="1755" ht="14.4" customHeight="1"/>
    <row r="1756" ht="14.4" customHeight="1"/>
    <row r="1757" ht="14.4" customHeight="1"/>
    <row r="1758" ht="14.4" customHeight="1"/>
    <row r="1759" ht="14.4" customHeight="1"/>
    <row r="1760" ht="14.4" customHeight="1"/>
    <row r="1761" ht="14.4" customHeight="1"/>
    <row r="1762" ht="14.4" customHeight="1"/>
    <row r="1763" ht="14.4" customHeight="1"/>
    <row r="1764" ht="14.4" customHeight="1"/>
    <row r="1765" ht="14.4" customHeight="1"/>
    <row r="1766" ht="14.4" customHeight="1"/>
    <row r="1767" ht="14.4" customHeight="1"/>
    <row r="1768" ht="14.4" customHeight="1"/>
    <row r="1769" ht="14.4" customHeight="1"/>
    <row r="1770" ht="14.4" customHeight="1"/>
    <row r="1771" ht="14.4" customHeight="1"/>
    <row r="1772" ht="14.4" customHeight="1"/>
    <row r="1773" ht="14.4" customHeight="1"/>
    <row r="1774" ht="14.4" customHeight="1"/>
    <row r="1775" ht="14.4" customHeight="1"/>
    <row r="1776" ht="14.4" customHeight="1"/>
    <row r="1777" ht="14.4" customHeight="1"/>
    <row r="1778" ht="14.4" customHeight="1"/>
    <row r="1779" ht="14.4" customHeight="1"/>
    <row r="1780" ht="14.4" customHeight="1"/>
    <row r="1781" ht="14.4" customHeight="1"/>
    <row r="1782" ht="14.4" customHeight="1"/>
    <row r="1783" ht="14.4" customHeight="1"/>
    <row r="1784" ht="14.4" customHeight="1"/>
    <row r="1785" ht="14.4" customHeight="1"/>
    <row r="1786" ht="14.4" customHeight="1"/>
    <row r="1787" ht="14.4" customHeight="1"/>
    <row r="1788" ht="14.4" customHeight="1"/>
    <row r="1789" ht="14.4" customHeight="1"/>
    <row r="1790" ht="14.4" customHeight="1"/>
    <row r="1791" ht="14.4" customHeight="1"/>
    <row r="1792" ht="14.4" customHeight="1"/>
    <row r="1793" ht="14.4" customHeight="1"/>
    <row r="1794" ht="14.4" customHeight="1"/>
    <row r="1795" ht="14.4" customHeight="1"/>
    <row r="1796" ht="14.4" customHeight="1"/>
    <row r="1797" ht="14.4" customHeight="1"/>
    <row r="1798" ht="14.4" customHeight="1"/>
    <row r="1799" ht="14.4" customHeight="1"/>
    <row r="1800" ht="14.4" customHeight="1"/>
    <row r="1801" ht="14.4" customHeight="1"/>
    <row r="1802" ht="14.4" customHeight="1"/>
    <row r="1803" ht="14.4" customHeight="1"/>
    <row r="1804" ht="14.4" customHeight="1"/>
    <row r="1805" ht="14.4" customHeight="1"/>
    <row r="1806" ht="14.4" customHeight="1"/>
    <row r="1807" ht="14.4" customHeight="1"/>
    <row r="1808" ht="14.4" customHeight="1"/>
    <row r="1809" ht="14.4" customHeight="1"/>
    <row r="1810" ht="14.4" customHeight="1"/>
    <row r="1811" ht="14.4" customHeight="1"/>
    <row r="1812" ht="14.4" customHeight="1"/>
    <row r="1813" ht="14.4" customHeight="1"/>
    <row r="1814" ht="14.4" customHeight="1"/>
    <row r="1815" ht="14.4" customHeight="1"/>
    <row r="1816" ht="14.4" customHeight="1"/>
    <row r="1817" ht="14.4" customHeight="1"/>
    <row r="1818" ht="14.4" customHeight="1"/>
    <row r="1819" ht="14.4" customHeight="1"/>
    <row r="1820" ht="14.4" customHeight="1"/>
    <row r="1821" ht="14.4" customHeight="1"/>
    <row r="1822" ht="14.4" customHeight="1"/>
    <row r="1823" ht="14.4" customHeight="1"/>
    <row r="1824" ht="14.4" customHeight="1"/>
    <row r="1825" ht="14.4" customHeight="1"/>
    <row r="1826" ht="14.4" customHeight="1"/>
    <row r="1827" ht="14.4" customHeight="1"/>
    <row r="1828" ht="14.4" customHeight="1"/>
    <row r="1829" ht="14.4" customHeight="1"/>
    <row r="1830" ht="14.4" customHeight="1"/>
    <row r="1831" ht="14.4" customHeight="1"/>
    <row r="1832" ht="14.4" customHeight="1"/>
    <row r="1833" ht="14.4" customHeight="1"/>
    <row r="1834" ht="14.4" customHeight="1"/>
    <row r="1835" ht="14.4" customHeight="1"/>
    <row r="1836" ht="14.4" customHeight="1"/>
    <row r="1837" ht="14.4" customHeight="1"/>
    <row r="1838" ht="14.4" customHeight="1"/>
    <row r="1839" ht="14.4" customHeight="1"/>
    <row r="1840" ht="14.4" customHeight="1"/>
    <row r="1841" ht="14.4" customHeight="1"/>
    <row r="1842" ht="14.4" customHeight="1"/>
    <row r="1843" ht="14.4" customHeight="1"/>
    <row r="1844" ht="14.4" customHeight="1"/>
    <row r="1845" ht="14.4" customHeight="1"/>
    <row r="1846" ht="14.4" customHeight="1"/>
    <row r="1847" ht="14.4" customHeight="1"/>
    <row r="1848" ht="14.4" customHeight="1"/>
    <row r="1849" ht="14.4" customHeight="1"/>
    <row r="1850" ht="14.4" customHeight="1"/>
    <row r="1851" ht="14.4" customHeight="1"/>
    <row r="1852" ht="14.4" customHeight="1"/>
    <row r="1853" ht="14.4" customHeight="1"/>
    <row r="1854" ht="14.4" customHeight="1"/>
    <row r="1855" ht="14.4" customHeight="1"/>
    <row r="1856" ht="14.4" customHeight="1"/>
    <row r="1857" ht="14.4" customHeight="1"/>
    <row r="1858" ht="14.4" customHeight="1"/>
    <row r="1859" ht="14.4" customHeight="1"/>
    <row r="1860" ht="14.4" customHeight="1"/>
    <row r="1861" ht="14.4" customHeight="1"/>
    <row r="1862" ht="14.4" customHeight="1"/>
    <row r="1863" ht="14.4" customHeight="1"/>
    <row r="1864" ht="14.4" customHeight="1"/>
    <row r="1865" ht="14.4" customHeight="1"/>
    <row r="1866" ht="14.4" customHeight="1"/>
    <row r="1867" ht="14.4" customHeight="1"/>
    <row r="1868" ht="14.4" customHeight="1"/>
    <row r="1869" ht="14.4" customHeight="1"/>
    <row r="1870" ht="14.4" customHeight="1"/>
    <row r="1871" ht="14.4" customHeight="1"/>
    <row r="1872" ht="14.4" customHeight="1"/>
    <row r="1873" ht="14.4" customHeight="1"/>
    <row r="1874" ht="14.4" customHeight="1"/>
    <row r="1875" ht="14.4" customHeight="1"/>
    <row r="1876" ht="14.4" customHeight="1"/>
    <row r="1877" ht="14.4" customHeight="1"/>
    <row r="1878" ht="14.4" customHeight="1"/>
    <row r="1879" ht="14.4" customHeight="1"/>
    <row r="1880" ht="14.4" customHeight="1"/>
    <row r="1881" ht="14.4" customHeight="1"/>
    <row r="1882" ht="14.4" customHeight="1"/>
    <row r="1883" ht="14.4" customHeight="1"/>
    <row r="1884" ht="14.4" customHeight="1"/>
    <row r="1885" ht="14.4" customHeight="1"/>
    <row r="1886" ht="14.4" customHeight="1"/>
    <row r="1887" ht="14.4" customHeight="1"/>
    <row r="1888" ht="14.4" customHeight="1"/>
    <row r="1889" ht="14.4" customHeight="1"/>
    <row r="1890" ht="14.4" customHeight="1"/>
    <row r="1891" ht="14.4" customHeight="1"/>
    <row r="1892" ht="14.4" customHeight="1"/>
    <row r="1893" ht="14.4" customHeight="1"/>
    <row r="1894" ht="14.4" customHeight="1"/>
    <row r="1895" ht="14.4" customHeight="1"/>
    <row r="1896" ht="14.4" customHeight="1"/>
    <row r="1897" ht="14.4" customHeight="1"/>
    <row r="1898" ht="14.4" customHeight="1"/>
    <row r="1899" ht="14.4" customHeight="1"/>
    <row r="1900" ht="14.4" customHeight="1"/>
    <row r="1901" ht="14.4" customHeight="1"/>
    <row r="1902" ht="14.4" customHeight="1"/>
    <row r="1903" ht="14.4" customHeight="1"/>
    <row r="1904" ht="14.4" customHeight="1"/>
    <row r="1905" ht="14.4" customHeight="1"/>
    <row r="1906" ht="14.4" customHeight="1"/>
    <row r="1907" ht="14.4" customHeight="1"/>
    <row r="1908" ht="14.4" customHeight="1"/>
    <row r="1909" ht="14.4" customHeight="1"/>
    <row r="1910" ht="14.4" customHeight="1"/>
    <row r="1911" ht="14.4" customHeight="1"/>
    <row r="1912" ht="14.4" customHeight="1"/>
    <row r="1913" ht="14.4" customHeight="1"/>
    <row r="1914" ht="14.4" customHeight="1"/>
    <row r="1915" ht="14.4" customHeight="1"/>
    <row r="1916" ht="14.4" customHeight="1"/>
    <row r="1917" ht="14.4" customHeight="1"/>
    <row r="1918" ht="14.4" customHeight="1"/>
    <row r="1919" ht="14.4" customHeight="1"/>
    <row r="1920" ht="14.4" customHeight="1"/>
    <row r="1921" ht="14.4" customHeight="1"/>
    <row r="1922" ht="14.4" customHeight="1"/>
    <row r="1923" ht="14.4" customHeight="1"/>
    <row r="1924" ht="14.4" customHeight="1"/>
    <row r="1925" ht="14.4" customHeight="1"/>
    <row r="1926" ht="14.4" customHeight="1"/>
    <row r="1927" ht="14.4" customHeight="1"/>
    <row r="1928" ht="14.4" customHeight="1"/>
    <row r="1929" ht="14.4" customHeight="1"/>
    <row r="1930" ht="14.4" customHeight="1"/>
    <row r="1931" ht="14.4" customHeight="1"/>
    <row r="1932" ht="14.4" customHeight="1"/>
    <row r="1933" ht="14.4" customHeight="1"/>
    <row r="1934" ht="14.4" customHeight="1"/>
    <row r="1935" ht="14.4" customHeight="1"/>
    <row r="1936" ht="14.4" customHeight="1"/>
    <row r="1937" ht="14.4" customHeight="1"/>
    <row r="1938" ht="14.4" customHeight="1"/>
    <row r="1939" ht="14.4" customHeight="1"/>
    <row r="1940" ht="14.4" customHeight="1"/>
    <row r="1941" ht="14.4" customHeight="1"/>
    <row r="1942" ht="14.4" customHeight="1"/>
    <row r="1943" ht="14.4" customHeight="1"/>
    <row r="1944" ht="14.4" customHeight="1"/>
    <row r="1945" ht="14.4" customHeight="1"/>
    <row r="1946" ht="14.4" customHeight="1"/>
    <row r="1947" ht="14.4" customHeight="1"/>
    <row r="1948" ht="14.4" customHeight="1"/>
    <row r="1949" ht="14.4" customHeight="1"/>
    <row r="1950" ht="14.4" customHeight="1"/>
    <row r="1951" ht="14.4" customHeight="1"/>
    <row r="1952" ht="14.4" customHeight="1"/>
    <row r="1953" ht="14.4" customHeight="1"/>
    <row r="1954" ht="14.4" customHeight="1"/>
    <row r="1955" ht="14.4" customHeight="1"/>
    <row r="1956" ht="14.4" customHeight="1"/>
    <row r="1957" ht="14.4" customHeight="1"/>
    <row r="1958" ht="14.4" customHeight="1"/>
    <row r="1959" ht="14.4" customHeight="1"/>
    <row r="1960" ht="14.4" customHeight="1"/>
    <row r="1961" ht="14.4" customHeight="1"/>
    <row r="1962" ht="14.4" customHeight="1"/>
    <row r="1963" ht="14.4" customHeight="1"/>
    <row r="1964" ht="14.4" customHeight="1"/>
    <row r="1965" ht="14.4" customHeight="1"/>
    <row r="1966" ht="14.4" customHeight="1"/>
    <row r="1967" ht="14.4" customHeight="1"/>
    <row r="1968" ht="14.4" customHeight="1"/>
    <row r="1969" ht="14.4" customHeight="1"/>
    <row r="1970" ht="14.4" customHeight="1"/>
    <row r="1971" ht="14.4" customHeight="1"/>
    <row r="1972" ht="14.4" customHeight="1"/>
    <row r="1973" ht="14.4" customHeight="1"/>
    <row r="1974" ht="14.4" customHeight="1"/>
    <row r="1975" ht="14.4" customHeight="1"/>
    <row r="1976" ht="14.4" customHeight="1"/>
    <row r="1977" ht="14.4" customHeight="1"/>
    <row r="1978" ht="14.4" customHeight="1"/>
    <row r="1979" ht="14.4" customHeight="1"/>
    <row r="1980" ht="14.4" customHeight="1"/>
    <row r="1981" ht="14.4" customHeight="1"/>
    <row r="1982" ht="14.4" customHeight="1"/>
    <row r="1983" ht="14.4" customHeight="1"/>
    <row r="1984" ht="14.4" customHeight="1"/>
    <row r="1985" ht="14.4" customHeight="1"/>
    <row r="1986" ht="14.4" customHeight="1"/>
    <row r="1987" ht="14.4" customHeight="1"/>
    <row r="1988" ht="14.4" customHeight="1"/>
    <row r="1989" ht="14.4" customHeight="1"/>
    <row r="1990" ht="14.4" customHeight="1"/>
    <row r="1991" ht="14.4" customHeight="1"/>
    <row r="1992" ht="14.4" customHeight="1"/>
    <row r="1993" ht="14.4" customHeight="1"/>
    <row r="1994" ht="14.4" customHeight="1"/>
    <row r="1995" ht="14.4" customHeight="1"/>
    <row r="1996" ht="14.4" customHeight="1"/>
    <row r="1997" ht="14.4" customHeight="1"/>
    <row r="1998" ht="14.4" customHeight="1"/>
    <row r="1999" ht="14.4" customHeight="1"/>
    <row r="2000" ht="14.4" customHeight="1"/>
    <row r="2001" ht="14.4" customHeight="1"/>
    <row r="2002" ht="14.4" customHeight="1"/>
    <row r="2003" ht="14.4" customHeight="1"/>
    <row r="2004" ht="14.4" customHeight="1"/>
    <row r="2005" ht="14.4" customHeight="1"/>
    <row r="2006" ht="14.4" customHeight="1"/>
    <row r="2007" ht="14.4" customHeight="1"/>
    <row r="2008" ht="14.4" customHeight="1"/>
    <row r="2009" ht="14.4" customHeight="1"/>
    <row r="2010" ht="14.4" customHeight="1"/>
    <row r="2011" ht="14.4" customHeight="1"/>
    <row r="2012" ht="14.4" customHeight="1"/>
    <row r="2013" ht="14.4" customHeight="1"/>
    <row r="2014" ht="14.4" customHeight="1"/>
    <row r="2015" ht="14.4" customHeight="1"/>
    <row r="2016" ht="14.4" customHeight="1"/>
    <row r="2017" ht="14.4" customHeight="1"/>
    <row r="2018" ht="14.4" customHeight="1"/>
    <row r="2019" ht="14.4" customHeight="1"/>
    <row r="2020" ht="14.4" customHeight="1"/>
    <row r="2021" ht="14.4" customHeight="1"/>
    <row r="2022" ht="14.4" customHeight="1"/>
    <row r="2023" ht="14.4" customHeight="1"/>
    <row r="2024" ht="14.4" customHeight="1"/>
    <row r="2025" ht="14.4" customHeight="1"/>
    <row r="2026" ht="14.4" customHeight="1"/>
    <row r="2027" ht="14.4" customHeight="1"/>
    <row r="2028" ht="14.4" customHeight="1"/>
    <row r="2029" ht="14.4" customHeight="1"/>
    <row r="2030" ht="14.4" customHeight="1"/>
    <row r="2031" ht="14.4" customHeight="1"/>
    <row r="2032" ht="14.4" customHeight="1"/>
    <row r="2033" ht="14.4" customHeight="1"/>
    <row r="2034" ht="14.4" customHeight="1"/>
    <row r="2035" ht="14.4" customHeight="1"/>
    <row r="2036" ht="14.4" customHeight="1"/>
    <row r="2037" ht="14.4" customHeight="1"/>
    <row r="2038" ht="14.4" customHeight="1"/>
    <row r="2039" ht="14.4" customHeight="1"/>
    <row r="2040" ht="14.4" customHeight="1"/>
    <row r="2041" ht="14.4" customHeight="1"/>
    <row r="2042" ht="14.4" customHeight="1"/>
    <row r="2043" ht="14.4" customHeight="1"/>
    <row r="2044" ht="14.4" customHeight="1"/>
    <row r="2045" ht="14.4" customHeight="1"/>
    <row r="2046" ht="14.4" customHeight="1"/>
    <row r="2047" ht="14.4" customHeight="1"/>
    <row r="2048" ht="14.4" customHeight="1"/>
    <row r="2049" ht="14.4" customHeight="1"/>
    <row r="2050" ht="14.4" customHeight="1"/>
    <row r="2051" ht="14.4" customHeight="1"/>
    <row r="2052" ht="14.4" customHeight="1"/>
    <row r="2053" ht="14.4" customHeight="1"/>
    <row r="2054" ht="14.4" customHeight="1"/>
    <row r="2055" ht="14.4" customHeight="1"/>
    <row r="2056" ht="14.4" customHeight="1"/>
    <row r="2057" ht="14.4" customHeight="1"/>
    <row r="2058" ht="14.4" customHeight="1"/>
    <row r="2059" ht="14.4" customHeight="1"/>
    <row r="2060" ht="14.4" customHeight="1"/>
    <row r="2061" ht="14.4" customHeight="1"/>
    <row r="2062" ht="14.4" customHeight="1"/>
    <row r="2063" ht="14.4" customHeight="1"/>
    <row r="2064" ht="14.4" customHeight="1"/>
    <row r="2065" ht="14.4" customHeight="1"/>
    <row r="2066" ht="14.4" customHeight="1"/>
    <row r="2067" ht="14.4" customHeight="1"/>
    <row r="2068" ht="14.4" customHeight="1"/>
    <row r="2069" ht="14.4" customHeight="1"/>
    <row r="2070" ht="14.4" customHeight="1"/>
    <row r="2071" ht="14.4" customHeight="1"/>
    <row r="2072" ht="14.4" customHeight="1"/>
    <row r="2073" ht="14.4" customHeight="1"/>
    <row r="2074" ht="14.4" customHeight="1"/>
    <row r="2075" ht="14.4" customHeight="1"/>
    <row r="2076" ht="14.4" customHeight="1"/>
    <row r="2077" ht="14.4" customHeight="1"/>
    <row r="2078" ht="14.4" customHeight="1"/>
    <row r="2079" ht="14.4" customHeight="1"/>
    <row r="2080" ht="14.4" customHeight="1"/>
    <row r="2081" ht="14.4" customHeight="1"/>
    <row r="2082" ht="14.4" customHeight="1"/>
    <row r="2083" ht="14.4" customHeight="1"/>
    <row r="2084" ht="14.4" customHeight="1"/>
    <row r="2085" ht="14.4" customHeight="1"/>
    <row r="2086" ht="14.4" customHeight="1"/>
    <row r="2087" ht="14.4" customHeight="1"/>
    <row r="2088" ht="14.4" customHeight="1"/>
    <row r="2089" ht="14.4" customHeight="1"/>
    <row r="2090" ht="14.4" customHeight="1"/>
    <row r="2091" ht="14.4" customHeight="1"/>
    <row r="2092" ht="14.4" customHeight="1"/>
    <row r="2093" ht="14.4" customHeight="1"/>
    <row r="2094" ht="14.4" customHeight="1"/>
    <row r="2095" ht="14.4" customHeight="1"/>
    <row r="2096" ht="14.4" customHeight="1"/>
    <row r="2097" ht="14.4" customHeight="1"/>
    <row r="2098" ht="14.4" customHeight="1"/>
    <row r="2099" ht="14.4" customHeight="1"/>
    <row r="2100" ht="14.4" customHeight="1"/>
    <row r="2101" ht="14.4" customHeight="1"/>
    <row r="2102" ht="14.4" customHeight="1"/>
    <row r="2103" ht="14.4" customHeight="1"/>
    <row r="2104" ht="14.4" customHeight="1"/>
    <row r="2105" ht="14.4" customHeight="1"/>
    <row r="2106" ht="14.4" customHeight="1"/>
    <row r="2107" ht="14.4" customHeight="1"/>
    <row r="2108" ht="14.4" customHeight="1"/>
    <row r="2109" ht="14.4" customHeight="1"/>
    <row r="2110" ht="14.4" customHeight="1"/>
    <row r="2111" ht="14.4" customHeight="1"/>
    <row r="2112" ht="14.4" customHeight="1"/>
    <row r="2113" ht="14.4" customHeight="1"/>
    <row r="2114" ht="14.4" customHeight="1"/>
    <row r="2115" ht="14.4" customHeight="1"/>
    <row r="2116" ht="14.4" customHeight="1"/>
    <row r="2117" ht="14.4" customHeight="1"/>
    <row r="2118" ht="14.4" customHeight="1"/>
    <row r="2119" ht="14.4" customHeight="1"/>
    <row r="2120" ht="14.4" customHeight="1"/>
    <row r="2121" ht="14.4" customHeight="1"/>
    <row r="2122" ht="14.4" customHeight="1"/>
    <row r="2123" ht="14.4" customHeight="1"/>
    <row r="2124" ht="14.4" customHeight="1"/>
    <row r="2125" ht="14.4" customHeight="1"/>
    <row r="2126" ht="14.4" customHeight="1"/>
    <row r="2127" ht="14.4" customHeight="1"/>
    <row r="2128" ht="14.4" customHeight="1"/>
    <row r="2129" ht="14.4" customHeight="1"/>
    <row r="2130" ht="14.4" customHeight="1"/>
    <row r="2131" ht="14.4" customHeight="1"/>
    <row r="2132" ht="14.4" customHeight="1"/>
    <row r="2133" ht="14.4" customHeight="1"/>
    <row r="2134" ht="14.4" customHeight="1"/>
    <row r="2135" ht="14.4" customHeight="1"/>
    <row r="2136" ht="14.4" customHeight="1"/>
    <row r="2137" ht="14.4" customHeight="1"/>
    <row r="2138" ht="14.4" customHeight="1"/>
    <row r="2139" ht="14.4" customHeight="1"/>
    <row r="2140" ht="14.4" customHeight="1"/>
    <row r="2141" ht="14.4" customHeight="1"/>
    <row r="2142" ht="14.4" customHeight="1"/>
    <row r="2143" ht="14.4" customHeight="1"/>
    <row r="2144" ht="14.4" customHeight="1"/>
    <row r="2145" ht="14.4" customHeight="1"/>
    <row r="2146" ht="14.4" customHeight="1"/>
    <row r="2147" ht="14.4" customHeight="1"/>
    <row r="2148" ht="14.4" customHeight="1"/>
    <row r="2149" ht="14.4" customHeight="1"/>
    <row r="2150" ht="14.4" customHeight="1"/>
    <row r="2151" ht="14.4" customHeight="1"/>
    <row r="2152" ht="14.4" customHeight="1"/>
    <row r="2153" ht="14.4" customHeight="1"/>
    <row r="2154" ht="14.4" customHeight="1"/>
    <row r="2155" ht="14.4" customHeight="1"/>
    <row r="2156" ht="14.4" customHeight="1"/>
    <row r="2157" ht="14.4" customHeight="1"/>
    <row r="2158" ht="14.4" customHeight="1"/>
    <row r="2159" ht="14.4" customHeight="1"/>
    <row r="2160" ht="14.4" customHeight="1"/>
    <row r="2161" ht="14.4" customHeight="1"/>
    <row r="2162" ht="14.4" customHeight="1"/>
    <row r="2163" ht="14.4" customHeight="1"/>
    <row r="2164" ht="14.4" customHeight="1"/>
    <row r="2165" ht="14.4" customHeight="1"/>
    <row r="2166" ht="14.4" customHeight="1"/>
    <row r="2167" ht="14.4" customHeight="1"/>
    <row r="2168" ht="14.4" customHeight="1"/>
    <row r="2169" ht="14.4" customHeight="1"/>
    <row r="2170" ht="14.4" customHeight="1"/>
    <row r="2171" ht="14.4" customHeight="1"/>
    <row r="2172" ht="14.4" customHeight="1"/>
    <row r="2173" ht="14.4" customHeight="1"/>
    <row r="2174" ht="14.4" customHeight="1"/>
    <row r="2175" ht="14.4" customHeight="1"/>
    <row r="2176" ht="14.4" customHeight="1"/>
    <row r="2177" ht="14.4" customHeight="1"/>
    <row r="2178" ht="14.4" customHeight="1"/>
    <row r="2179" ht="14.4" customHeight="1"/>
    <row r="2180" ht="14.4" customHeight="1"/>
    <row r="2181" ht="14.4" customHeight="1"/>
    <row r="2182" ht="14.4" customHeight="1"/>
    <row r="2183" ht="14.4" customHeight="1"/>
    <row r="2184" ht="14.4" customHeight="1"/>
    <row r="2185" ht="14.4" customHeight="1"/>
    <row r="2186" ht="14.4" customHeight="1"/>
    <row r="2187" ht="14.4" customHeight="1"/>
    <row r="2188" ht="14.4" customHeight="1"/>
    <row r="2189" ht="14.4" customHeight="1"/>
    <row r="2190" ht="14.4" customHeight="1"/>
    <row r="2191" ht="14.4" customHeight="1"/>
    <row r="2192" ht="14.4" customHeight="1"/>
    <row r="2193" ht="14.4" customHeight="1"/>
    <row r="2194" ht="14.4" customHeight="1"/>
    <row r="2195" ht="14.4" customHeight="1"/>
    <row r="2196" ht="14.4" customHeight="1"/>
    <row r="2197" ht="14.4" customHeight="1"/>
    <row r="2198" ht="14.4" customHeight="1"/>
    <row r="2199" ht="14.4" customHeight="1"/>
    <row r="2200" ht="14.4" customHeight="1"/>
    <row r="2201" ht="14.4" customHeight="1"/>
    <row r="2202" ht="14.4" customHeight="1"/>
    <row r="2203" ht="14.4" customHeight="1"/>
    <row r="2204" ht="14.4" customHeight="1"/>
    <row r="2205" ht="14.4" customHeight="1"/>
    <row r="2206" ht="14.4" customHeight="1"/>
    <row r="2207" ht="14.4" customHeight="1"/>
    <row r="2208" ht="14.4" customHeight="1"/>
    <row r="2209" ht="14.4" customHeight="1"/>
    <row r="2210" ht="14.4" customHeight="1"/>
    <row r="2211" ht="14.4" customHeight="1"/>
    <row r="2212" ht="14.4" customHeight="1"/>
    <row r="2213" ht="14.4" customHeight="1"/>
    <row r="2214" ht="14.4" customHeight="1"/>
    <row r="2215" ht="14.4" customHeight="1"/>
    <row r="2216" ht="14.4" customHeight="1"/>
    <row r="2217" ht="14.4" customHeight="1"/>
    <row r="2218" ht="14.4" customHeight="1"/>
    <row r="2219" ht="14.4" customHeight="1"/>
    <row r="2220" ht="14.4" customHeight="1"/>
    <row r="2221" ht="14.4" customHeight="1"/>
    <row r="2222" ht="14.4" customHeight="1"/>
    <row r="2223" ht="14.4" customHeight="1"/>
    <row r="2224" ht="14.4" customHeight="1"/>
    <row r="2225" ht="14.4" customHeight="1"/>
    <row r="2226" ht="14.4" customHeight="1"/>
    <row r="2227" ht="14.4" customHeight="1"/>
    <row r="2228" ht="14.4" customHeight="1"/>
    <row r="2229" ht="14.4" customHeight="1"/>
    <row r="2230" ht="14.4" customHeight="1"/>
    <row r="2231" ht="14.4" customHeight="1"/>
    <row r="2232" ht="14.4" customHeight="1"/>
    <row r="2233" ht="14.4" customHeight="1"/>
    <row r="2234" ht="14.4" customHeight="1"/>
    <row r="2235" ht="14.4" customHeight="1"/>
    <row r="2236" ht="14.4" customHeight="1"/>
    <row r="2237" ht="14.4" customHeight="1"/>
    <row r="2238" ht="14.4" customHeight="1"/>
    <row r="2239" ht="14.4" customHeight="1"/>
    <row r="2240" ht="14.4" customHeight="1"/>
    <row r="2241" ht="14.4" customHeight="1"/>
    <row r="2242" ht="14.4" customHeight="1"/>
    <row r="2243" ht="14.4" customHeight="1"/>
    <row r="2244" ht="14.4" customHeight="1"/>
    <row r="2245" ht="14.4" customHeight="1"/>
    <row r="2246" ht="14.4" customHeight="1"/>
    <row r="2247" ht="14.4" customHeight="1"/>
    <row r="2248" ht="14.4" customHeight="1"/>
    <row r="2249" ht="14.4" customHeight="1"/>
    <row r="2250" ht="14.4" customHeight="1"/>
    <row r="2251" ht="14.4" customHeight="1"/>
    <row r="2252" ht="14.4" customHeight="1"/>
    <row r="2253" ht="14.4" customHeight="1"/>
    <row r="2254" ht="14.4" customHeight="1"/>
    <row r="2255" ht="14.4" customHeight="1"/>
    <row r="2256" ht="14.4" customHeight="1"/>
    <row r="2257" ht="14.4" customHeight="1"/>
    <row r="2258" ht="14.4" customHeight="1"/>
    <row r="2259" ht="14.4" customHeight="1"/>
    <row r="2260" ht="14.4" customHeight="1"/>
    <row r="2261" ht="14.4" customHeight="1"/>
    <row r="2262" ht="14.4" customHeight="1"/>
    <row r="2263" ht="14.4" customHeight="1"/>
    <row r="2264" ht="14.4" customHeight="1"/>
    <row r="2265" ht="14.4" customHeight="1"/>
    <row r="2266" ht="14.4" customHeight="1"/>
    <row r="2267" ht="14.4" customHeight="1"/>
    <row r="2268" ht="14.4" customHeight="1"/>
    <row r="2269" ht="14.4" customHeight="1"/>
    <row r="2270" ht="14.4" customHeight="1"/>
    <row r="2271" ht="14.4" customHeight="1"/>
    <row r="2272" ht="14.4" customHeight="1"/>
    <row r="2273" ht="14.4" customHeight="1"/>
    <row r="2274" ht="14.4" customHeight="1"/>
    <row r="2275" ht="14.4" customHeight="1"/>
    <row r="2276" ht="14.4" customHeight="1"/>
    <row r="2277" ht="14.4" customHeight="1"/>
    <row r="2278" ht="14.4" customHeight="1"/>
    <row r="2279" ht="14.4" customHeight="1"/>
    <row r="2280" ht="14.4" customHeight="1"/>
    <row r="2281" ht="14.4" customHeight="1"/>
    <row r="2282" ht="14.4" customHeight="1"/>
    <row r="2283" ht="14.4" customHeight="1"/>
    <row r="2284" ht="14.4" customHeight="1"/>
    <row r="2285" ht="14.4" customHeight="1"/>
    <row r="2286" ht="14.4" customHeight="1"/>
    <row r="2287" ht="14.4" customHeight="1"/>
    <row r="2288" ht="14.4" customHeight="1"/>
    <row r="2289" ht="14.4" customHeight="1"/>
    <row r="2290" ht="14.4" customHeight="1"/>
    <row r="2291" ht="14.4" customHeight="1"/>
    <row r="2292" ht="14.4" customHeight="1"/>
    <row r="2293" ht="14.4" customHeight="1"/>
    <row r="2294" ht="14.4" customHeight="1"/>
    <row r="2295" ht="14.4" customHeight="1"/>
    <row r="2296" ht="14.4" customHeight="1"/>
    <row r="2297" ht="14.4" customHeight="1"/>
    <row r="2298" ht="14.4" customHeight="1"/>
    <row r="2299" ht="14.4" customHeight="1"/>
    <row r="2300" ht="14.4" customHeight="1"/>
    <row r="2301" ht="14.4" customHeight="1"/>
    <row r="2302" ht="14.4" customHeight="1"/>
    <row r="2303" ht="14.4" customHeight="1"/>
    <row r="2304" ht="14.4" customHeight="1"/>
    <row r="2305" ht="14.4" customHeight="1"/>
    <row r="2306" ht="14.4" customHeight="1"/>
    <row r="2307" ht="14.4" customHeight="1"/>
    <row r="2308" ht="14.4" customHeight="1"/>
    <row r="2309" ht="14.4" customHeight="1"/>
    <row r="2310" ht="14.4" customHeight="1"/>
    <row r="2311" ht="14.4" customHeight="1"/>
    <row r="2312" ht="14.4" customHeight="1"/>
    <row r="2313" ht="14.4" customHeight="1"/>
    <row r="2314" ht="14.4" customHeight="1"/>
    <row r="2315" ht="14.4" customHeight="1"/>
    <row r="2316" ht="14.4" customHeight="1"/>
    <row r="2317" ht="14.4" customHeight="1"/>
    <row r="2318" ht="14.4" customHeight="1"/>
    <row r="2319" ht="14.4" customHeight="1"/>
    <row r="2320" ht="14.4" customHeight="1"/>
    <row r="2321" ht="14.4" customHeight="1"/>
    <row r="2322" ht="14.4" customHeight="1"/>
    <row r="2323" ht="14.4" customHeight="1"/>
    <row r="2324" ht="14.4" customHeight="1"/>
    <row r="2325" ht="14.4" customHeight="1"/>
    <row r="2326" ht="14.4" customHeight="1"/>
    <row r="2327" ht="14.4" customHeight="1"/>
    <row r="2328" ht="14.4" customHeight="1"/>
    <row r="2329" ht="14.4" customHeight="1"/>
    <row r="2330" ht="14.4" customHeight="1"/>
    <row r="2331" ht="14.4" customHeight="1"/>
    <row r="2332" ht="14.4" customHeight="1"/>
    <row r="2333" ht="14.4" customHeight="1"/>
    <row r="2334" ht="14.4" customHeight="1"/>
    <row r="2335" ht="14.4" customHeight="1"/>
    <row r="2336" ht="14.4" customHeight="1"/>
    <row r="2337" ht="14.4" customHeight="1"/>
    <row r="2338" ht="14.4" customHeight="1"/>
    <row r="2339" ht="14.4" customHeight="1"/>
    <row r="2340" ht="14.4" customHeight="1"/>
    <row r="2341" ht="14.4" customHeight="1"/>
    <row r="2342" ht="14.4" customHeight="1"/>
    <row r="2343" ht="14.4" customHeight="1"/>
    <row r="2344" ht="14.4" customHeight="1"/>
    <row r="2345" ht="14.4" customHeight="1"/>
    <row r="2346" ht="14.4" customHeight="1"/>
    <row r="2347" ht="14.4" customHeight="1"/>
    <row r="2348" ht="14.4" customHeight="1"/>
    <row r="2349" ht="14.4" customHeight="1"/>
    <row r="2350" ht="14.4" customHeight="1"/>
    <row r="2351" ht="14.4" customHeight="1"/>
    <row r="2352" ht="14.4" customHeight="1"/>
    <row r="2353" ht="14.4" customHeight="1"/>
    <row r="2354" ht="14.4" customHeight="1"/>
    <row r="2355" ht="14.4" customHeight="1"/>
    <row r="2356" ht="14.4" customHeight="1"/>
    <row r="2357" ht="14.4" customHeight="1"/>
    <row r="2358" ht="14.4" customHeight="1"/>
    <row r="2359" ht="14.4" customHeight="1"/>
    <row r="2360" ht="14.4" customHeight="1"/>
    <row r="2361" ht="14.4" customHeight="1"/>
    <row r="2362" ht="14.4" customHeight="1"/>
    <row r="2363" ht="14.4" customHeight="1"/>
    <row r="2364" ht="14.4" customHeight="1"/>
    <row r="2365" ht="14.4" customHeight="1"/>
    <row r="2366" ht="14.4" customHeight="1"/>
    <row r="2367" ht="14.4" customHeight="1"/>
    <row r="2368" ht="14.4" customHeight="1"/>
    <row r="2369" ht="14.4" customHeight="1"/>
    <row r="2370" ht="14.4" customHeight="1"/>
    <row r="2371" ht="14.4" customHeight="1"/>
    <row r="2372" ht="14.4" customHeight="1"/>
    <row r="2373" ht="14.4" customHeight="1"/>
    <row r="2374" ht="14.4" customHeight="1"/>
    <row r="2375" ht="14.4" customHeight="1"/>
    <row r="2376" ht="14.4" customHeight="1"/>
    <row r="2377" ht="14.4" customHeight="1"/>
    <row r="2378" ht="14.4" customHeight="1"/>
    <row r="2379" ht="14.4" customHeight="1"/>
    <row r="2380" ht="14.4" customHeight="1"/>
    <row r="2381" ht="14.4" customHeight="1"/>
    <row r="2382" ht="14.4" customHeight="1"/>
    <row r="2383" ht="14.4" customHeight="1"/>
    <row r="2384" ht="14.4" customHeight="1"/>
    <row r="2385" ht="14.4" customHeight="1"/>
    <row r="2386" ht="14.4" customHeight="1"/>
    <row r="2387" ht="14.4" customHeight="1"/>
    <row r="2388" ht="14.4" customHeight="1"/>
    <row r="2389" ht="14.4" customHeight="1"/>
    <row r="2390" ht="14.4" customHeight="1"/>
    <row r="2391" ht="14.4" customHeight="1"/>
    <row r="2392" ht="14.4" customHeight="1"/>
    <row r="2393" ht="14.4" customHeight="1"/>
    <row r="2394" ht="14.4" customHeight="1"/>
    <row r="2395" ht="14.4" customHeight="1"/>
    <row r="2396" ht="14.4" customHeight="1"/>
    <row r="2397" ht="14.4" customHeight="1"/>
    <row r="2398" ht="14.4" customHeight="1"/>
    <row r="2399" ht="14.4" customHeight="1"/>
    <row r="2400" ht="14.4" customHeight="1"/>
    <row r="2401" ht="14.4" customHeight="1"/>
    <row r="2402" ht="14.4" customHeight="1"/>
    <row r="2403" ht="14.4" customHeight="1"/>
    <row r="2404" ht="14.4" customHeight="1"/>
    <row r="2405" ht="14.4" customHeight="1"/>
    <row r="2406" ht="14.4" customHeight="1"/>
    <row r="2407" ht="14.4" customHeight="1"/>
    <row r="2408" ht="14.4" customHeight="1"/>
    <row r="2409" ht="14.4" customHeight="1"/>
    <row r="2410" ht="14.4" customHeight="1"/>
    <row r="2411" ht="14.4" customHeight="1"/>
    <row r="2412" ht="14.4" customHeight="1"/>
    <row r="2413" ht="14.4" customHeight="1"/>
    <row r="2414" ht="14.4" customHeight="1"/>
    <row r="2415" ht="14.4" customHeight="1"/>
    <row r="2416" ht="14.4" customHeight="1"/>
    <row r="2417" ht="14.4" customHeight="1"/>
    <row r="2418" ht="14.4" customHeight="1"/>
    <row r="2419" ht="14.4" customHeight="1"/>
    <row r="2420" ht="14.4" customHeight="1"/>
    <row r="2421" ht="14.4" customHeight="1"/>
    <row r="2422" ht="14.4" customHeight="1"/>
    <row r="2423" ht="14.4" customHeight="1"/>
    <row r="2424" ht="14.4" customHeight="1"/>
    <row r="2425" ht="14.4" customHeight="1"/>
    <row r="2426" ht="14.4" customHeight="1"/>
    <row r="2427" ht="14.4" customHeight="1"/>
    <row r="2428" ht="14.4" customHeight="1"/>
    <row r="2429" ht="14.4" customHeight="1"/>
    <row r="2430" ht="14.4" customHeight="1"/>
    <row r="2431" ht="14.4" customHeight="1"/>
    <row r="2432" ht="14.4" customHeight="1"/>
    <row r="2433" ht="14.4" customHeight="1"/>
    <row r="2434" ht="14.4" customHeight="1"/>
    <row r="2435" ht="14.4" customHeight="1"/>
    <row r="2436" ht="14.4" customHeight="1"/>
    <row r="2437" ht="14.4" customHeight="1"/>
    <row r="2438" ht="14.4" customHeight="1"/>
    <row r="2439" ht="14.4" customHeight="1"/>
    <row r="2440" ht="14.4" customHeight="1"/>
    <row r="2441" ht="14.4" customHeight="1"/>
    <row r="2442" ht="14.4" customHeight="1"/>
    <row r="2443" ht="14.4" customHeight="1"/>
    <row r="2444" ht="14.4" customHeight="1"/>
    <row r="2445" ht="14.4" customHeight="1"/>
    <row r="2446" ht="14.4" customHeight="1"/>
    <row r="2447" ht="14.4" customHeight="1"/>
    <row r="2448" ht="14.4" customHeight="1"/>
    <row r="2449" ht="14.4" customHeight="1"/>
    <row r="2450" ht="14.4" customHeight="1"/>
    <row r="2451" ht="14.4" customHeight="1"/>
    <row r="2452" ht="14.4" customHeight="1"/>
    <row r="2453" ht="14.4" customHeight="1"/>
    <row r="2454" ht="14.4" customHeight="1"/>
    <row r="2455" ht="14.4" customHeight="1"/>
    <row r="2456" ht="14.4" customHeight="1"/>
    <row r="2457" ht="14.4" customHeight="1"/>
    <row r="2458" ht="14.4" customHeight="1"/>
    <row r="2459" ht="14.4" customHeight="1"/>
    <row r="2460" ht="14.4" customHeight="1"/>
    <row r="2461" ht="14.4" customHeight="1"/>
    <row r="2462" ht="14.4" customHeight="1"/>
    <row r="2463" ht="14.4" customHeight="1"/>
    <row r="2464" ht="14.4" customHeight="1"/>
    <row r="2465" ht="14.4" customHeight="1"/>
    <row r="2466" ht="14.4" customHeight="1"/>
    <row r="2467" ht="14.4" customHeight="1"/>
    <row r="2468" ht="14.4" customHeight="1"/>
    <row r="2469" ht="14.4" customHeight="1"/>
    <row r="2470" ht="14.4" customHeight="1"/>
    <row r="2471" ht="14.4" customHeight="1"/>
    <row r="2472" ht="14.4" customHeight="1"/>
    <row r="2473" ht="14.4" customHeight="1"/>
    <row r="2474" ht="14.4" customHeight="1"/>
    <row r="2475" ht="14.4" customHeight="1"/>
    <row r="2476" ht="14.4" customHeight="1"/>
    <row r="2477" ht="14.4" customHeight="1"/>
    <row r="2478" ht="14.4" customHeight="1"/>
    <row r="2479" ht="14.4" customHeight="1"/>
    <row r="2480" ht="14.4" customHeight="1"/>
    <row r="2481" ht="14.4" customHeight="1"/>
    <row r="2482" ht="14.4" customHeight="1"/>
    <row r="2483" ht="14.4" customHeight="1"/>
    <row r="2484" ht="14.4" customHeight="1"/>
    <row r="2485" ht="14.4" customHeight="1"/>
    <row r="2486" ht="14.4" customHeight="1"/>
    <row r="2487" ht="14.4" customHeight="1"/>
    <row r="2488" ht="14.4" customHeight="1"/>
    <row r="2489" ht="14.4" customHeight="1"/>
    <row r="2490" ht="14.4" customHeight="1"/>
    <row r="2491" ht="14.4" customHeight="1"/>
    <row r="2492" ht="14.4" customHeight="1"/>
    <row r="2493" ht="14.4" customHeight="1"/>
    <row r="2494" ht="14.4" customHeight="1"/>
    <row r="2495" ht="14.4" customHeight="1"/>
    <row r="2496" ht="14.4" customHeight="1"/>
    <row r="2497" ht="14.4" customHeight="1"/>
    <row r="2498" ht="14.4" customHeight="1"/>
    <row r="2499" ht="14.4" customHeight="1"/>
    <row r="2500" ht="14.4" customHeight="1"/>
    <row r="2501" ht="14.4" customHeight="1"/>
    <row r="2502" ht="14.4" customHeight="1"/>
    <row r="2503" ht="14.4" customHeight="1"/>
    <row r="2504" ht="14.4" customHeight="1"/>
    <row r="2505" ht="14.4" customHeight="1"/>
    <row r="2506" ht="14.4" customHeight="1"/>
    <row r="2507" ht="14.4" customHeight="1"/>
    <row r="2508" ht="14.4" customHeight="1"/>
    <row r="2509" ht="14.4" customHeight="1"/>
    <row r="2510" ht="14.4" customHeight="1"/>
    <row r="2511" ht="14.4" customHeight="1"/>
    <row r="2512" ht="14.4" customHeight="1"/>
    <row r="2513" ht="14.4" customHeight="1"/>
    <row r="2514" ht="14.4" customHeight="1"/>
    <row r="2515" ht="14.4" customHeight="1"/>
    <row r="2516" ht="14.4" customHeight="1"/>
    <row r="2517" ht="14.4" customHeight="1"/>
    <row r="2518" ht="14.4" customHeight="1"/>
    <row r="2519" ht="14.4" customHeight="1"/>
    <row r="2520" ht="14.4" customHeight="1"/>
    <row r="2521" ht="14.4" customHeight="1"/>
    <row r="2522" ht="14.4" customHeight="1"/>
    <row r="2523" ht="14.4" customHeight="1"/>
    <row r="2524" ht="14.4" customHeight="1"/>
    <row r="2525" ht="14.4" customHeight="1"/>
    <row r="2526" ht="14.4" customHeight="1"/>
    <row r="2527" ht="14.4" customHeight="1"/>
    <row r="2528" ht="14.4" customHeight="1"/>
    <row r="2529" ht="14.4" customHeight="1"/>
    <row r="2530" ht="14.4" customHeight="1"/>
    <row r="2531" ht="14.4" customHeight="1"/>
    <row r="2532" ht="14.4" customHeight="1"/>
    <row r="2533" ht="14.4" customHeight="1"/>
    <row r="2534" ht="14.4" customHeight="1"/>
    <row r="2535" ht="14.4" customHeight="1"/>
    <row r="2536" ht="14.4" customHeight="1"/>
    <row r="2537" ht="14.4" customHeight="1"/>
    <row r="2538" ht="14.4" customHeight="1"/>
    <row r="2539" ht="14.4" customHeight="1"/>
    <row r="2540" ht="14.4" customHeight="1"/>
    <row r="2541" ht="14.4" customHeight="1"/>
    <row r="2542" ht="14.4" customHeight="1"/>
    <row r="2543" ht="14.4" customHeight="1"/>
    <row r="2544" ht="14.4" customHeight="1"/>
    <row r="2545" ht="14.4" customHeight="1"/>
    <row r="2546" ht="14.4" customHeight="1"/>
    <row r="2547" ht="14.4" customHeight="1"/>
    <row r="2548" ht="14.4" customHeight="1"/>
    <row r="2549" ht="14.4" customHeight="1"/>
    <row r="2550" ht="14.4" customHeight="1"/>
    <row r="2551" ht="14.4" customHeight="1"/>
    <row r="2552" ht="14.4" customHeight="1"/>
    <row r="2553" ht="14.4" customHeight="1"/>
    <row r="2554" ht="14.4" customHeight="1"/>
    <row r="2555" ht="14.4" customHeight="1"/>
    <row r="2556" ht="14.4" customHeight="1"/>
    <row r="2557" ht="14.4" customHeight="1"/>
    <row r="2558" ht="14.4" customHeight="1"/>
    <row r="2559" ht="14.4" customHeight="1"/>
    <row r="2560" ht="14.4" customHeight="1"/>
    <row r="2561" ht="14.4" customHeight="1"/>
    <row r="2562" ht="14.4" customHeight="1"/>
    <row r="2563" ht="14.4" customHeight="1"/>
    <row r="2564" ht="14.4" customHeight="1"/>
    <row r="2565" ht="14.4" customHeight="1"/>
    <row r="2566" ht="14.4" customHeight="1"/>
    <row r="2567" ht="14.4" customHeight="1"/>
    <row r="2568" ht="14.4" customHeight="1"/>
    <row r="2569" ht="14.4" customHeight="1"/>
    <row r="2570" ht="14.4" customHeight="1"/>
    <row r="2571" ht="14.4" customHeight="1"/>
    <row r="2572" ht="14.4" customHeight="1"/>
    <row r="2573" ht="14.4" customHeight="1"/>
    <row r="2574" ht="14.4" customHeight="1"/>
    <row r="2575" ht="14.4" customHeight="1"/>
    <row r="2576" ht="14.4" customHeight="1"/>
    <row r="2577" ht="14.4" customHeight="1"/>
    <row r="2578" ht="14.4" customHeight="1"/>
    <row r="2579" ht="14.4" customHeight="1"/>
    <row r="2580" ht="14.4" customHeight="1"/>
    <row r="2581" ht="14.4" customHeight="1"/>
    <row r="2582" ht="14.4" customHeight="1"/>
    <row r="2583" ht="14.4" customHeight="1"/>
    <row r="2584" ht="14.4" customHeight="1"/>
    <row r="2585" ht="14.4" customHeight="1"/>
    <row r="2586" ht="14.4" customHeight="1"/>
    <row r="2587" ht="14.4" customHeight="1"/>
    <row r="2588" ht="14.4" customHeight="1"/>
    <row r="2589" ht="14.4" customHeight="1"/>
    <row r="2590" ht="14.4" customHeight="1"/>
    <row r="2591" ht="14.4" customHeight="1"/>
    <row r="2592" ht="14.4" customHeight="1"/>
    <row r="2593" ht="14.4" customHeight="1"/>
    <row r="2594" ht="14.4" customHeight="1"/>
    <row r="2595" ht="14.4" customHeight="1"/>
    <row r="2596" ht="14.4" customHeight="1"/>
    <row r="2597" ht="14.4" customHeight="1"/>
    <row r="2598" ht="14.4" customHeight="1"/>
    <row r="2599" ht="14.4" customHeight="1"/>
    <row r="2600" ht="14.4" customHeight="1"/>
    <row r="2601" ht="14.4" customHeight="1"/>
    <row r="2602" ht="14.4" customHeight="1"/>
    <row r="2603" ht="14.4" customHeight="1"/>
    <row r="2604" ht="14.4" customHeight="1"/>
    <row r="2605" ht="14.4" customHeight="1"/>
    <row r="2606" ht="14.4" customHeight="1"/>
    <row r="2607" ht="14.4" customHeight="1"/>
    <row r="2608" ht="14.4" customHeight="1"/>
    <row r="2609" ht="14.4" customHeight="1"/>
    <row r="2610" ht="14.4" customHeight="1"/>
    <row r="2611" ht="14.4" customHeight="1"/>
    <row r="2612" ht="14.4" customHeight="1"/>
    <row r="2613" ht="14.4" customHeight="1"/>
    <row r="2614" ht="14.4" customHeight="1"/>
    <row r="2615" ht="14.4" customHeight="1"/>
    <row r="2616" ht="14.4" customHeight="1"/>
    <row r="2617" ht="14.4" customHeight="1"/>
    <row r="2618" ht="14.4" customHeight="1"/>
    <row r="2619" ht="14.4" customHeight="1"/>
    <row r="2620" ht="14.4" customHeight="1"/>
    <row r="2621" ht="14.4" customHeight="1"/>
    <row r="2622" ht="14.4" customHeight="1"/>
    <row r="2623" ht="14.4" customHeight="1"/>
    <row r="2624" ht="14.4" customHeight="1"/>
    <row r="2625" ht="14.4" customHeight="1"/>
    <row r="2626" ht="14.4" customHeight="1"/>
    <row r="2627" ht="14.4" customHeight="1"/>
    <row r="2628" ht="14.4" customHeight="1"/>
    <row r="2629" ht="14.4" customHeight="1"/>
    <row r="2630" ht="14.4" customHeight="1"/>
    <row r="2631" ht="14.4" customHeight="1"/>
    <row r="2632" ht="14.4" customHeight="1"/>
    <row r="2633" ht="14.4" customHeight="1"/>
    <row r="2634" ht="14.4" customHeight="1"/>
    <row r="2635" ht="14.4" customHeight="1"/>
    <row r="2636" ht="14.4" customHeight="1"/>
    <row r="2637" ht="14.4" customHeight="1"/>
    <row r="2638" ht="14.4" customHeight="1"/>
    <row r="2639" ht="14.4" customHeight="1"/>
    <row r="2640" ht="14.4" customHeight="1"/>
    <row r="2641" ht="14.4" customHeight="1"/>
    <row r="2642" ht="14.4" customHeight="1"/>
    <row r="2643" ht="14.4" customHeight="1"/>
    <row r="2644" ht="14.4" customHeight="1"/>
    <row r="2645" ht="14.4" customHeight="1"/>
    <row r="2646" ht="14.4" customHeight="1"/>
    <row r="2647" ht="14.4" customHeight="1"/>
    <row r="2648" ht="14.4" customHeight="1"/>
    <row r="2649" ht="14.4" customHeight="1"/>
    <row r="2650" ht="14.4" customHeight="1"/>
    <row r="2651" ht="14.4" customHeight="1"/>
    <row r="2652" ht="14.4" customHeight="1"/>
    <row r="2653" ht="14.4" customHeight="1"/>
    <row r="2654" ht="14.4" customHeight="1"/>
    <row r="2655" ht="14.4" customHeight="1"/>
    <row r="2656" ht="14.4" customHeight="1"/>
    <row r="2657" ht="14.4" customHeight="1"/>
    <row r="2658" ht="14.4" customHeight="1"/>
    <row r="2659" ht="14.4" customHeight="1"/>
    <row r="2660" ht="14.4" customHeight="1"/>
    <row r="2661" ht="14.4" customHeight="1"/>
    <row r="2662" ht="14.4" customHeight="1"/>
    <row r="2663" ht="14.4" customHeight="1"/>
    <row r="2664" ht="14.4" customHeight="1"/>
    <row r="2665" ht="14.4" customHeight="1"/>
    <row r="2666" ht="14.4" customHeight="1"/>
    <row r="2667" ht="14.4" customHeight="1"/>
    <row r="2668" ht="14.4" customHeight="1"/>
    <row r="2669" ht="14.4" customHeight="1"/>
    <row r="2670" ht="14.4" customHeight="1"/>
    <row r="2671" ht="14.4" customHeight="1"/>
    <row r="2672" ht="14.4" customHeight="1"/>
    <row r="2673" ht="14.4" customHeight="1"/>
    <row r="2674" ht="14.4" customHeight="1"/>
    <row r="2675" ht="14.4" customHeight="1"/>
    <row r="2676" ht="14.4" customHeight="1"/>
    <row r="2677" ht="14.4" customHeight="1"/>
    <row r="2678" ht="14.4" customHeight="1"/>
    <row r="2679" ht="14.4" customHeight="1"/>
    <row r="2680" ht="14.4" customHeight="1"/>
    <row r="2681" ht="14.4" customHeight="1"/>
    <row r="2682" ht="14.4" customHeight="1"/>
    <row r="2683" ht="14.4" customHeight="1"/>
    <row r="2684" ht="14.4" customHeight="1"/>
    <row r="2685" ht="14.4" customHeight="1"/>
    <row r="2686" ht="14.4" customHeight="1"/>
    <row r="2687" ht="14.4" customHeight="1"/>
    <row r="2688" ht="14.4" customHeight="1"/>
    <row r="2689" ht="14.4" customHeight="1"/>
    <row r="2690" ht="14.4" customHeight="1"/>
    <row r="2691" ht="14.4" customHeight="1"/>
    <row r="2692" ht="14.4" customHeight="1"/>
    <row r="2693" ht="14.4" customHeight="1"/>
    <row r="2694" ht="14.4" customHeight="1"/>
    <row r="2695" ht="14.4" customHeight="1"/>
    <row r="2696" ht="14.4" customHeight="1"/>
    <row r="2697" ht="14.4" customHeight="1"/>
    <row r="2698" ht="14.4" customHeight="1"/>
    <row r="2699" ht="14.4" customHeight="1"/>
    <row r="2700" ht="14.4" customHeight="1"/>
    <row r="2701" ht="14.4" customHeight="1"/>
    <row r="2702" ht="14.4" customHeight="1"/>
    <row r="2703" ht="14.4" customHeight="1"/>
    <row r="2704" ht="14.4" customHeight="1"/>
    <row r="2705" ht="14.4" customHeight="1"/>
    <row r="2706" ht="14.4" customHeight="1"/>
    <row r="2707" ht="14.4" customHeight="1"/>
    <row r="2708" ht="14.4" customHeight="1"/>
    <row r="2709" ht="14.4" customHeight="1"/>
    <row r="2710" ht="14.4" customHeight="1"/>
    <row r="2711" ht="14.4" customHeight="1"/>
    <row r="2712" ht="14.4" customHeight="1"/>
    <row r="2713" ht="14.4" customHeight="1"/>
    <row r="2714" ht="14.4" customHeight="1"/>
    <row r="2715" ht="14.4" customHeight="1"/>
    <row r="2716" ht="14.4" customHeight="1"/>
    <row r="2717" ht="14.4" customHeight="1"/>
    <row r="2718" ht="14.4" customHeight="1"/>
    <row r="2719" ht="14.4" customHeight="1"/>
    <row r="2720" ht="14.4" customHeight="1"/>
    <row r="2721" ht="14.4" customHeight="1"/>
    <row r="2722" ht="14.4" customHeight="1"/>
    <row r="2723" ht="14.4" customHeight="1"/>
    <row r="2724" ht="14.4" customHeight="1"/>
    <row r="2725" ht="14.4" customHeight="1"/>
    <row r="2726" ht="14.4" customHeight="1"/>
    <row r="2727" ht="14.4" customHeight="1"/>
    <row r="2728" ht="14.4" customHeight="1"/>
    <row r="2729" ht="14.4" customHeight="1"/>
    <row r="2730" ht="14.4" customHeight="1"/>
    <row r="2731" ht="14.4" customHeight="1"/>
    <row r="2732" ht="14.4" customHeight="1"/>
    <row r="2733" ht="14.4" customHeight="1"/>
    <row r="2734" ht="14.4" customHeight="1"/>
    <row r="2735" ht="14.4" customHeight="1"/>
    <row r="2736" ht="14.4" customHeight="1"/>
    <row r="2737" ht="14.4" customHeight="1"/>
    <row r="2738" ht="14.4" customHeight="1"/>
    <row r="2739" ht="14.4" customHeight="1"/>
    <row r="2740" ht="14.4" customHeight="1"/>
    <row r="2741" ht="14.4" customHeight="1"/>
    <row r="2742" ht="14.4" customHeight="1"/>
    <row r="2743" ht="14.4" customHeight="1"/>
    <row r="2744" ht="14.4" customHeight="1"/>
    <row r="2745" ht="14.4" customHeight="1"/>
    <row r="2746" ht="14.4" customHeight="1"/>
    <row r="2747" ht="14.4" customHeight="1"/>
    <row r="2748" ht="14.4" customHeight="1"/>
    <row r="2749" ht="14.4" customHeight="1"/>
    <row r="2750" ht="14.4" customHeight="1"/>
    <row r="2751" ht="14.4" customHeight="1"/>
    <row r="2752" ht="14.4" customHeight="1"/>
    <row r="2753" ht="14.4" customHeight="1"/>
    <row r="2754" ht="14.4" customHeight="1"/>
    <row r="2755" ht="14.4" customHeight="1"/>
    <row r="2756" ht="14.4" customHeight="1"/>
    <row r="2757" ht="14.4" customHeight="1"/>
    <row r="2758" ht="14.4" customHeight="1"/>
    <row r="2759" ht="14.4" customHeight="1"/>
    <row r="2760" ht="14.4" customHeight="1"/>
    <row r="2761" ht="14.4" customHeight="1"/>
    <row r="2762" ht="14.4" customHeight="1"/>
    <row r="2763" ht="14.4" customHeight="1"/>
    <row r="2764" ht="14.4" customHeight="1"/>
    <row r="2765" ht="14.4" customHeight="1"/>
    <row r="2766" ht="14.4" customHeight="1"/>
    <row r="2767" ht="14.4" customHeight="1"/>
    <row r="2768" ht="14.4" customHeight="1"/>
    <row r="2769" ht="14.4" customHeight="1"/>
    <row r="2770" ht="14.4" customHeight="1"/>
    <row r="2771" ht="14.4" customHeight="1"/>
    <row r="2772" ht="14.4" customHeight="1"/>
    <row r="2773" ht="14.4" customHeight="1"/>
    <row r="2774" ht="14.4" customHeight="1"/>
    <row r="2775" ht="14.4" customHeight="1"/>
    <row r="2776" ht="14.4" customHeight="1"/>
    <row r="2777" ht="14.4" customHeight="1"/>
    <row r="2778" ht="14.4" customHeight="1"/>
    <row r="2779" ht="14.4" customHeight="1"/>
    <row r="2780" ht="14.4" customHeight="1"/>
    <row r="2781" ht="14.4" customHeight="1"/>
    <row r="2782" ht="14.4" customHeight="1"/>
    <row r="2783" ht="14.4" customHeight="1"/>
    <row r="2784" ht="14.4" customHeight="1"/>
    <row r="2785" ht="14.4" customHeight="1"/>
    <row r="2786" ht="14.4" customHeight="1"/>
    <row r="2787" ht="14.4" customHeight="1"/>
    <row r="2788" ht="14.4" customHeight="1"/>
    <row r="2789" ht="14.4" customHeight="1"/>
    <row r="2790" ht="14.4" customHeight="1"/>
    <row r="2791" ht="14.4" customHeight="1"/>
    <row r="2792" ht="14.4" customHeight="1"/>
    <row r="2793" ht="14.4" customHeight="1"/>
    <row r="2794" ht="14.4" customHeight="1"/>
    <row r="2795" ht="14.4" customHeight="1"/>
    <row r="2796" ht="14.4" customHeight="1"/>
    <row r="2797" ht="14.4" customHeight="1"/>
    <row r="2798" ht="14.4" customHeight="1"/>
    <row r="2799" ht="14.4" customHeight="1"/>
    <row r="2800" ht="14.4" customHeight="1"/>
    <row r="2801" ht="14.4" customHeight="1"/>
    <row r="2802" ht="14.4" customHeight="1"/>
    <row r="2803" ht="14.4" customHeight="1"/>
    <row r="2804" ht="14.4" customHeight="1"/>
    <row r="2805" ht="14.4" customHeight="1"/>
    <row r="2806" ht="14.4" customHeight="1"/>
    <row r="2807" ht="14.4" customHeight="1"/>
    <row r="2808" ht="14.4" customHeight="1"/>
    <row r="2809" ht="14.4" customHeight="1"/>
    <row r="2810" ht="14.4" customHeight="1"/>
    <row r="2811" ht="14.4" customHeight="1"/>
    <row r="2812" ht="14.4" customHeight="1"/>
    <row r="2813" ht="14.4" customHeight="1"/>
    <row r="2814" ht="14.4" customHeight="1"/>
    <row r="2815" ht="14.4" customHeight="1"/>
    <row r="2816" ht="14.4" customHeight="1"/>
    <row r="2817" ht="14.4" customHeight="1"/>
    <row r="2818" ht="14.4" customHeight="1"/>
    <row r="2819" ht="14.4" customHeight="1"/>
    <row r="2820" ht="14.4" customHeight="1"/>
    <row r="2821" ht="14.4" customHeight="1"/>
    <row r="2822" ht="14.4" customHeight="1"/>
    <row r="2823" ht="14.4" customHeight="1"/>
    <row r="2824" ht="14.4" customHeight="1"/>
    <row r="2825" ht="14.4" customHeight="1"/>
    <row r="2826" ht="14.4" customHeight="1"/>
    <row r="2827" ht="14.4" customHeight="1"/>
    <row r="2828" ht="14.4" customHeight="1"/>
    <row r="2829" ht="14.4" customHeight="1"/>
    <row r="2830" ht="14.4" customHeight="1"/>
    <row r="2831" ht="14.4" customHeight="1"/>
    <row r="2832" ht="14.4" customHeight="1"/>
    <row r="2833" ht="14.4" customHeight="1"/>
    <row r="2834" ht="14.4" customHeight="1"/>
    <row r="2835" ht="14.4" customHeight="1"/>
    <row r="2836" ht="14.4" customHeight="1"/>
    <row r="2837" ht="14.4" customHeight="1"/>
    <row r="2838" ht="14.4" customHeight="1"/>
    <row r="2839" ht="14.4" customHeight="1"/>
    <row r="2840" ht="14.4" customHeight="1"/>
    <row r="2841" ht="14.4" customHeight="1"/>
    <row r="2842" ht="14.4" customHeight="1"/>
    <row r="2843" ht="14.4" customHeight="1"/>
    <row r="2844" ht="14.4" customHeight="1"/>
    <row r="2845" ht="14.4" customHeight="1"/>
    <row r="2846" ht="14.4" customHeight="1"/>
    <row r="2847" ht="14.4" customHeight="1"/>
    <row r="2848" ht="14.4" customHeight="1"/>
    <row r="2849" ht="14.4" customHeight="1"/>
    <row r="2850" ht="14.4" customHeight="1"/>
    <row r="2851" ht="14.4" customHeight="1"/>
    <row r="2852" ht="14.4" customHeight="1"/>
    <row r="2853" ht="14.4" customHeight="1"/>
    <row r="2854" ht="14.4" customHeight="1"/>
    <row r="2855" ht="14.4" customHeight="1"/>
    <row r="2856" ht="14.4" customHeight="1"/>
    <row r="2857" ht="14.4" customHeight="1"/>
    <row r="2858" ht="14.4" customHeight="1"/>
    <row r="2859" ht="14.4" customHeight="1"/>
    <row r="2860" ht="14.4" customHeight="1"/>
    <row r="2861" ht="14.4" customHeight="1"/>
    <row r="2862" ht="14.4" customHeight="1"/>
    <row r="2863" ht="14.4" customHeight="1"/>
    <row r="2864" ht="14.4" customHeight="1"/>
    <row r="2865" ht="14.4" customHeight="1"/>
    <row r="2866" ht="14.4" customHeight="1"/>
    <row r="2867" ht="14.4" customHeight="1"/>
    <row r="2868" ht="14.4" customHeight="1"/>
    <row r="2869" ht="14.4" customHeight="1"/>
    <row r="2870" ht="14.4" customHeight="1"/>
    <row r="2871" ht="14.4" customHeight="1"/>
    <row r="2872" ht="14.4" customHeight="1"/>
    <row r="2873" ht="14.4" customHeight="1"/>
    <row r="2874" ht="14.4" customHeight="1"/>
    <row r="2875" ht="14.4" customHeight="1"/>
    <row r="2876" ht="14.4" customHeight="1"/>
    <row r="2877" ht="14.4" customHeight="1"/>
    <row r="2878" ht="14.4" customHeight="1"/>
    <row r="2879" ht="14.4" customHeight="1"/>
    <row r="2880" ht="14.4" customHeight="1"/>
    <row r="2881" ht="14.4" customHeight="1"/>
    <row r="2882" ht="14.4" customHeight="1"/>
    <row r="2883" ht="14.4" customHeight="1"/>
    <row r="2884" ht="14.4" customHeight="1"/>
    <row r="2885" ht="14.4" customHeight="1"/>
    <row r="2886" ht="14.4" customHeight="1"/>
    <row r="2887" ht="14.4" customHeight="1"/>
    <row r="2888" ht="14.4" customHeight="1"/>
    <row r="2889" ht="14.4" customHeight="1"/>
    <row r="2890" ht="14.4" customHeight="1"/>
    <row r="2891" ht="14.4" customHeight="1"/>
    <row r="2892" ht="14.4" customHeight="1"/>
    <row r="2893" ht="14.4" customHeight="1"/>
    <row r="2894" ht="14.4" customHeight="1"/>
    <row r="2895" ht="14.4" customHeight="1"/>
    <row r="2896" ht="14.4" customHeight="1"/>
    <row r="2897" ht="14.4" customHeight="1"/>
    <row r="2898" ht="14.4" customHeight="1"/>
    <row r="2899" ht="14.4" customHeight="1"/>
    <row r="2900" ht="14.4" customHeight="1"/>
    <row r="2901" ht="14.4" customHeight="1"/>
    <row r="2902" ht="14.4" customHeight="1"/>
    <row r="2903" ht="14.4" customHeight="1"/>
    <row r="2904" ht="14.4" customHeight="1"/>
    <row r="2905" ht="14.4" customHeight="1"/>
    <row r="2906" ht="14.4" customHeight="1"/>
    <row r="2907" ht="14.4" customHeight="1"/>
    <row r="2908" ht="14.4" customHeight="1"/>
    <row r="2909" ht="14.4" customHeight="1"/>
    <row r="2910" ht="14.4" customHeight="1"/>
    <row r="2911" ht="14.4" customHeight="1"/>
    <row r="2912" ht="14.4" customHeight="1"/>
    <row r="2913" ht="14.4" customHeight="1"/>
    <row r="2914" ht="14.4" customHeight="1"/>
    <row r="2915" ht="14.4" customHeight="1"/>
    <row r="2916" ht="14.4" customHeight="1"/>
    <row r="2917" ht="14.4" customHeight="1"/>
    <row r="2918" ht="14.4" customHeight="1"/>
    <row r="2919" ht="14.4" customHeight="1"/>
    <row r="2920" ht="14.4" customHeight="1"/>
    <row r="2921" ht="14.4" customHeight="1"/>
    <row r="2922" ht="14.4" customHeight="1"/>
    <row r="2923" ht="14.4" customHeight="1"/>
    <row r="2924" ht="14.4" customHeight="1"/>
    <row r="2925" ht="14.4" customHeight="1"/>
    <row r="2926" ht="14.4" customHeight="1"/>
    <row r="2927" ht="14.4" customHeight="1"/>
    <row r="2928" ht="14.4" customHeight="1"/>
    <row r="2929" ht="14.4" customHeight="1"/>
    <row r="2930" ht="14.4" customHeight="1"/>
    <row r="2931" ht="14.4" customHeight="1"/>
    <row r="2932" ht="14.4" customHeight="1"/>
    <row r="2933" ht="14.4" customHeight="1"/>
    <row r="2934" ht="14.4" customHeight="1"/>
    <row r="2935" ht="14.4" customHeight="1"/>
    <row r="2936" ht="14.4" customHeight="1"/>
    <row r="2937" ht="14.4" customHeight="1"/>
    <row r="2938" ht="14.4" customHeight="1"/>
    <row r="2939" ht="14.4" customHeight="1"/>
    <row r="2940" ht="14.4" customHeight="1"/>
    <row r="2941" ht="14.4" customHeight="1"/>
    <row r="2942" ht="14.4" customHeight="1"/>
    <row r="2943" ht="14.4" customHeight="1"/>
    <row r="2944" ht="14.4" customHeight="1"/>
    <row r="2945" ht="14.4" customHeight="1"/>
    <row r="2946" ht="14.4" customHeight="1"/>
    <row r="2947" ht="14.4" customHeight="1"/>
    <row r="2948" ht="14.4" customHeight="1"/>
    <row r="2949" ht="14.4" customHeight="1"/>
    <row r="2950" ht="14.4" customHeight="1"/>
    <row r="2951" ht="14.4" customHeight="1"/>
    <row r="2952" ht="14.4" customHeight="1"/>
    <row r="2953" ht="14.4" customHeight="1"/>
    <row r="2954" ht="14.4" customHeight="1"/>
    <row r="2955" ht="14.4" customHeight="1"/>
    <row r="2956" ht="14.4" customHeight="1"/>
    <row r="2957" ht="14.4" customHeight="1"/>
    <row r="2958" ht="14.4" customHeight="1"/>
    <row r="2959" ht="14.4" customHeight="1"/>
    <row r="2960" ht="14.4" customHeight="1"/>
    <row r="2961" ht="14.4" customHeight="1"/>
    <row r="2962" ht="14.4" customHeight="1"/>
    <row r="2963" ht="14.4" customHeight="1"/>
    <row r="2964" ht="14.4" customHeight="1"/>
    <row r="2965" ht="14.4" customHeight="1"/>
    <row r="2966" ht="14.4" customHeight="1"/>
    <row r="2967" ht="14.4" customHeight="1"/>
    <row r="2968" ht="14.4" customHeight="1"/>
    <row r="2969" ht="14.4" customHeight="1"/>
    <row r="2970" ht="14.4" customHeight="1"/>
    <row r="2971" ht="14.4" customHeight="1"/>
    <row r="2972" ht="14.4" customHeight="1"/>
    <row r="2973" ht="14.4" customHeight="1"/>
    <row r="2974" ht="14.4" customHeight="1"/>
    <row r="2975" ht="14.4" customHeight="1"/>
    <row r="2976" ht="14.4" customHeight="1"/>
    <row r="2977" ht="14.4" customHeight="1"/>
    <row r="2978" ht="14.4" customHeight="1"/>
    <row r="2979" ht="14.4" customHeight="1"/>
    <row r="2980" ht="14.4" customHeight="1"/>
    <row r="2981" ht="14.4" customHeight="1"/>
    <row r="2982" ht="14.4" customHeight="1"/>
    <row r="2983" ht="14.4" customHeight="1"/>
    <row r="2984" ht="14.4" customHeight="1"/>
    <row r="2985" ht="14.4" customHeight="1"/>
    <row r="2986" ht="14.4" customHeight="1"/>
    <row r="2987" ht="14.4" customHeight="1"/>
    <row r="2988" ht="14.4" customHeight="1"/>
    <row r="2989" ht="14.4" customHeight="1"/>
    <row r="2990" ht="14.4" customHeight="1"/>
    <row r="2991" ht="14.4" customHeight="1"/>
    <row r="2992" ht="14.4" customHeight="1"/>
    <row r="2993" ht="14.4" customHeight="1"/>
    <row r="2994" ht="14.4" customHeight="1"/>
    <row r="2995" ht="14.4" customHeight="1"/>
    <row r="2996" ht="14.4" customHeight="1"/>
    <row r="2997" ht="14.4" customHeight="1"/>
    <row r="2998" ht="14.4" customHeight="1"/>
    <row r="2999" ht="14.4" customHeight="1"/>
    <row r="3000" ht="14.4" customHeight="1"/>
    <row r="3001" ht="14.4" customHeight="1"/>
    <row r="3002" ht="14.4" customHeight="1"/>
    <row r="3003" ht="14.4" customHeight="1"/>
    <row r="3004" ht="14.4" customHeight="1"/>
    <row r="3005" ht="14.4" customHeight="1"/>
    <row r="3006" ht="14.4" customHeight="1"/>
    <row r="3007" ht="14.4" customHeight="1"/>
    <row r="3008" ht="14.4" customHeight="1"/>
    <row r="3009" ht="14.4" customHeight="1"/>
    <row r="3010" ht="14.4" customHeight="1"/>
    <row r="3011" ht="14.4" customHeight="1"/>
    <row r="3012" ht="14.4" customHeight="1"/>
    <row r="3013" ht="14.4" customHeight="1"/>
    <row r="3014" ht="14.4" customHeight="1"/>
    <row r="3015" ht="14.4" customHeight="1"/>
    <row r="3016" ht="14.4" customHeight="1"/>
    <row r="3017" ht="14.4" customHeight="1"/>
    <row r="3018" ht="14.4" customHeight="1"/>
    <row r="3019" ht="14.4" customHeight="1"/>
    <row r="3020" ht="14.4" customHeight="1"/>
    <row r="3021" ht="14.4" customHeight="1"/>
    <row r="3022" ht="14.4" customHeight="1"/>
    <row r="3023" ht="14.4" customHeight="1"/>
    <row r="3024" ht="14.4" customHeight="1"/>
    <row r="3025" ht="14.4" customHeight="1"/>
    <row r="3026" ht="14.4" customHeight="1"/>
    <row r="3027" ht="14.4" customHeight="1"/>
    <row r="3028" ht="14.4" customHeight="1"/>
    <row r="3029" ht="14.4" customHeight="1"/>
    <row r="3030" ht="14.4" customHeight="1"/>
    <row r="3031" ht="14.4" customHeight="1"/>
    <row r="3032" ht="14.4" customHeight="1"/>
    <row r="3033" ht="14.4" customHeight="1"/>
    <row r="3034" ht="14.4" customHeight="1"/>
    <row r="3035" ht="14.4" customHeight="1"/>
    <row r="3036" ht="14.4" customHeight="1"/>
    <row r="3037" ht="14.4" customHeight="1"/>
    <row r="3038" ht="14.4" customHeight="1"/>
    <row r="3039" ht="14.4" customHeight="1"/>
    <row r="3040" ht="14.4" customHeight="1"/>
    <row r="3041" ht="14.4" customHeight="1"/>
    <row r="3042" ht="14.4" customHeight="1"/>
    <row r="3043" ht="14.4" customHeight="1"/>
    <row r="3044" ht="14.4" customHeight="1"/>
    <row r="3045" ht="14.4" customHeight="1"/>
    <row r="3046" ht="14.4" customHeight="1"/>
    <row r="3047" ht="14.4" customHeight="1"/>
    <row r="3048" ht="14.4" customHeight="1"/>
    <row r="3049" ht="14.4" customHeight="1"/>
    <row r="3050" ht="14.4" customHeight="1"/>
    <row r="3051" ht="14.4" customHeight="1"/>
    <row r="3052" ht="14.4" customHeight="1"/>
    <row r="3053" ht="14.4" customHeight="1"/>
    <row r="3054" ht="14.4" customHeight="1"/>
    <row r="3055" ht="14.4" customHeight="1"/>
    <row r="3056" ht="14.4" customHeight="1"/>
    <row r="3057" ht="14.4" customHeight="1"/>
    <row r="3058" ht="14.4" customHeight="1"/>
    <row r="3059" ht="14.4" customHeight="1"/>
    <row r="3060" ht="14.4" customHeight="1"/>
    <row r="3061" ht="14.4" customHeight="1"/>
    <row r="3062" ht="14.4" customHeight="1"/>
    <row r="3063" ht="14.4" customHeight="1"/>
    <row r="3064" ht="14.4" customHeight="1"/>
    <row r="3065" ht="14.4" customHeight="1"/>
    <row r="3066" ht="14.4" customHeight="1"/>
    <row r="3067" ht="14.4" customHeight="1"/>
    <row r="3068" ht="14.4" customHeight="1"/>
    <row r="3069" ht="14.4" customHeight="1"/>
    <row r="3070" ht="14.4" customHeight="1"/>
    <row r="3071" ht="14.4" customHeight="1"/>
    <row r="3072" ht="14.4" customHeight="1"/>
    <row r="3073" ht="14.4" customHeight="1"/>
    <row r="3074" ht="14.4" customHeight="1"/>
    <row r="3075" ht="14.4" customHeight="1"/>
    <row r="3076" ht="14.4" customHeight="1"/>
    <row r="3077" ht="14.4" customHeight="1"/>
    <row r="3078" ht="14.4" customHeight="1"/>
    <row r="3079" ht="14.4" customHeight="1"/>
    <row r="3080" ht="14.4" customHeight="1"/>
    <row r="3081" ht="14.4" customHeight="1"/>
    <row r="3082" ht="14.4" customHeight="1"/>
    <row r="3083" ht="14.4" customHeight="1"/>
    <row r="3084" ht="14.4" customHeight="1"/>
    <row r="3085" ht="14.4" customHeight="1"/>
    <row r="3086" ht="14.4" customHeight="1"/>
    <row r="3087" ht="14.4" customHeight="1"/>
    <row r="3088" ht="14.4" customHeight="1"/>
    <row r="3089" ht="14.4" customHeight="1"/>
    <row r="3090" ht="14.4" customHeight="1"/>
    <row r="3091" ht="14.4" customHeight="1"/>
    <row r="3092" ht="14.4" customHeight="1"/>
    <row r="3093" ht="14.4" customHeight="1"/>
    <row r="3094" ht="14.4" customHeight="1"/>
    <row r="3095" ht="14.4" customHeight="1"/>
    <row r="3096" ht="14.4" customHeight="1"/>
    <row r="3097" ht="14.4" customHeight="1"/>
    <row r="3098" ht="14.4" customHeight="1"/>
    <row r="3099" ht="14.4" customHeight="1"/>
    <row r="3100" ht="14.4" customHeight="1"/>
    <row r="3101" ht="14.4" customHeight="1"/>
    <row r="3102" ht="14.4" customHeight="1"/>
    <row r="3103" ht="14.4" customHeight="1"/>
    <row r="3104" ht="14.4" customHeight="1"/>
    <row r="3105" ht="14.4" customHeight="1"/>
    <row r="3106" ht="14.4" customHeight="1"/>
    <row r="3107" ht="14.4" customHeight="1"/>
    <row r="3108" ht="14.4" customHeight="1"/>
    <row r="3109" ht="14.4" customHeight="1"/>
    <row r="3110" ht="14.4" customHeight="1"/>
    <row r="3111" ht="14.4" customHeight="1"/>
    <row r="3112" ht="14.4" customHeight="1"/>
    <row r="3113" ht="14.4" customHeight="1"/>
    <row r="3114" ht="14.4" customHeight="1"/>
    <row r="3115" ht="14.4" customHeight="1"/>
    <row r="3116" ht="14.4" customHeight="1"/>
    <row r="3117" ht="14.4" customHeight="1"/>
    <row r="3118" ht="14.4" customHeight="1"/>
    <row r="3119" ht="14.4" customHeight="1"/>
    <row r="3120" ht="14.4" customHeight="1"/>
    <row r="3121" ht="14.4" customHeight="1"/>
    <row r="3122" ht="14.4" customHeight="1"/>
    <row r="3123" ht="14.4" customHeight="1"/>
    <row r="3124" ht="14.4" customHeight="1"/>
    <row r="3125" ht="14.4" customHeight="1"/>
    <row r="3126" ht="14.4" customHeight="1"/>
    <row r="3127" ht="14.4" customHeight="1"/>
    <row r="3128" ht="14.4" customHeight="1"/>
    <row r="3129" ht="14.4" customHeight="1"/>
    <row r="3130" ht="14.4" customHeight="1"/>
    <row r="3131" ht="14.4" customHeight="1"/>
    <row r="3132" ht="14.4" customHeight="1"/>
    <row r="3133" ht="14.4" customHeight="1"/>
    <row r="3134" ht="14.4" customHeight="1"/>
    <row r="3135" ht="14.4" customHeight="1"/>
    <row r="3136" ht="14.4" customHeight="1"/>
    <row r="3137" ht="14.4" customHeight="1"/>
    <row r="3138" ht="14.4" customHeight="1"/>
    <row r="3139" ht="14.4" customHeight="1"/>
    <row r="3140" ht="14.4" customHeight="1"/>
    <row r="3141" ht="14.4" customHeight="1"/>
    <row r="3142" ht="14.4" customHeight="1"/>
    <row r="3143" ht="14.4" customHeight="1"/>
    <row r="3144" ht="14.4" customHeight="1"/>
    <row r="3145" ht="14.4" customHeight="1"/>
    <row r="3146" ht="14.4" customHeight="1"/>
    <row r="3147" ht="14.4" customHeight="1"/>
    <row r="3148" ht="14.4" customHeight="1"/>
    <row r="3149" ht="14.4" customHeight="1"/>
    <row r="3150" ht="14.4" customHeight="1"/>
    <row r="3151" ht="14.4" customHeight="1"/>
    <row r="3152" ht="14.4" customHeight="1"/>
    <row r="3153" ht="14.4" customHeight="1"/>
    <row r="3154" ht="14.4" customHeight="1"/>
    <row r="3155" ht="14.4" customHeight="1"/>
    <row r="3156" ht="14.4" customHeight="1"/>
    <row r="3157" ht="14.4" customHeight="1"/>
    <row r="3158" ht="14.4" customHeight="1"/>
    <row r="3159" ht="14.4" customHeight="1"/>
    <row r="3160" ht="14.4" customHeight="1"/>
    <row r="3161" ht="14.4" customHeight="1"/>
    <row r="3162" ht="14.4" customHeight="1"/>
    <row r="3163" ht="14.4" customHeight="1"/>
    <row r="3164" ht="14.4" customHeight="1"/>
    <row r="3165" ht="14.4" customHeight="1"/>
    <row r="3166" ht="14.4" customHeight="1"/>
    <row r="3167" ht="14.4" customHeight="1"/>
    <row r="3168" ht="14.4" customHeight="1"/>
    <row r="3169" ht="14.4" customHeight="1"/>
    <row r="3170" ht="14.4" customHeight="1"/>
    <row r="3171" ht="14.4" customHeight="1"/>
    <row r="3172" ht="14.4" customHeight="1"/>
    <row r="3173" ht="14.4" customHeight="1"/>
    <row r="3174" ht="14.4" customHeight="1"/>
    <row r="3175" ht="14.4" customHeight="1"/>
    <row r="3176" ht="14.4" customHeight="1"/>
    <row r="3177" ht="14.4" customHeight="1"/>
    <row r="3178" ht="14.4" customHeight="1"/>
    <row r="3179" ht="14.4" customHeight="1"/>
    <row r="3180" ht="14.4" customHeight="1"/>
    <row r="3181" ht="14.4" customHeight="1"/>
    <row r="3182" ht="14.4" customHeight="1"/>
    <row r="3183" ht="14.4" customHeight="1"/>
    <row r="3184" ht="14.4" customHeight="1"/>
    <row r="3185" ht="14.4" customHeight="1"/>
    <row r="3186" ht="14.4" customHeight="1"/>
    <row r="3187" ht="14.4" customHeight="1"/>
    <row r="3188" ht="14.4" customHeight="1"/>
    <row r="3189" ht="14.4" customHeight="1"/>
    <row r="3190" ht="14.4" customHeight="1"/>
    <row r="3191" ht="14.4" customHeight="1"/>
    <row r="3192" ht="14.4" customHeight="1"/>
    <row r="3193" ht="14.4" customHeight="1"/>
    <row r="3194" ht="14.4" customHeight="1"/>
    <row r="3195" ht="14.4" customHeight="1"/>
    <row r="3196" ht="14.4" customHeight="1"/>
    <row r="3197" ht="14.4" customHeight="1"/>
    <row r="3198" ht="14.4" customHeight="1"/>
    <row r="3199" ht="14.4" customHeight="1"/>
    <row r="3200" ht="14.4" customHeight="1"/>
    <row r="3201" ht="14.4" customHeight="1"/>
    <row r="3202" ht="14.4" customHeight="1"/>
    <row r="3203" ht="14.4" customHeight="1"/>
    <row r="3204" ht="14.4" customHeight="1"/>
    <row r="3205" ht="14.4" customHeight="1"/>
    <row r="3206" ht="14.4" customHeight="1"/>
    <row r="3207" ht="14.4" customHeight="1"/>
    <row r="3208" ht="14.4" customHeight="1"/>
    <row r="3209" ht="14.4" customHeight="1"/>
    <row r="3210" ht="14.4" customHeight="1"/>
    <row r="3211" ht="14.4" customHeight="1"/>
    <row r="3212" ht="14.4" customHeight="1"/>
    <row r="3213" ht="14.4" customHeight="1"/>
    <row r="3214" ht="14.4" customHeight="1"/>
    <row r="3215" ht="14.4" customHeight="1"/>
    <row r="3216" ht="14.4" customHeight="1"/>
    <row r="3217" ht="14.4" customHeight="1"/>
    <row r="3218" ht="14.4" customHeight="1"/>
    <row r="3219" ht="14.4" customHeight="1"/>
    <row r="3220" ht="14.4" customHeight="1"/>
    <row r="3221" ht="14.4" customHeight="1"/>
    <row r="3222" ht="14.4" customHeight="1"/>
    <row r="3223" ht="14.4" customHeight="1"/>
    <row r="3224" ht="14.4" customHeight="1"/>
    <row r="3225" ht="14.4" customHeight="1"/>
    <row r="3226" ht="14.4" customHeight="1"/>
    <row r="3227" ht="14.4" customHeight="1"/>
    <row r="3228" ht="14.4" customHeight="1"/>
    <row r="3229" ht="14.4" customHeight="1"/>
    <row r="3230" ht="14.4" customHeight="1"/>
    <row r="3231" ht="14.4" customHeight="1"/>
    <row r="3232" ht="14.4" customHeight="1"/>
    <row r="3233" ht="14.4" customHeight="1"/>
    <row r="3234" ht="14.4" customHeight="1"/>
    <row r="3235" ht="14.4" customHeight="1"/>
    <row r="3236" ht="14.4" customHeight="1"/>
    <row r="3237" ht="14.4" customHeight="1"/>
    <row r="3238" ht="14.4" customHeight="1"/>
    <row r="3239" ht="14.4" customHeight="1"/>
    <row r="3240" ht="14.4" customHeight="1"/>
    <row r="3241" ht="14.4" customHeight="1"/>
    <row r="3242" ht="14.4" customHeight="1"/>
    <row r="3243" ht="14.4" customHeight="1"/>
    <row r="3244" ht="14.4" customHeight="1"/>
    <row r="3245" ht="14.4" customHeight="1"/>
    <row r="3246" ht="14.4" customHeight="1"/>
    <row r="3247" ht="14.4" customHeight="1"/>
    <row r="3248" ht="14.4" customHeight="1"/>
    <row r="3249" ht="14.4" customHeight="1"/>
    <row r="3250" ht="14.4" customHeight="1"/>
    <row r="3251" ht="14.4" customHeight="1"/>
    <row r="3252" ht="14.4" customHeight="1"/>
    <row r="3253" ht="14.4" customHeight="1"/>
    <row r="3254" ht="14.4" customHeight="1"/>
    <row r="3255" ht="14.4" customHeight="1"/>
    <row r="3256" ht="14.4" customHeight="1"/>
    <row r="3257" ht="14.4" customHeight="1"/>
    <row r="3258" ht="14.4" customHeight="1"/>
    <row r="3259" ht="14.4" customHeight="1"/>
    <row r="3260" ht="14.4" customHeight="1"/>
    <row r="3261" ht="14.4" customHeight="1"/>
    <row r="3262" ht="14.4" customHeight="1"/>
    <row r="3263" ht="14.4" customHeight="1"/>
    <row r="3264" ht="14.4" customHeight="1"/>
    <row r="3265" ht="14.4" customHeight="1"/>
    <row r="3266" ht="14.4" customHeight="1"/>
    <row r="3267" ht="14.4" customHeight="1"/>
    <row r="3268" ht="14.4" customHeight="1"/>
    <row r="3269" ht="14.4" customHeight="1"/>
    <row r="3270" ht="14.4" customHeight="1"/>
    <row r="3271" ht="14.4" customHeight="1"/>
    <row r="3272" ht="14.4" customHeight="1"/>
    <row r="3273" ht="14.4" customHeight="1"/>
    <row r="3274" ht="14.4" customHeight="1"/>
    <row r="3275" ht="14.4" customHeight="1"/>
    <row r="3276" ht="14.4" customHeight="1"/>
    <row r="3277" ht="14.4" customHeight="1"/>
    <row r="3278" ht="14.4" customHeight="1"/>
    <row r="3279" ht="14.4" customHeight="1"/>
    <row r="3280" ht="14.4" customHeight="1"/>
    <row r="3281" ht="14.4" customHeight="1"/>
    <row r="3282" ht="14.4" customHeight="1"/>
    <row r="3283" ht="14.4" customHeight="1"/>
    <row r="3284" ht="14.4" customHeight="1"/>
    <row r="3285" ht="14.4" customHeight="1"/>
    <row r="3286" ht="14.4" customHeight="1"/>
    <row r="3287" ht="14.4" customHeight="1"/>
    <row r="3288" ht="14.4" customHeight="1"/>
    <row r="3289" ht="14.4" customHeight="1"/>
    <row r="3290" ht="14.4" customHeight="1"/>
    <row r="3291" ht="14.4" customHeight="1"/>
    <row r="3292" ht="14.4" customHeight="1"/>
    <row r="3293" ht="14.4" customHeight="1"/>
    <row r="3294" ht="14.4" customHeight="1"/>
    <row r="3295" ht="14.4" customHeight="1"/>
    <row r="3296" ht="14.4" customHeight="1"/>
    <row r="3297" ht="14.4" customHeight="1"/>
    <row r="3298" ht="14.4" customHeight="1"/>
    <row r="3299" ht="14.4" customHeight="1"/>
    <row r="3300" ht="14.4" customHeight="1"/>
    <row r="3301" ht="14.4" customHeight="1"/>
    <row r="3302" ht="14.4" customHeight="1"/>
    <row r="3303" ht="14.4" customHeight="1"/>
    <row r="3304" ht="14.4" customHeight="1"/>
    <row r="3305" ht="14.4" customHeight="1"/>
    <row r="3306" ht="14.4" customHeight="1"/>
    <row r="3307" ht="14.4" customHeight="1"/>
    <row r="3308" ht="14.4" customHeight="1"/>
    <row r="3309" ht="14.4" customHeight="1"/>
    <row r="3310" ht="14.4" customHeight="1"/>
    <row r="3311" ht="14.4" customHeight="1"/>
    <row r="3312" ht="14.4" customHeight="1"/>
    <row r="3313" ht="14.4" customHeight="1"/>
    <row r="3314" ht="14.4" customHeight="1"/>
    <row r="3315" ht="14.4" customHeight="1"/>
    <row r="3316" ht="14.4" customHeight="1"/>
    <row r="3317" ht="14.4" customHeight="1"/>
    <row r="3318" ht="14.4" customHeight="1"/>
    <row r="3319" ht="14.4" customHeight="1"/>
    <row r="3320" ht="14.4" customHeight="1"/>
    <row r="3321" ht="14.4" customHeight="1"/>
    <row r="3322" ht="14.4" customHeight="1"/>
    <row r="3323" ht="14.4" customHeight="1"/>
    <row r="3324" ht="14.4" customHeight="1"/>
    <row r="3325" ht="14.4" customHeight="1"/>
    <row r="3326" ht="14.4" customHeight="1"/>
    <row r="3327" ht="14.4" customHeight="1"/>
    <row r="3328" ht="14.4" customHeight="1"/>
    <row r="3329" ht="14.4" customHeight="1"/>
    <row r="3330" ht="14.4" customHeight="1"/>
    <row r="3331" ht="14.4" customHeight="1"/>
    <row r="3332" ht="14.4" customHeight="1"/>
    <row r="3333" ht="14.4" customHeight="1"/>
    <row r="3334" ht="14.4" customHeight="1"/>
    <row r="3335" ht="14.4" customHeight="1"/>
    <row r="3336" ht="14.4" customHeight="1"/>
    <row r="3337" ht="14.4" customHeight="1"/>
    <row r="3338" ht="14.4" customHeight="1"/>
    <row r="3339" ht="14.4" customHeight="1"/>
    <row r="3340" ht="14.4" customHeight="1"/>
    <row r="3341" ht="14.4" customHeight="1"/>
    <row r="3342" ht="14.4" customHeight="1"/>
    <row r="3343" ht="14.4" customHeight="1"/>
    <row r="3344" ht="14.4" customHeight="1"/>
    <row r="3345" ht="14.4" customHeight="1"/>
    <row r="3346" ht="14.4" customHeight="1"/>
    <row r="3347" ht="14.4" customHeight="1"/>
    <row r="3348" ht="14.4" customHeight="1"/>
    <row r="3349" ht="14.4" customHeight="1"/>
    <row r="3350" ht="14.4" customHeight="1"/>
    <row r="3351" ht="14.4" customHeight="1"/>
    <row r="3352" ht="14.4" customHeight="1"/>
    <row r="3353" ht="14.4" customHeight="1"/>
    <row r="3354" ht="14.4" customHeight="1"/>
    <row r="3355" ht="14.4" customHeight="1"/>
    <row r="3356" ht="14.4" customHeight="1"/>
    <row r="3357" ht="14.4" customHeight="1"/>
    <row r="3358" ht="14.4" customHeight="1"/>
    <row r="3359" ht="14.4" customHeight="1"/>
    <row r="3360" ht="14.4" customHeight="1"/>
    <row r="3361" ht="14.4" customHeight="1"/>
    <row r="3362" ht="14.4" customHeight="1"/>
    <row r="3363" ht="14.4" customHeight="1"/>
    <row r="3364" ht="14.4" customHeight="1"/>
    <row r="3365" ht="14.4" customHeight="1"/>
    <row r="3366" ht="14.4" customHeight="1"/>
    <row r="3367" ht="14.4" customHeight="1"/>
    <row r="3368" ht="14.4" customHeight="1"/>
    <row r="3369" ht="14.4" customHeight="1"/>
    <row r="3370" ht="14.4" customHeight="1"/>
    <row r="3371" ht="14.4" customHeight="1"/>
    <row r="3372" ht="14.4" customHeight="1"/>
    <row r="3373" ht="14.4" customHeight="1"/>
    <row r="3374" ht="14.4" customHeight="1"/>
    <row r="3375" ht="14.4" customHeight="1"/>
    <row r="3376" ht="14.4" customHeight="1"/>
    <row r="3377" ht="14.4" customHeight="1"/>
    <row r="3378" ht="14.4" customHeight="1"/>
    <row r="3379" ht="14.4" customHeight="1"/>
    <row r="3380" ht="14.4" customHeight="1"/>
    <row r="3381" ht="14.4" customHeight="1"/>
    <row r="3382" ht="14.4" customHeight="1"/>
    <row r="3383" ht="14.4" customHeight="1"/>
    <row r="3384" ht="14.4" customHeight="1"/>
    <row r="3385" ht="14.4" customHeight="1"/>
    <row r="3386" ht="14.4" customHeight="1"/>
    <row r="3387" ht="14.4" customHeight="1"/>
    <row r="3388" ht="14.4" customHeight="1"/>
    <row r="3389" ht="14.4" customHeight="1"/>
    <row r="3390" ht="14.4" customHeight="1"/>
    <row r="3391" ht="14.4" customHeight="1"/>
    <row r="3392" ht="14.4" customHeight="1"/>
    <row r="3393" ht="14.4" customHeight="1"/>
    <row r="3394" ht="14.4" customHeight="1"/>
    <row r="3395" ht="14.4" customHeight="1"/>
    <row r="3396" ht="14.4" customHeight="1"/>
    <row r="3397" ht="14.4" customHeight="1"/>
    <row r="3398" ht="14.4" customHeight="1"/>
    <row r="3399" ht="14.4" customHeight="1"/>
    <row r="3400" ht="14.4" customHeight="1"/>
    <row r="3401" ht="14.4" customHeight="1"/>
    <row r="3402" ht="14.4" customHeight="1"/>
    <row r="3403" ht="14.4" customHeight="1"/>
    <row r="3404" ht="14.4" customHeight="1"/>
    <row r="3405" ht="14.4" customHeight="1"/>
    <row r="3406" ht="14.4" customHeight="1"/>
    <row r="3407" ht="14.4" customHeight="1"/>
    <row r="3408" ht="14.4" customHeight="1"/>
    <row r="3409" ht="14.4" customHeight="1"/>
    <row r="3410" ht="14.4" customHeight="1"/>
    <row r="3411" ht="14.4" customHeight="1"/>
    <row r="3412" ht="14.4" customHeight="1"/>
    <row r="3413" ht="14.4" customHeight="1"/>
    <row r="3414" ht="14.4" customHeight="1"/>
    <row r="3415" ht="14.4" customHeight="1"/>
    <row r="3416" ht="14.4" customHeight="1"/>
    <row r="3417" ht="14.4" customHeight="1"/>
    <row r="3418" ht="14.4" customHeight="1"/>
    <row r="3419" ht="14.4" customHeight="1"/>
    <row r="3420" ht="14.4" customHeight="1"/>
    <row r="3421" ht="14.4" customHeight="1"/>
    <row r="3422" ht="14.4" customHeight="1"/>
    <row r="3423" ht="14.4" customHeight="1"/>
    <row r="3424" ht="14.4" customHeight="1"/>
    <row r="3425" ht="14.4" customHeight="1"/>
    <row r="3426" ht="14.4" customHeight="1"/>
    <row r="3427" ht="14.4" customHeight="1"/>
    <row r="3428" ht="14.4" customHeight="1"/>
    <row r="3429" ht="14.4" customHeight="1"/>
    <row r="3430" ht="14.4" customHeight="1"/>
    <row r="3431" ht="14.4" customHeight="1"/>
    <row r="3432" ht="14.4" customHeight="1"/>
    <row r="3433" ht="14.4" customHeight="1"/>
    <row r="3434" ht="14.4" customHeight="1"/>
    <row r="3435" ht="14.4" customHeight="1"/>
    <row r="3436" ht="14.4" customHeight="1"/>
    <row r="3437" ht="14.4" customHeight="1"/>
    <row r="3438" ht="14.4" customHeight="1"/>
    <row r="3439" ht="14.4" customHeight="1"/>
    <row r="3440" ht="14.4" customHeight="1"/>
    <row r="3441" ht="14.4" customHeight="1"/>
    <row r="3442" ht="14.4" customHeight="1"/>
    <row r="3443" ht="14.4" customHeight="1"/>
    <row r="3444" ht="14.4" customHeight="1"/>
    <row r="3445" ht="14.4" customHeight="1"/>
    <row r="3446" ht="14.4" customHeight="1"/>
    <row r="3447" ht="14.4" customHeight="1"/>
    <row r="3448" ht="14.4" customHeight="1"/>
    <row r="3449" ht="14.4" customHeight="1"/>
    <row r="3450" ht="14.4" customHeight="1"/>
    <row r="3451" ht="14.4" customHeight="1"/>
    <row r="3452" ht="14.4" customHeight="1"/>
    <row r="3453" ht="14.4" customHeight="1"/>
    <row r="3454" ht="14.4" customHeight="1"/>
    <row r="3455" ht="14.4" customHeight="1"/>
    <row r="3456" ht="14.4" customHeight="1"/>
    <row r="3457" ht="14.4" customHeight="1"/>
    <row r="3458" ht="14.4" customHeight="1"/>
    <row r="3459" ht="14.4" customHeight="1"/>
    <row r="3460" ht="14.4" customHeight="1"/>
    <row r="3461" ht="14.4" customHeight="1"/>
    <row r="3462" ht="14.4" customHeight="1"/>
    <row r="3463" ht="14.4" customHeight="1"/>
    <row r="3464" ht="14.4" customHeight="1"/>
    <row r="3465" ht="14.4" customHeight="1"/>
    <row r="3466" ht="14.4" customHeight="1"/>
    <row r="3467" ht="14.4" customHeight="1"/>
    <row r="3468" ht="14.4" customHeight="1"/>
    <row r="3469" ht="14.4" customHeight="1"/>
    <row r="3470" ht="14.4" customHeight="1"/>
    <row r="3471" ht="14.4" customHeight="1"/>
    <row r="3472" ht="14.4" customHeight="1"/>
    <row r="3473" ht="14.4" customHeight="1"/>
    <row r="3474" ht="14.4" customHeight="1"/>
    <row r="3475" ht="14.4" customHeight="1"/>
    <row r="3476" ht="14.4" customHeight="1"/>
    <row r="3477" ht="14.4" customHeight="1"/>
    <row r="3478" ht="14.4" customHeight="1"/>
    <row r="3479" ht="14.4" customHeight="1"/>
    <row r="3480" ht="14.4" customHeight="1"/>
    <row r="3481" ht="14.4" customHeight="1"/>
    <row r="3482" ht="14.4" customHeight="1"/>
    <row r="3483" ht="14.4" customHeight="1"/>
    <row r="3484" ht="14.4" customHeight="1"/>
    <row r="3485" ht="14.4" customHeight="1"/>
    <row r="3486" ht="14.4" customHeight="1"/>
    <row r="3487" ht="14.4" customHeight="1"/>
    <row r="3488" ht="14.4" customHeight="1"/>
    <row r="3489" ht="14.4" customHeight="1"/>
    <row r="3490" ht="14.4" customHeight="1"/>
    <row r="3491" ht="14.4" customHeight="1"/>
    <row r="3492" ht="14.4" customHeight="1"/>
    <row r="3493" ht="14.4" customHeight="1"/>
    <row r="3494" ht="14.4" customHeight="1"/>
    <row r="3495" ht="14.4" customHeight="1"/>
    <row r="3496" ht="14.4" customHeight="1"/>
    <row r="3497" ht="14.4" customHeight="1"/>
    <row r="3498" ht="14.4" customHeight="1"/>
    <row r="3499" ht="14.4" customHeight="1"/>
    <row r="3500" ht="14.4" customHeight="1"/>
    <row r="3501" ht="14.4" customHeight="1"/>
    <row r="3502" ht="14.4" customHeight="1"/>
    <row r="3503" ht="14.4" customHeight="1"/>
    <row r="3504" ht="14.4" customHeight="1"/>
    <row r="3505" ht="14.4" customHeight="1"/>
    <row r="3506" ht="14.4" customHeight="1"/>
    <row r="3507" ht="14.4" customHeight="1"/>
    <row r="3508" ht="14.4" customHeight="1"/>
    <row r="3509" ht="14.4" customHeight="1"/>
    <row r="3510" ht="14.4" customHeight="1"/>
    <row r="3511" ht="14.4" customHeight="1"/>
    <row r="3512" ht="14.4" customHeight="1"/>
    <row r="3513" ht="14.4" customHeight="1"/>
    <row r="3514" ht="14.4" customHeight="1"/>
    <row r="3515" ht="14.4" customHeight="1"/>
    <row r="3516" ht="14.4" customHeight="1"/>
    <row r="3517" ht="14.4" customHeight="1"/>
    <row r="3518" ht="14.4" customHeight="1"/>
    <row r="3519" ht="14.4" customHeight="1"/>
    <row r="3520" ht="14.4" customHeight="1"/>
    <row r="3521" ht="14.4" customHeight="1"/>
    <row r="3522" ht="14.4" customHeight="1"/>
    <row r="3523" ht="14.4" customHeight="1"/>
    <row r="3524" ht="14.4" customHeight="1"/>
    <row r="3525" ht="14.4" customHeight="1"/>
    <row r="3526" ht="14.4" customHeight="1"/>
    <row r="3527" ht="14.4" customHeight="1"/>
    <row r="3528" ht="14.4" customHeight="1"/>
    <row r="3529" ht="14.4" customHeight="1"/>
    <row r="3530" ht="14.4" customHeight="1"/>
    <row r="3531" ht="14.4" customHeight="1"/>
    <row r="3532" ht="14.4" customHeight="1"/>
    <row r="3533" ht="14.4" customHeight="1"/>
    <row r="3534" ht="14.4" customHeight="1"/>
    <row r="3535" ht="14.4" customHeight="1"/>
    <row r="3536" ht="14.4" customHeight="1"/>
    <row r="3537" ht="14.4" customHeight="1"/>
    <row r="3538" ht="14.4" customHeight="1"/>
    <row r="3539" ht="14.4" customHeight="1"/>
    <row r="3540" ht="14.4" customHeight="1"/>
    <row r="3541" ht="14.4" customHeight="1"/>
    <row r="3542" ht="14.4" customHeight="1"/>
    <row r="3543" ht="14.4" customHeight="1"/>
    <row r="3544" ht="14.4" customHeight="1"/>
    <row r="3545" ht="14.4" customHeight="1"/>
    <row r="3546" ht="14.4" customHeight="1"/>
    <row r="3547" ht="14.4" customHeight="1"/>
    <row r="3548" ht="14.4" customHeight="1"/>
    <row r="3549" ht="14.4" customHeight="1"/>
    <row r="3550" ht="14.4" customHeight="1"/>
    <row r="3551" ht="14.4" customHeight="1"/>
    <row r="3552" ht="14.4" customHeight="1"/>
    <row r="3553" ht="14.4" customHeight="1"/>
    <row r="3554" ht="14.4" customHeight="1"/>
    <row r="3555" ht="14.4" customHeight="1"/>
    <row r="3556" ht="14.4" customHeight="1"/>
    <row r="3557" ht="14.4" customHeight="1"/>
    <row r="3558" ht="14.4" customHeight="1"/>
    <row r="3559" ht="14.4" customHeight="1"/>
    <row r="3560" ht="14.4" customHeight="1"/>
    <row r="3561" ht="14.4" customHeight="1"/>
    <row r="3562" ht="14.4" customHeight="1"/>
    <row r="3563" ht="14.4" customHeight="1"/>
    <row r="3564" ht="14.4" customHeight="1"/>
    <row r="3565" ht="14.4" customHeight="1"/>
    <row r="3566" ht="14.4" customHeight="1"/>
    <row r="3567" ht="14.4" customHeight="1"/>
    <row r="3568" ht="14.4" customHeight="1"/>
    <row r="3569" ht="14.4" customHeight="1"/>
    <row r="3570" ht="14.4" customHeight="1"/>
    <row r="3571" ht="14.4" customHeight="1"/>
    <row r="3572" ht="14.4" customHeight="1"/>
    <row r="3573" ht="14.4" customHeight="1"/>
    <row r="3574" ht="14.4" customHeight="1"/>
    <row r="3575" ht="14.4" customHeight="1"/>
    <row r="3576" ht="14.4" customHeight="1"/>
    <row r="3577" ht="14.4" customHeight="1"/>
    <row r="3578" ht="14.4" customHeight="1"/>
    <row r="3579" ht="14.4" customHeight="1"/>
    <row r="3580" ht="14.4" customHeight="1"/>
    <row r="3581" ht="14.4" customHeight="1"/>
    <row r="3582" ht="14.4" customHeight="1"/>
    <row r="3583" ht="14.4" customHeight="1"/>
    <row r="3584" ht="14.4" customHeight="1"/>
    <row r="3585" ht="14.4" customHeight="1"/>
    <row r="3586" ht="14.4" customHeight="1"/>
    <row r="3587" ht="14.4" customHeight="1"/>
    <row r="3588" ht="14.4" customHeight="1"/>
    <row r="3589" ht="14.4" customHeight="1"/>
    <row r="3590" ht="14.4" customHeight="1"/>
    <row r="3591" ht="14.4" customHeight="1"/>
    <row r="3592" ht="14.4" customHeight="1"/>
    <row r="3593" ht="14.4" customHeight="1"/>
    <row r="3594" ht="14.4" customHeight="1"/>
    <row r="3595" ht="14.4" customHeight="1"/>
    <row r="3596" ht="14.4" customHeight="1"/>
    <row r="3597" ht="14.4" customHeight="1"/>
    <row r="3598" ht="14.4" customHeight="1"/>
    <row r="3599" ht="14.4" customHeight="1"/>
    <row r="3600" ht="14.4" customHeight="1"/>
    <row r="3601" ht="14.4" customHeight="1"/>
    <row r="3602" ht="14.4" customHeight="1"/>
    <row r="3603" ht="14.4" customHeight="1"/>
    <row r="3604" ht="14.4" customHeight="1"/>
    <row r="3605" ht="14.4" customHeight="1"/>
    <row r="3606" ht="14.4" customHeight="1"/>
    <row r="3607" ht="14.4" customHeight="1"/>
    <row r="3608" ht="14.4" customHeight="1"/>
    <row r="3609" ht="14.4" customHeight="1"/>
    <row r="3610" ht="14.4" customHeight="1"/>
    <row r="3611" ht="14.4" customHeight="1"/>
    <row r="3612" ht="14.4" customHeight="1"/>
    <row r="3613" ht="14.4" customHeight="1"/>
    <row r="3614" ht="14.4" customHeight="1"/>
    <row r="3615" ht="14.4" customHeight="1"/>
    <row r="3616" ht="14.4" customHeight="1"/>
    <row r="3617" ht="14.4" customHeight="1"/>
    <row r="3618" ht="14.4" customHeight="1"/>
    <row r="3619" ht="14.4" customHeight="1"/>
    <row r="3620" ht="14.4" customHeight="1"/>
    <row r="3621" ht="14.4" customHeight="1"/>
    <row r="3622" ht="14.4" customHeight="1"/>
    <row r="3623" ht="14.4" customHeight="1"/>
    <row r="3624" ht="14.4" customHeight="1"/>
    <row r="3625" ht="14.4" customHeight="1"/>
    <row r="3626" ht="14.4" customHeight="1"/>
    <row r="3627" ht="14.4" customHeight="1"/>
    <row r="3628" ht="14.4" customHeight="1"/>
    <row r="3629" ht="14.4" customHeight="1"/>
    <row r="3630" ht="14.4" customHeight="1"/>
    <row r="3631" ht="14.4" customHeight="1"/>
    <row r="3632" ht="14.4" customHeight="1"/>
    <row r="3633" ht="14.4" customHeight="1"/>
    <row r="3634" ht="14.4" customHeight="1"/>
    <row r="3635" ht="14.4" customHeight="1"/>
    <row r="3636" ht="14.4" customHeight="1"/>
    <row r="3637" ht="14.4" customHeight="1"/>
    <row r="3638" ht="14.4" customHeight="1"/>
    <row r="3639" ht="14.4" customHeight="1"/>
    <row r="3640" ht="14.4" customHeight="1"/>
    <row r="3641" ht="14.4" customHeight="1"/>
    <row r="3642" ht="14.4" customHeight="1"/>
    <row r="3643" ht="14.4" customHeight="1"/>
    <row r="3644" ht="14.4" customHeight="1"/>
    <row r="3645" ht="14.4" customHeight="1"/>
    <row r="3646" ht="14.4" customHeight="1"/>
    <row r="3647" ht="14.4" customHeight="1"/>
    <row r="3648" ht="14.4" customHeight="1"/>
    <row r="3649" ht="14.4" customHeight="1"/>
    <row r="3650" ht="14.4" customHeight="1"/>
    <row r="3651" ht="14.4" customHeight="1"/>
    <row r="3652" ht="14.4" customHeight="1"/>
    <row r="3653" ht="14.4" customHeight="1"/>
    <row r="3654" ht="14.4" customHeight="1"/>
    <row r="3655" ht="14.4" customHeight="1"/>
    <row r="3656" ht="14.4" customHeight="1"/>
    <row r="3657" ht="14.4" customHeight="1"/>
    <row r="3658" ht="14.4" customHeight="1"/>
    <row r="3659" ht="14.4" customHeight="1"/>
    <row r="3660" ht="14.4" customHeight="1"/>
    <row r="3661" ht="14.4" customHeight="1"/>
    <row r="3662" ht="14.4" customHeight="1"/>
    <row r="3663" ht="14.4" customHeight="1"/>
    <row r="3664" ht="14.4" customHeight="1"/>
    <row r="3665" ht="14.4" customHeight="1"/>
    <row r="3666" ht="14.4" customHeight="1"/>
    <row r="3667" ht="14.4" customHeight="1"/>
    <row r="3668" ht="14.4" customHeight="1"/>
    <row r="3669" ht="14.4" customHeight="1"/>
    <row r="3670" ht="14.4" customHeight="1"/>
    <row r="3671" ht="14.4" customHeight="1"/>
    <row r="3672" ht="14.4" customHeight="1"/>
    <row r="3673" ht="14.4" customHeight="1"/>
    <row r="3674" ht="14.4" customHeight="1"/>
    <row r="3675" ht="14.4" customHeight="1"/>
    <row r="3676" ht="14.4" customHeight="1"/>
    <row r="3677" ht="14.4" customHeight="1"/>
    <row r="3678" ht="14.4" customHeight="1"/>
    <row r="3679" ht="14.4" customHeight="1"/>
    <row r="3680" ht="14.4" customHeight="1"/>
    <row r="3681" ht="14.4" customHeight="1"/>
    <row r="3682" ht="14.4" customHeight="1"/>
    <row r="3683" ht="14.4" customHeight="1"/>
    <row r="3684" ht="14.4" customHeight="1"/>
    <row r="3685" ht="14.4" customHeight="1"/>
    <row r="3686" ht="14.4" customHeight="1"/>
    <row r="3687" ht="14.4" customHeight="1"/>
    <row r="3688" ht="14.4" customHeight="1"/>
    <row r="3689" ht="14.4" customHeight="1"/>
    <row r="3690" ht="14.4" customHeight="1"/>
    <row r="3691" ht="14.4" customHeight="1"/>
    <row r="3692" ht="14.4" customHeight="1"/>
    <row r="3693" ht="14.4" customHeight="1"/>
    <row r="3694" ht="14.4" customHeight="1"/>
    <row r="3695" ht="14.4" customHeight="1"/>
    <row r="3696" ht="14.4" customHeight="1"/>
    <row r="3697" ht="14.4" customHeight="1"/>
    <row r="3698" ht="14.4" customHeight="1"/>
    <row r="3699" ht="14.4" customHeight="1"/>
    <row r="3700" ht="14.4" customHeight="1"/>
    <row r="3701" ht="14.4" customHeight="1"/>
    <row r="3702" ht="14.4" customHeight="1"/>
    <row r="3703" ht="14.4" customHeight="1"/>
    <row r="3704" ht="14.4" customHeight="1"/>
    <row r="3705" ht="14.4" customHeight="1"/>
    <row r="3706" ht="14.4" customHeight="1"/>
    <row r="3707" ht="14.4" customHeight="1"/>
    <row r="3708" ht="14.4" customHeight="1"/>
    <row r="3709" ht="14.4" customHeight="1"/>
    <row r="3710" ht="14.4" customHeight="1"/>
    <row r="3711" ht="14.4" customHeight="1"/>
    <row r="3712" ht="14.4" customHeight="1"/>
    <row r="3713" ht="14.4" customHeight="1"/>
    <row r="3714" ht="14.4" customHeight="1"/>
    <row r="3715" ht="14.4" customHeight="1"/>
    <row r="3716" ht="14.4" customHeight="1"/>
    <row r="3717" ht="14.4" customHeight="1"/>
    <row r="3718" ht="14.4" customHeight="1"/>
    <row r="3719" ht="14.4" customHeight="1"/>
    <row r="3720" ht="14.4" customHeight="1"/>
    <row r="3721" ht="14.4" customHeight="1"/>
    <row r="3722" ht="14.4" customHeight="1"/>
    <row r="3723" ht="14.4" customHeight="1"/>
    <row r="3724" ht="14.4" customHeight="1"/>
    <row r="3725" ht="14.4" customHeight="1"/>
    <row r="3726" ht="14.4" customHeight="1"/>
    <row r="3727" ht="14.4" customHeight="1"/>
    <row r="3728" ht="14.4" customHeight="1"/>
    <row r="3729" ht="14.4" customHeight="1"/>
    <row r="3730" ht="14.4" customHeight="1"/>
    <row r="3731" ht="14.4" customHeight="1"/>
    <row r="3732" ht="14.4" customHeight="1"/>
    <row r="3733" ht="14.4" customHeight="1"/>
    <row r="3734" ht="14.4" customHeight="1"/>
    <row r="3735" ht="14.4" customHeight="1"/>
    <row r="3736" ht="14.4" customHeight="1"/>
    <row r="3737" ht="14.4" customHeight="1"/>
    <row r="3738" ht="14.4" customHeight="1"/>
    <row r="3739" ht="14.4" customHeight="1"/>
    <row r="3740" ht="14.4" customHeight="1"/>
    <row r="3741" ht="14.4" customHeight="1"/>
    <row r="3742" ht="14.4" customHeight="1"/>
    <row r="3743" ht="14.4" customHeight="1"/>
    <row r="3744" ht="14.4" customHeight="1"/>
    <row r="3745" ht="14.4" customHeight="1"/>
    <row r="3746" ht="14.4" customHeight="1"/>
    <row r="3747" ht="14.4" customHeight="1"/>
    <row r="3748" ht="14.4" customHeight="1"/>
    <row r="3749" ht="14.4" customHeight="1"/>
    <row r="3750" ht="14.4" customHeight="1"/>
    <row r="3751" ht="14.4" customHeight="1"/>
    <row r="3752" ht="14.4" customHeight="1"/>
    <row r="3753" ht="14.4" customHeight="1"/>
    <row r="3754" ht="14.4" customHeight="1"/>
    <row r="3755" ht="14.4" customHeight="1"/>
    <row r="3756" ht="14.4" customHeight="1"/>
    <row r="3757" ht="14.4" customHeight="1"/>
    <row r="3758" ht="14.4" customHeight="1"/>
    <row r="3759" ht="14.4" customHeight="1"/>
    <row r="3760" ht="14.4" customHeight="1"/>
    <row r="3761" ht="14.4" customHeight="1"/>
    <row r="3762" ht="14.4" customHeight="1"/>
    <row r="3763" ht="14.4" customHeight="1"/>
    <row r="3764" ht="14.4" customHeight="1"/>
    <row r="3765" ht="14.4" customHeight="1"/>
    <row r="3766" ht="14.4" customHeight="1"/>
    <row r="3767" ht="14.4" customHeight="1"/>
    <row r="3768" ht="14.4" customHeight="1"/>
    <row r="3769" ht="14.4" customHeight="1"/>
    <row r="3770" ht="14.4" customHeight="1"/>
    <row r="3771" ht="14.4" customHeight="1"/>
    <row r="3772" ht="14.4" customHeight="1"/>
    <row r="3773" ht="14.4" customHeight="1"/>
    <row r="3774" ht="14.4" customHeight="1"/>
    <row r="3775" ht="14.4" customHeight="1"/>
    <row r="3776" ht="14.4" customHeight="1"/>
    <row r="3777" ht="14.4" customHeight="1"/>
    <row r="3778" ht="14.4" customHeight="1"/>
    <row r="3779" ht="14.4" customHeight="1"/>
    <row r="3780" ht="14.4" customHeight="1"/>
    <row r="3781" ht="14.4" customHeight="1"/>
    <row r="3782" ht="14.4" customHeight="1"/>
    <row r="3783" ht="14.4" customHeight="1"/>
    <row r="3784" ht="14.4" customHeight="1"/>
    <row r="3785" ht="14.4" customHeight="1"/>
    <row r="3786" ht="14.4" customHeight="1"/>
    <row r="3787" ht="14.4" customHeight="1"/>
    <row r="3788" ht="14.4" customHeight="1"/>
    <row r="3789" ht="14.4" customHeight="1"/>
    <row r="3790" ht="14.4" customHeight="1"/>
    <row r="3791" ht="14.4" customHeight="1"/>
    <row r="3792" ht="14.4" customHeight="1"/>
    <row r="3793" ht="14.4" customHeight="1"/>
    <row r="3794" ht="14.4" customHeight="1"/>
    <row r="3795" ht="14.4" customHeight="1"/>
    <row r="3796" ht="14.4" customHeight="1"/>
    <row r="3797" ht="14.4" customHeight="1"/>
    <row r="3798" ht="14.4" customHeight="1"/>
    <row r="3799" ht="14.4" customHeight="1"/>
    <row r="3800" ht="14.4" customHeight="1"/>
    <row r="3801" ht="14.4" customHeight="1"/>
    <row r="3802" ht="14.4" customHeight="1"/>
    <row r="3803" ht="14.4" customHeight="1"/>
    <row r="3804" ht="14.4" customHeight="1"/>
    <row r="3805" ht="14.4" customHeight="1"/>
    <row r="3806" ht="14.4" customHeight="1"/>
    <row r="3807" ht="14.4" customHeight="1"/>
    <row r="3808" ht="14.4" customHeight="1"/>
    <row r="3809" ht="14.4" customHeight="1"/>
    <row r="3810" ht="14.4" customHeight="1"/>
    <row r="3811" ht="14.4" customHeight="1"/>
    <row r="3812" ht="14.4" customHeight="1"/>
    <row r="3813" ht="14.4" customHeight="1"/>
    <row r="3814" ht="14.4" customHeight="1"/>
    <row r="3815" ht="14.4" customHeight="1"/>
    <row r="3816" ht="14.4" customHeight="1"/>
    <row r="3817" ht="14.4" customHeight="1"/>
    <row r="3818" ht="14.4" customHeight="1"/>
    <row r="3819" ht="14.4" customHeight="1"/>
    <row r="3820" ht="14.4" customHeight="1"/>
    <row r="3821" ht="14.4" customHeight="1"/>
    <row r="3822" ht="14.4" customHeight="1"/>
    <row r="3823" ht="14.4" customHeight="1"/>
    <row r="3824" ht="14.4" customHeight="1"/>
    <row r="3825" ht="14.4" customHeight="1"/>
    <row r="3826" ht="14.4" customHeight="1"/>
    <row r="3827" ht="14.4" customHeight="1"/>
    <row r="3828" ht="14.4" customHeight="1"/>
    <row r="3829" ht="14.4" customHeight="1"/>
    <row r="3830" ht="14.4" customHeight="1"/>
    <row r="3831" ht="14.4" customHeight="1"/>
    <row r="3832" ht="14.4" customHeight="1"/>
    <row r="3833" ht="14.4" customHeight="1"/>
    <row r="3834" ht="14.4" customHeight="1"/>
    <row r="3835" ht="14.4" customHeight="1"/>
    <row r="3836" ht="14.4" customHeight="1"/>
    <row r="3837" ht="14.4" customHeight="1"/>
    <row r="3838" ht="14.4" customHeight="1"/>
    <row r="3839" ht="14.4" customHeight="1"/>
    <row r="3840" ht="14.4" customHeight="1"/>
    <row r="3841" ht="14.4" customHeight="1"/>
    <row r="3842" ht="14.4" customHeight="1"/>
    <row r="3843" ht="14.4" customHeight="1"/>
    <row r="3844" ht="14.4" customHeight="1"/>
    <row r="3845" ht="14.4" customHeight="1"/>
    <row r="3846" ht="14.4" customHeight="1"/>
    <row r="3847" ht="14.4" customHeight="1"/>
    <row r="3848" ht="14.4" customHeight="1"/>
    <row r="3849" ht="14.4" customHeight="1"/>
    <row r="3850" ht="14.4" customHeight="1"/>
    <row r="3851" ht="14.4" customHeight="1"/>
    <row r="3852" ht="14.4" customHeight="1"/>
    <row r="3853" ht="14.4" customHeight="1"/>
    <row r="3854" ht="14.4" customHeight="1"/>
    <row r="3855" ht="14.4" customHeight="1"/>
    <row r="3856" ht="14.4" customHeight="1"/>
    <row r="3857" ht="14.4" customHeight="1"/>
    <row r="3858" ht="14.4" customHeight="1"/>
    <row r="3859" ht="14.4" customHeight="1"/>
    <row r="3860" ht="14.4" customHeight="1"/>
    <row r="3861" ht="14.4" customHeight="1"/>
    <row r="3862" ht="14.4" customHeight="1"/>
    <row r="3863" ht="14.4" customHeight="1"/>
    <row r="3864" ht="14.4" customHeight="1"/>
    <row r="3865" ht="14.4" customHeight="1"/>
    <row r="3866" ht="14.4" customHeight="1"/>
    <row r="3867" ht="14.4" customHeight="1"/>
    <row r="3868" ht="14.4" customHeight="1"/>
    <row r="3869" ht="14.4" customHeight="1"/>
    <row r="3870" ht="14.4" customHeight="1"/>
    <row r="3871" ht="14.4" customHeight="1"/>
    <row r="3872" ht="14.4" customHeight="1"/>
    <row r="3873" ht="14.4" customHeight="1"/>
    <row r="3874" ht="14.4" customHeight="1"/>
    <row r="3875" ht="14.4" customHeight="1"/>
    <row r="3876" ht="14.4" customHeight="1"/>
    <row r="3877" ht="14.4" customHeight="1"/>
    <row r="3878" ht="14.4" customHeight="1"/>
    <row r="3879" ht="14.4" customHeight="1"/>
    <row r="3880" ht="14.4" customHeight="1"/>
    <row r="3881" ht="14.4" customHeight="1"/>
    <row r="3882" ht="14.4" customHeight="1"/>
    <row r="3883" ht="14.4" customHeight="1"/>
    <row r="3884" ht="14.4" customHeight="1"/>
    <row r="3885" ht="14.4" customHeight="1"/>
    <row r="3886" ht="14.4" customHeight="1"/>
    <row r="3887" ht="14.4" customHeight="1"/>
    <row r="3888" ht="14.4" customHeight="1"/>
    <row r="3889" ht="14.4" customHeight="1"/>
    <row r="3890" ht="14.4" customHeight="1"/>
    <row r="3891" ht="14.4" customHeight="1"/>
    <row r="3892" ht="14.4" customHeight="1"/>
    <row r="3893" ht="14.4" customHeight="1"/>
    <row r="3894" ht="14.4" customHeight="1"/>
    <row r="3895" ht="14.4" customHeight="1"/>
    <row r="3896" ht="14.4" customHeight="1"/>
    <row r="3897" ht="14.4" customHeight="1"/>
    <row r="3898" ht="14.4" customHeight="1"/>
    <row r="3899" ht="14.4" customHeight="1"/>
    <row r="3900" ht="14.4" customHeight="1"/>
    <row r="3901" ht="14.4" customHeight="1"/>
    <row r="3902" ht="14.4" customHeight="1"/>
    <row r="3903" ht="14.4" customHeight="1"/>
    <row r="3904" ht="14.4" customHeight="1"/>
    <row r="3905" ht="14.4" customHeight="1"/>
    <row r="3906" ht="14.4" customHeight="1"/>
    <row r="3907" ht="14.4" customHeight="1"/>
    <row r="3908" ht="14.4" customHeight="1"/>
    <row r="3909" ht="14.4" customHeight="1"/>
    <row r="3910" ht="14.4" customHeight="1"/>
    <row r="3911" ht="14.4" customHeight="1"/>
    <row r="3912" ht="14.4" customHeight="1"/>
    <row r="3913" ht="14.4" customHeight="1"/>
    <row r="3914" ht="14.4" customHeight="1"/>
    <row r="3915" ht="14.4" customHeight="1"/>
    <row r="3916" ht="14.4" customHeight="1"/>
    <row r="3917" ht="14.4" customHeight="1"/>
    <row r="3918" ht="14.4" customHeight="1"/>
    <row r="3919" ht="14.4" customHeight="1"/>
    <row r="3920" ht="14.4" customHeight="1"/>
    <row r="3921" ht="14.4" customHeight="1"/>
    <row r="3922" ht="14.4" customHeight="1"/>
    <row r="3923" ht="14.4" customHeight="1"/>
    <row r="3924" ht="14.4" customHeight="1"/>
    <row r="3925" ht="14.4" customHeight="1"/>
    <row r="3926" ht="14.4" customHeight="1"/>
    <row r="3927" ht="14.4" customHeight="1"/>
    <row r="3928" ht="14.4" customHeight="1"/>
    <row r="3929" ht="14.4" customHeight="1"/>
    <row r="3930" ht="14.4" customHeight="1"/>
    <row r="3931" ht="14.4" customHeight="1"/>
    <row r="3932" ht="14.4" customHeight="1"/>
    <row r="3933" ht="14.4" customHeight="1"/>
    <row r="3934" ht="14.4" customHeight="1"/>
    <row r="3935" ht="14.4" customHeight="1"/>
    <row r="3936" ht="14.4" customHeight="1"/>
    <row r="3937" ht="14.4" customHeight="1"/>
    <row r="3938" ht="14.4" customHeight="1"/>
    <row r="3939" ht="14.4" customHeight="1"/>
    <row r="3940" ht="14.4" customHeight="1"/>
    <row r="3941" ht="14.4" customHeight="1"/>
    <row r="3942" ht="14.4" customHeight="1"/>
    <row r="3943" ht="14.4" customHeight="1"/>
    <row r="3944" ht="14.4" customHeight="1"/>
    <row r="3945" ht="14.4" customHeight="1"/>
    <row r="3946" ht="14.4" customHeight="1"/>
    <row r="3947" ht="14.4" customHeight="1"/>
    <row r="3948" ht="14.4" customHeight="1"/>
    <row r="3949" ht="14.4" customHeight="1"/>
    <row r="3950" ht="14.4" customHeight="1"/>
    <row r="3951" ht="14.4" customHeight="1"/>
    <row r="3952" ht="14.4" customHeight="1"/>
    <row r="3953" ht="14.4" customHeight="1"/>
    <row r="3954" ht="14.4" customHeight="1"/>
    <row r="3955" ht="14.4" customHeight="1"/>
    <row r="3956" ht="14.4" customHeight="1"/>
    <row r="3957" ht="14.4" customHeight="1"/>
    <row r="3958" ht="14.4" customHeight="1"/>
    <row r="3959" ht="14.4" customHeight="1"/>
    <row r="3960" ht="14.4" customHeight="1"/>
    <row r="3961" ht="14.4" customHeight="1"/>
    <row r="3962" ht="14.4" customHeight="1"/>
    <row r="3963" ht="14.4" customHeight="1"/>
    <row r="3964" ht="14.4" customHeight="1"/>
    <row r="3965" ht="14.4" customHeight="1"/>
    <row r="3966" ht="14.4" customHeight="1"/>
    <row r="3967" ht="14.4" customHeight="1"/>
    <row r="3968" ht="14.4" customHeight="1"/>
    <row r="3969" ht="14.4" customHeight="1"/>
    <row r="3970" ht="14.4" customHeight="1"/>
    <row r="3971" ht="14.4" customHeight="1"/>
    <row r="3972" ht="14.4" customHeight="1"/>
    <row r="3973" ht="14.4" customHeight="1"/>
    <row r="3974" ht="14.4" customHeight="1"/>
    <row r="3975" ht="14.4" customHeight="1"/>
    <row r="3976" ht="14.4" customHeight="1"/>
    <row r="3977" ht="14.4" customHeight="1"/>
    <row r="3978" ht="14.4" customHeight="1"/>
    <row r="3979" ht="14.4" customHeight="1"/>
    <row r="3980" ht="14.4" customHeight="1"/>
    <row r="3981" ht="14.4" customHeight="1"/>
    <row r="3982" ht="14.4" customHeight="1"/>
    <row r="3983" ht="14.4" customHeight="1"/>
    <row r="3984" ht="14.4" customHeight="1"/>
    <row r="3985" ht="14.4" customHeight="1"/>
    <row r="3986" ht="14.4" customHeight="1"/>
    <row r="3987" ht="14.4" customHeight="1"/>
    <row r="3988" ht="14.4" customHeight="1"/>
    <row r="3989" ht="14.4" customHeight="1"/>
    <row r="3990" ht="14.4" customHeight="1"/>
    <row r="3991" ht="14.4" customHeight="1"/>
    <row r="3992" ht="14.4" customHeight="1"/>
    <row r="3993" ht="14.4" customHeight="1"/>
    <row r="3994" ht="14.4" customHeight="1"/>
    <row r="3995" ht="14.4" customHeight="1"/>
    <row r="3996" ht="14.4" customHeight="1"/>
    <row r="3997" ht="14.4" customHeight="1"/>
    <row r="3998" ht="14.4" customHeight="1"/>
    <row r="3999" ht="14.4" customHeight="1"/>
    <row r="4000" ht="14.4" customHeight="1"/>
    <row r="4001" ht="14.4" customHeight="1"/>
    <row r="4002" ht="14.4" customHeight="1"/>
    <row r="4003" ht="14.4" customHeight="1"/>
    <row r="4004" ht="14.4" customHeight="1"/>
    <row r="4005" ht="14.4" customHeight="1"/>
    <row r="4006" ht="14.4" customHeight="1"/>
    <row r="4007" ht="14.4" customHeight="1"/>
    <row r="4008" ht="14.4" customHeight="1"/>
    <row r="4009" ht="14.4" customHeight="1"/>
    <row r="4010" ht="14.4" customHeight="1"/>
    <row r="4011" ht="14.4" customHeight="1"/>
    <row r="4012" ht="14.4" customHeight="1"/>
    <row r="4013" ht="14.4" customHeight="1"/>
    <row r="4014" ht="14.4" customHeight="1"/>
    <row r="4015" ht="14.4" customHeight="1"/>
    <row r="4016" ht="14.4" customHeight="1"/>
    <row r="4017" ht="14.4" customHeight="1"/>
    <row r="4018" ht="14.4" customHeight="1"/>
    <row r="4019" ht="14.4" customHeight="1"/>
    <row r="4020" ht="14.4" customHeight="1"/>
    <row r="4021" ht="14.4" customHeight="1"/>
    <row r="4022" ht="14.4" customHeight="1"/>
    <row r="4023" ht="14.4" customHeight="1"/>
    <row r="4024" ht="14.4" customHeight="1"/>
    <row r="4025" ht="14.4" customHeight="1"/>
    <row r="4026" ht="14.4" customHeight="1"/>
    <row r="4027" ht="14.4" customHeight="1"/>
    <row r="4028" ht="14.4" customHeight="1"/>
    <row r="4029" ht="14.4" customHeight="1"/>
    <row r="4030" ht="14.4" customHeight="1"/>
    <row r="4031" ht="14.4" customHeight="1"/>
    <row r="4032" ht="14.4" customHeight="1"/>
    <row r="4033" ht="14.4" customHeight="1"/>
    <row r="4034" ht="14.4" customHeight="1"/>
    <row r="4035" ht="14.4" customHeight="1"/>
    <row r="4036" ht="14.4" customHeight="1"/>
    <row r="4037" ht="14.4" customHeight="1"/>
    <row r="4038" ht="14.4" customHeight="1"/>
    <row r="4039" ht="14.4" customHeight="1"/>
    <row r="4040" ht="14.4" customHeight="1"/>
    <row r="4041" ht="14.4" customHeight="1"/>
    <row r="4042" ht="14.4" customHeight="1"/>
    <row r="4043" ht="14.4" customHeight="1"/>
    <row r="4044" ht="14.4" customHeight="1"/>
    <row r="4045" ht="14.4" customHeight="1"/>
    <row r="4046" ht="14.4" customHeight="1"/>
    <row r="4047" ht="14.4" customHeight="1"/>
    <row r="4048" ht="14.4" customHeight="1"/>
    <row r="4049" ht="14.4" customHeight="1"/>
    <row r="4050" ht="14.4" customHeight="1"/>
    <row r="4051" ht="14.4" customHeight="1"/>
    <row r="4052" ht="14.4" customHeight="1"/>
    <row r="4053" ht="14.4" customHeight="1"/>
    <row r="4054" ht="14.4" customHeight="1"/>
    <row r="4055" ht="14.4" customHeight="1"/>
    <row r="4056" ht="14.4" customHeight="1"/>
    <row r="4057" ht="14.4" customHeight="1"/>
    <row r="4058" ht="14.4" customHeight="1"/>
    <row r="4059" ht="14.4" customHeight="1"/>
    <row r="4060" ht="14.4" customHeight="1"/>
    <row r="4061" ht="14.4" customHeight="1"/>
    <row r="4062" ht="14.4" customHeight="1"/>
    <row r="4063" ht="14.4" customHeight="1"/>
    <row r="4064" ht="14.4" customHeight="1"/>
    <row r="4065" ht="14.4" customHeight="1"/>
    <row r="4066" ht="14.4" customHeight="1"/>
    <row r="4067" ht="14.4" customHeight="1"/>
    <row r="4068" ht="14.4" customHeight="1"/>
    <row r="4069" ht="14.4" customHeight="1"/>
    <row r="4070" ht="14.4" customHeight="1"/>
    <row r="4071" ht="14.4" customHeight="1"/>
    <row r="4072" ht="14.4" customHeight="1"/>
    <row r="4073" ht="14.4" customHeight="1"/>
    <row r="4074" ht="14.4" customHeight="1"/>
    <row r="4075" ht="14.4" customHeight="1"/>
    <row r="4076" ht="14.4" customHeight="1"/>
    <row r="4077" ht="14.4" customHeight="1"/>
    <row r="4078" ht="14.4" customHeight="1"/>
    <row r="4079" ht="14.4" customHeight="1"/>
    <row r="4080" ht="14.4" customHeight="1"/>
    <row r="4081" ht="14.4" customHeight="1"/>
    <row r="4082" ht="14.4" customHeight="1"/>
    <row r="4083" ht="14.4" customHeight="1"/>
    <row r="4084" ht="14.4" customHeight="1"/>
    <row r="4085" ht="14.4" customHeight="1"/>
    <row r="4086" ht="14.4" customHeight="1"/>
    <row r="4087" ht="14.4" customHeight="1"/>
    <row r="4088" ht="14.4" customHeight="1"/>
    <row r="4089" ht="14.4" customHeight="1"/>
    <row r="4090" ht="14.4" customHeight="1"/>
    <row r="4091" ht="14.4" customHeight="1"/>
    <row r="4092" ht="14.4" customHeight="1"/>
    <row r="4093" ht="14.4" customHeight="1"/>
    <row r="4094" ht="14.4" customHeight="1"/>
    <row r="4095" ht="14.4" customHeight="1"/>
    <row r="4096" ht="14.4" customHeight="1"/>
    <row r="4097" ht="14.4" customHeight="1"/>
    <row r="4098" ht="14.4" customHeight="1"/>
    <row r="4099" ht="14.4" customHeight="1"/>
    <row r="4100" ht="14.4" customHeight="1"/>
    <row r="4101" ht="14.4" customHeight="1"/>
    <row r="4102" ht="14.4" customHeight="1"/>
    <row r="4103" ht="14.4" customHeight="1"/>
    <row r="4104" ht="14.4" customHeight="1"/>
    <row r="4105" ht="14.4" customHeight="1"/>
    <row r="4106" ht="14.4" customHeight="1"/>
    <row r="4107" ht="14.4" customHeight="1"/>
    <row r="4108" ht="14.4" customHeight="1"/>
    <row r="4109" ht="14.4" customHeight="1"/>
    <row r="4110" ht="14.4" customHeight="1"/>
    <row r="4111" ht="14.4" customHeight="1"/>
    <row r="4112" ht="14.4" customHeight="1"/>
    <row r="4113" ht="14.4" customHeight="1"/>
    <row r="4114" ht="14.4" customHeight="1"/>
    <row r="4115" ht="14.4" customHeight="1"/>
    <row r="4116" ht="14.4" customHeight="1"/>
    <row r="4117" ht="14.4" customHeight="1"/>
    <row r="4118" ht="14.4" customHeight="1"/>
    <row r="4119" ht="14.4" customHeight="1"/>
    <row r="4120" ht="14.4" customHeight="1"/>
    <row r="4121" ht="14.4" customHeight="1"/>
    <row r="4122" ht="14.4" customHeight="1"/>
    <row r="4123" ht="14.4" customHeight="1"/>
    <row r="4124" ht="14.4" customHeight="1"/>
    <row r="4125" ht="14.4" customHeight="1"/>
    <row r="4126" ht="14.4" customHeight="1"/>
    <row r="4127" ht="14.4" customHeight="1"/>
    <row r="4128" ht="14.4" customHeight="1"/>
    <row r="4129" ht="14.4" customHeight="1"/>
    <row r="4130" ht="14.4" customHeight="1"/>
    <row r="4131" ht="14.4" customHeight="1"/>
    <row r="4132" ht="14.4" customHeight="1"/>
    <row r="4133" ht="14.4" customHeight="1"/>
    <row r="4134" ht="14.4" customHeight="1"/>
    <row r="4135" ht="14.4" customHeight="1"/>
    <row r="4136" ht="14.4" customHeight="1"/>
    <row r="4137" ht="14.4" customHeight="1"/>
    <row r="4138" ht="14.4" customHeight="1"/>
    <row r="4139" ht="14.4" customHeight="1"/>
    <row r="4140" ht="14.4" customHeight="1"/>
    <row r="4141" ht="14.4" customHeight="1"/>
    <row r="4142" ht="14.4" customHeight="1"/>
    <row r="4143" ht="14.4" customHeight="1"/>
    <row r="4144" ht="14.4" customHeight="1"/>
    <row r="4145" ht="14.4" customHeight="1"/>
    <row r="4146" ht="14.4" customHeight="1"/>
    <row r="4147" ht="14.4" customHeight="1"/>
    <row r="4148" ht="14.4" customHeight="1"/>
    <row r="4149" ht="14.4" customHeight="1"/>
    <row r="4150" ht="14.4" customHeight="1"/>
    <row r="4151" ht="14.4" customHeight="1"/>
    <row r="4152" ht="14.4" customHeight="1"/>
    <row r="4153" ht="14.4" customHeight="1"/>
    <row r="4154" ht="14.4" customHeight="1"/>
    <row r="4155" ht="14.4" customHeight="1"/>
    <row r="4156" ht="14.4" customHeight="1"/>
    <row r="4157" ht="14.4" customHeight="1"/>
    <row r="4158" ht="14.4" customHeight="1"/>
    <row r="4159" ht="14.4" customHeight="1"/>
    <row r="4160" ht="14.4" customHeight="1"/>
    <row r="4161" ht="14.4" customHeight="1"/>
    <row r="4162" ht="14.4" customHeight="1"/>
    <row r="4163" ht="14.4" customHeight="1"/>
    <row r="4164" ht="14.4" customHeight="1"/>
    <row r="4165" ht="14.4" customHeight="1"/>
    <row r="4166" ht="14.4" customHeight="1"/>
    <row r="4167" ht="14.4" customHeight="1"/>
    <row r="4168" ht="14.4" customHeight="1"/>
    <row r="4169" ht="14.4" customHeight="1"/>
    <row r="4170" ht="14.4" customHeight="1"/>
    <row r="4171" ht="14.4" customHeight="1"/>
    <row r="4172" ht="14.4" customHeight="1"/>
    <row r="4173" ht="14.4" customHeight="1"/>
    <row r="4174" ht="14.4" customHeight="1"/>
    <row r="4175" ht="14.4" customHeight="1"/>
    <row r="4176" ht="14.4" customHeight="1"/>
    <row r="4177" ht="14.4" customHeight="1"/>
    <row r="4178" ht="14.4" customHeight="1"/>
    <row r="4179" ht="14.4" customHeight="1"/>
    <row r="4180" ht="14.4" customHeight="1"/>
    <row r="4181" ht="14.4" customHeight="1"/>
    <row r="4182" ht="14.4" customHeight="1"/>
    <row r="4183" ht="14.4" customHeight="1"/>
    <row r="4184" ht="14.4" customHeight="1"/>
    <row r="4185" ht="14.4" customHeight="1"/>
    <row r="4186" ht="14.4" customHeight="1"/>
    <row r="4187" ht="14.4" customHeight="1"/>
    <row r="4188" ht="14.4" customHeight="1"/>
    <row r="4189" ht="14.4" customHeight="1"/>
    <row r="4190" ht="14.4" customHeight="1"/>
    <row r="4191" ht="14.4" customHeight="1"/>
    <row r="4192" ht="14.4" customHeight="1"/>
    <row r="4193" ht="14.4" customHeight="1"/>
    <row r="4194" ht="14.4" customHeight="1"/>
    <row r="4195" ht="14.4" customHeight="1"/>
    <row r="4196" ht="14.4" customHeight="1"/>
    <row r="4197" ht="14.4" customHeight="1"/>
    <row r="4198" ht="14.4" customHeight="1"/>
    <row r="4199" ht="14.4" customHeight="1"/>
    <row r="4200" ht="14.4" customHeight="1"/>
    <row r="4201" ht="14.4" customHeight="1"/>
    <row r="4202" ht="14.4" customHeight="1"/>
    <row r="4203" ht="14.4" customHeight="1"/>
    <row r="4204" ht="14.4" customHeight="1"/>
    <row r="4205" ht="14.4" customHeight="1"/>
    <row r="4206" ht="14.4" customHeight="1"/>
    <row r="4207" ht="14.4" customHeight="1"/>
    <row r="4208" ht="14.4" customHeight="1"/>
    <row r="4209" ht="14.4" customHeight="1"/>
    <row r="4210" ht="14.4" customHeight="1"/>
    <row r="4211" ht="14.4" customHeight="1"/>
    <row r="4212" ht="14.4" customHeight="1"/>
    <row r="4213" ht="14.4" customHeight="1"/>
    <row r="4214" ht="14.4" customHeight="1"/>
    <row r="4215" ht="14.4" customHeight="1"/>
    <row r="4216" ht="14.4" customHeight="1"/>
    <row r="4217" ht="14.4" customHeight="1"/>
    <row r="4218" ht="14.4" customHeight="1"/>
    <row r="4219" ht="14.4" customHeight="1"/>
    <row r="4220" ht="14.4" customHeight="1"/>
    <row r="4221" ht="14.4" customHeight="1"/>
    <row r="4222" ht="14.4" customHeight="1"/>
    <row r="4223" ht="14.4" customHeight="1"/>
    <row r="4224" ht="14.4" customHeight="1"/>
    <row r="4225" ht="14.4" customHeight="1"/>
    <row r="4226" ht="14.4" customHeight="1"/>
    <row r="4227" ht="14.4" customHeight="1"/>
    <row r="4228" ht="14.4" customHeight="1"/>
    <row r="4229" ht="14.4" customHeight="1"/>
    <row r="4230" ht="14.4" customHeight="1"/>
    <row r="4231" ht="14.4" customHeight="1"/>
    <row r="4232" ht="14.4" customHeight="1"/>
    <row r="4233" ht="14.4" customHeight="1"/>
    <row r="4234" ht="14.4" customHeight="1"/>
    <row r="4235" ht="14.4" customHeight="1"/>
    <row r="4236" ht="14.4" customHeight="1"/>
    <row r="4237" ht="14.4" customHeight="1"/>
    <row r="4238" ht="14.4" customHeight="1"/>
    <row r="4239" ht="14.4" customHeight="1"/>
    <row r="4240" ht="14.4" customHeight="1"/>
    <row r="4241" ht="14.4" customHeight="1"/>
    <row r="4242" ht="14.4" customHeight="1"/>
    <row r="4243" ht="14.4" customHeight="1"/>
    <row r="4244" ht="14.4" customHeight="1"/>
    <row r="4245" ht="14.4" customHeight="1"/>
    <row r="4246" ht="14.4" customHeight="1"/>
    <row r="4247" ht="14.4" customHeight="1"/>
    <row r="4248" ht="14.4" customHeight="1"/>
    <row r="4249" ht="14.4" customHeight="1"/>
    <row r="4250" ht="14.4" customHeight="1"/>
    <row r="4251" ht="14.4" customHeight="1"/>
    <row r="4252" ht="14.4" customHeight="1"/>
    <row r="4253" ht="14.4" customHeight="1"/>
    <row r="4254" ht="14.4" customHeight="1"/>
    <row r="4255" ht="14.4" customHeight="1"/>
    <row r="4256" ht="14.4" customHeight="1"/>
    <row r="4257" ht="14.4" customHeight="1"/>
    <row r="4258" ht="14.4" customHeight="1"/>
    <row r="4259" ht="14.4" customHeight="1"/>
    <row r="4260" ht="14.4" customHeight="1"/>
    <row r="4261" ht="14.4" customHeight="1"/>
    <row r="4262" ht="14.4" customHeight="1"/>
    <row r="4263" ht="14.4" customHeight="1"/>
    <row r="4264" ht="14.4" customHeight="1"/>
    <row r="4265" ht="14.4" customHeight="1"/>
    <row r="4266" ht="14.4" customHeight="1"/>
    <row r="4267" ht="14.4" customHeight="1"/>
    <row r="4268" ht="14.4" customHeight="1"/>
    <row r="4269" ht="14.4" customHeight="1"/>
    <row r="4270" ht="14.4" customHeight="1"/>
    <row r="4271" ht="14.4" customHeight="1"/>
    <row r="4272" ht="14.4" customHeight="1"/>
    <row r="4273" ht="14.4" customHeight="1"/>
    <row r="4274" ht="14.4" customHeight="1"/>
    <row r="4275" ht="14.4" customHeight="1"/>
    <row r="4276" ht="14.4" customHeight="1"/>
    <row r="4277" ht="14.4" customHeight="1"/>
    <row r="4278" ht="14.4" customHeight="1"/>
    <row r="4279" ht="14.4" customHeight="1"/>
    <row r="4280" ht="14.4" customHeight="1"/>
    <row r="4281" ht="14.4" customHeight="1"/>
    <row r="4282" ht="14.4" customHeight="1"/>
    <row r="4283" ht="14.4" customHeight="1"/>
    <row r="4284" ht="14.4" customHeight="1"/>
    <row r="4285" ht="14.4" customHeight="1"/>
    <row r="4286" ht="14.4" customHeight="1"/>
    <row r="4287" ht="14.4" customHeight="1"/>
    <row r="4288" ht="14.4" customHeight="1"/>
    <row r="4289" ht="14.4" customHeight="1"/>
    <row r="4290" ht="14.4" customHeight="1"/>
    <row r="4291" ht="14.4" customHeight="1"/>
    <row r="4292" ht="14.4" customHeight="1"/>
    <row r="4293" ht="14.4" customHeight="1"/>
    <row r="4294" ht="14.4" customHeight="1"/>
    <row r="4295" ht="14.4" customHeight="1"/>
    <row r="4296" ht="14.4" customHeight="1"/>
    <row r="4297" ht="14.4" customHeight="1"/>
    <row r="4298" ht="14.4" customHeight="1"/>
    <row r="4299" ht="14.4" customHeight="1"/>
    <row r="4300" ht="14.4" customHeight="1"/>
    <row r="4301" ht="14.4" customHeight="1"/>
    <row r="4302" ht="14.4" customHeight="1"/>
    <row r="4303" ht="14.4" customHeight="1"/>
    <row r="4304" ht="14.4" customHeight="1"/>
    <row r="4305" ht="14.4" customHeight="1"/>
    <row r="4306" ht="14.4" customHeight="1"/>
    <row r="4307" ht="14.4" customHeight="1"/>
    <row r="4308" ht="14.4" customHeight="1"/>
    <row r="4309" ht="14.4" customHeight="1"/>
    <row r="4310" ht="14.4" customHeight="1"/>
    <row r="4311" ht="14.4" customHeight="1"/>
    <row r="4312" ht="14.4" customHeight="1"/>
    <row r="4313" ht="14.4" customHeight="1"/>
    <row r="4314" ht="14.4" customHeight="1"/>
    <row r="4315" ht="14.4" customHeight="1"/>
    <row r="4316" ht="14.4" customHeight="1"/>
    <row r="4317" ht="14.4" customHeight="1"/>
    <row r="4318" ht="14.4" customHeight="1"/>
    <row r="4319" ht="14.4" customHeight="1"/>
    <row r="4320" ht="14.4" customHeight="1"/>
    <row r="4321" ht="14.4" customHeight="1"/>
    <row r="4322" ht="14.4" customHeight="1"/>
    <row r="4323" ht="14.4" customHeight="1"/>
    <row r="4324" ht="14.4" customHeight="1"/>
    <row r="4325" ht="14.4" customHeight="1"/>
    <row r="4326" ht="14.4" customHeight="1"/>
    <row r="4327" ht="14.4" customHeight="1"/>
    <row r="4328" ht="14.4" customHeight="1"/>
    <row r="4329" ht="14.4" customHeight="1"/>
    <row r="4330" ht="14.4" customHeight="1"/>
    <row r="4331" ht="14.4" customHeight="1"/>
    <row r="4332" ht="14.4" customHeight="1"/>
    <row r="4333" ht="14.4" customHeight="1"/>
    <row r="4334" ht="14.4" customHeight="1"/>
    <row r="4335" ht="14.4" customHeight="1"/>
    <row r="4336" ht="14.4" customHeight="1"/>
    <row r="4337" ht="14.4" customHeight="1"/>
    <row r="4338" ht="14.4" customHeight="1"/>
    <row r="4339" ht="14.4" customHeight="1"/>
    <row r="4340" ht="14.4" customHeight="1"/>
    <row r="4341" ht="14.4" customHeight="1"/>
    <row r="4342" ht="14.4" customHeight="1"/>
    <row r="4343" ht="14.4" customHeight="1"/>
    <row r="4344" ht="14.4" customHeight="1"/>
    <row r="4345" ht="14.4" customHeight="1"/>
    <row r="4346" ht="14.4" customHeight="1"/>
    <row r="4347" ht="14.4" customHeight="1"/>
    <row r="4348" ht="14.4" customHeight="1"/>
    <row r="4349" ht="14.4" customHeight="1"/>
    <row r="4350" ht="14.4" customHeight="1"/>
    <row r="4351" ht="14.4" customHeight="1"/>
    <row r="4352" ht="14.4" customHeight="1"/>
    <row r="4353" ht="14.4" customHeight="1"/>
    <row r="4354" ht="14.4" customHeight="1"/>
    <row r="4355" ht="14.4" customHeight="1"/>
    <row r="4356" ht="14.4" customHeight="1"/>
    <row r="4357" ht="14.4" customHeight="1"/>
    <row r="4358" ht="14.4" customHeight="1"/>
    <row r="4359" ht="14.4" customHeight="1"/>
    <row r="4360" ht="14.4" customHeight="1"/>
    <row r="4361" ht="14.4" customHeight="1"/>
    <row r="4362" ht="14.4" customHeight="1"/>
    <row r="4363" ht="14.4" customHeight="1"/>
    <row r="4364" ht="14.4" customHeight="1"/>
    <row r="4365" ht="14.4" customHeight="1"/>
    <row r="4366" ht="14.4" customHeight="1"/>
    <row r="4367" ht="14.4" customHeight="1"/>
    <row r="4368" ht="14.4" customHeight="1"/>
    <row r="4369" ht="14.4" customHeight="1"/>
    <row r="4370" ht="14.4" customHeight="1"/>
    <row r="4371" ht="14.4" customHeight="1"/>
    <row r="4372" ht="14.4" customHeight="1"/>
    <row r="4373" ht="14.4" customHeight="1"/>
    <row r="4374" ht="14.4" customHeight="1"/>
    <row r="4375" ht="14.4" customHeight="1"/>
    <row r="4376" ht="14.4" customHeight="1"/>
    <row r="4377" ht="14.4" customHeight="1"/>
    <row r="4378" ht="14.4" customHeight="1"/>
    <row r="4379" ht="14.4" customHeight="1"/>
    <row r="4380" ht="14.4" customHeight="1"/>
    <row r="4381" ht="14.4" customHeight="1"/>
    <row r="4382" ht="14.4" customHeight="1"/>
    <row r="4383" ht="14.4" customHeight="1"/>
    <row r="4384" ht="14.4" customHeight="1"/>
    <row r="4385" ht="14.4" customHeight="1"/>
    <row r="4386" ht="14.4" customHeight="1"/>
    <row r="4387" ht="14.4" customHeight="1"/>
    <row r="4388" ht="14.4" customHeight="1"/>
    <row r="4389" ht="14.4" customHeight="1"/>
    <row r="4390" ht="14.4" customHeight="1"/>
    <row r="4391" ht="14.4" customHeight="1"/>
    <row r="4392" ht="14.4" customHeight="1"/>
    <row r="4393" ht="14.4" customHeight="1"/>
    <row r="4394" ht="14.4" customHeight="1"/>
    <row r="4395" ht="14.4" customHeight="1"/>
    <row r="4396" ht="14.4" customHeight="1"/>
    <row r="4397" ht="14.4" customHeight="1"/>
    <row r="4398" ht="14.4" customHeight="1"/>
    <row r="4399" ht="14.4" customHeight="1"/>
    <row r="4400" ht="14.4" customHeight="1"/>
    <row r="4401" ht="14.4" customHeight="1"/>
    <row r="4402" ht="14.4" customHeight="1"/>
    <row r="4403" ht="14.4" customHeight="1"/>
    <row r="4404" ht="14.4" customHeight="1"/>
    <row r="4405" ht="14.4" customHeight="1"/>
    <row r="4406" ht="14.4" customHeight="1"/>
    <row r="4407" ht="14.4" customHeight="1"/>
    <row r="4408" ht="14.4" customHeight="1"/>
    <row r="4409" ht="14.4" customHeight="1"/>
    <row r="4410" ht="14.4" customHeight="1"/>
    <row r="4411" ht="14.4" customHeight="1"/>
    <row r="4412" ht="14.4" customHeight="1"/>
    <row r="4413" ht="14.4" customHeight="1"/>
    <row r="4414" ht="14.4" customHeight="1"/>
    <row r="4415" ht="14.4" customHeight="1"/>
    <row r="4416" ht="14.4" customHeight="1"/>
    <row r="4417" ht="14.4" customHeight="1"/>
    <row r="4418" ht="14.4" customHeight="1"/>
    <row r="4419" ht="14.4" customHeight="1"/>
    <row r="4420" ht="14.4" customHeight="1"/>
    <row r="4421" ht="14.4" customHeight="1"/>
    <row r="4422" ht="14.4" customHeight="1"/>
    <row r="4423" ht="14.4" customHeight="1"/>
    <row r="4424" ht="14.4" customHeight="1"/>
    <row r="4425" ht="14.4" customHeight="1"/>
    <row r="4426" ht="14.4" customHeight="1"/>
    <row r="4427" ht="14.4" customHeight="1"/>
    <row r="4428" ht="14.4" customHeight="1"/>
    <row r="4429" ht="14.4" customHeight="1"/>
    <row r="4430" ht="14.4" customHeight="1"/>
    <row r="4431" ht="14.4" customHeight="1"/>
    <row r="4432" ht="14.4" customHeight="1"/>
    <row r="4433" ht="14.4" customHeight="1"/>
    <row r="4434" ht="14.4" customHeight="1"/>
    <row r="4435" ht="14.4" customHeight="1"/>
    <row r="4436" ht="14.4" customHeight="1"/>
    <row r="4437" ht="14.4" customHeight="1"/>
    <row r="4438" ht="14.4" customHeight="1"/>
    <row r="4439" ht="14.4" customHeight="1"/>
    <row r="4440" ht="14.4" customHeight="1"/>
    <row r="4441" ht="14.4" customHeight="1"/>
    <row r="4442" ht="14.4" customHeight="1"/>
    <row r="4443" ht="14.4" customHeight="1"/>
    <row r="4444" ht="14.4" customHeight="1"/>
    <row r="4445" ht="14.4" customHeight="1"/>
    <row r="4446" ht="14.4" customHeight="1"/>
    <row r="4447" ht="14.4" customHeight="1"/>
    <row r="4448" ht="14.4" customHeight="1"/>
    <row r="4449" ht="14.4" customHeight="1"/>
    <row r="4450" ht="14.4" customHeight="1"/>
    <row r="4451" ht="14.4" customHeight="1"/>
    <row r="4452" ht="14.4" customHeight="1"/>
    <row r="4453" ht="14.4" customHeight="1"/>
    <row r="4454" ht="14.4" customHeight="1"/>
    <row r="4455" ht="14.4" customHeight="1"/>
    <row r="4456" ht="14.4" customHeight="1"/>
    <row r="4457" ht="14.4" customHeight="1"/>
    <row r="4458" ht="14.4" customHeight="1"/>
    <row r="4459" ht="14.4" customHeight="1"/>
    <row r="4460" ht="14.4" customHeight="1"/>
    <row r="4461" ht="14.4" customHeight="1"/>
    <row r="4462" ht="14.4" customHeight="1"/>
    <row r="4463" ht="14.4" customHeight="1"/>
    <row r="4464" ht="14.4" customHeight="1"/>
    <row r="4465" ht="14.4" customHeight="1"/>
    <row r="4466" ht="14.4" customHeight="1"/>
    <row r="4467" ht="14.4" customHeight="1"/>
    <row r="4468" ht="14.4" customHeight="1"/>
    <row r="4469" ht="14.4" customHeight="1"/>
    <row r="4470" ht="14.4" customHeight="1"/>
    <row r="4471" ht="14.4" customHeight="1"/>
    <row r="4472" ht="14.4" customHeight="1"/>
    <row r="4473" ht="14.4" customHeight="1"/>
    <row r="4474" ht="14.4" customHeight="1"/>
    <row r="4475" ht="14.4" customHeight="1"/>
    <row r="4476" ht="14.4" customHeight="1"/>
    <row r="4477" ht="14.4" customHeight="1"/>
    <row r="4478" ht="14.4" customHeight="1"/>
    <row r="4479" ht="14.4" customHeight="1"/>
    <row r="4480" ht="14.4" customHeight="1"/>
    <row r="4481" ht="14.4" customHeight="1"/>
    <row r="4482" ht="14.4" customHeight="1"/>
    <row r="4483" ht="14.4" customHeight="1"/>
    <row r="4484" ht="14.4" customHeight="1"/>
    <row r="4485" ht="14.4" customHeight="1"/>
    <row r="4486" ht="14.4" customHeight="1"/>
    <row r="4487" ht="14.4" customHeight="1"/>
    <row r="4488" ht="14.4" customHeight="1"/>
    <row r="4489" ht="14.4" customHeight="1"/>
    <row r="4490" ht="14.4" customHeight="1"/>
    <row r="4491" ht="14.4" customHeight="1"/>
    <row r="4492" ht="14.4" customHeight="1"/>
    <row r="4493" ht="14.4" customHeight="1"/>
    <row r="4494" ht="14.4" customHeight="1"/>
    <row r="4495" ht="14.4" customHeight="1"/>
    <row r="4496" ht="14.4" customHeight="1"/>
    <row r="4497" ht="14.4" customHeight="1"/>
    <row r="4498" ht="14.4" customHeight="1"/>
    <row r="4499" ht="14.4" customHeight="1"/>
    <row r="4500" ht="14.4" customHeight="1"/>
    <row r="4501" ht="14.4" customHeight="1"/>
    <row r="4502" ht="14.4" customHeight="1"/>
    <row r="4503" ht="14.4" customHeight="1"/>
    <row r="4504" ht="14.4" customHeight="1"/>
    <row r="4505" ht="14.4" customHeight="1"/>
    <row r="4506" ht="14.4" customHeight="1"/>
    <row r="4507" ht="14.4" customHeight="1"/>
    <row r="4508" ht="14.4" customHeight="1"/>
    <row r="4509" ht="14.4" customHeight="1"/>
    <row r="4510" ht="14.4" customHeight="1"/>
    <row r="4511" ht="14.4" customHeight="1"/>
    <row r="4512" ht="14.4" customHeight="1"/>
    <row r="4513" ht="14.4" customHeight="1"/>
    <row r="4514" ht="14.4" customHeight="1"/>
    <row r="4515" ht="14.4" customHeight="1"/>
    <row r="4516" ht="14.4" customHeight="1"/>
    <row r="4517" ht="14.4" customHeight="1"/>
    <row r="4518" ht="14.4" customHeight="1"/>
    <row r="4519" ht="14.4" customHeight="1"/>
    <row r="4520" ht="14.4" customHeight="1"/>
    <row r="4521" ht="14.4" customHeight="1"/>
    <row r="4522" ht="14.4" customHeight="1"/>
    <row r="4523" ht="14.4" customHeight="1"/>
    <row r="4524" ht="14.4" customHeight="1"/>
    <row r="4525" ht="14.4" customHeight="1"/>
    <row r="4526" ht="14.4" customHeight="1"/>
    <row r="4527" ht="14.4" customHeight="1"/>
    <row r="4528" ht="14.4" customHeight="1"/>
    <row r="4529" ht="14.4" customHeight="1"/>
    <row r="4530" ht="14.4" customHeight="1"/>
    <row r="4531" ht="14.4" customHeight="1"/>
    <row r="4532" ht="14.4" customHeight="1"/>
    <row r="4533" ht="14.4" customHeight="1"/>
    <row r="4534" ht="14.4" customHeight="1"/>
    <row r="4535" ht="14.4" customHeight="1"/>
    <row r="4536" ht="14.4" customHeight="1"/>
    <row r="4537" ht="14.4" customHeight="1"/>
    <row r="4538" ht="14.4" customHeight="1"/>
    <row r="4539" ht="14.4" customHeight="1"/>
    <row r="4540" ht="14.4" customHeight="1"/>
    <row r="4541" ht="14.4" customHeight="1"/>
    <row r="4542" ht="14.4" customHeight="1"/>
    <row r="4543" ht="14.4" customHeight="1"/>
    <row r="4544" ht="14.4" customHeight="1"/>
    <row r="4545" ht="14.4" customHeight="1"/>
    <row r="4546" ht="14.4" customHeight="1"/>
    <row r="4547" ht="14.4" customHeight="1"/>
    <row r="4548" ht="14.4" customHeight="1"/>
    <row r="4549" ht="14.4" customHeight="1"/>
    <row r="4550" ht="14.4" customHeight="1"/>
    <row r="4551" ht="14.4" customHeight="1"/>
    <row r="4552" ht="14.4" customHeight="1"/>
    <row r="4553" ht="14.4" customHeight="1"/>
    <row r="4554" ht="14.4" customHeight="1"/>
    <row r="4555" ht="14.4" customHeight="1"/>
    <row r="4556" ht="14.4" customHeight="1"/>
    <row r="4557" ht="14.4" customHeight="1"/>
    <row r="4558" ht="14.4" customHeight="1"/>
    <row r="4559" ht="14.4" customHeight="1"/>
    <row r="4560" ht="14.4" customHeight="1"/>
    <row r="4561" ht="14.4" customHeight="1"/>
    <row r="4562" ht="14.4" customHeight="1"/>
    <row r="4563" ht="14.4" customHeight="1"/>
    <row r="4564" ht="14.4" customHeight="1"/>
    <row r="4565" ht="14.4" customHeight="1"/>
    <row r="4566" ht="14.4" customHeight="1"/>
    <row r="4567" ht="14.4" customHeight="1"/>
    <row r="4568" ht="14.4" customHeight="1"/>
    <row r="4569" ht="14.4" customHeight="1"/>
    <row r="4570" ht="14.4" customHeight="1"/>
    <row r="4571" ht="14.4" customHeight="1"/>
    <row r="4572" ht="14.4" customHeight="1"/>
    <row r="4573" ht="14.4" customHeight="1"/>
    <row r="4574" ht="14.4" customHeight="1"/>
    <row r="4575" ht="14.4" customHeight="1"/>
    <row r="4576" ht="14.4" customHeight="1"/>
    <row r="4577" ht="14.4" customHeight="1"/>
    <row r="4578" ht="14.4" customHeight="1"/>
    <row r="4579" ht="14.4" customHeight="1"/>
    <row r="4580" ht="14.4" customHeight="1"/>
    <row r="4581" ht="14.4" customHeight="1"/>
    <row r="4582" ht="14.4" customHeight="1"/>
    <row r="4583" ht="14.4" customHeight="1"/>
    <row r="4584" ht="14.4" customHeight="1"/>
    <row r="4585" ht="14.4" customHeight="1"/>
    <row r="4586" ht="14.4" customHeight="1"/>
    <row r="4587" ht="14.4" customHeight="1"/>
    <row r="4588" ht="14.4" customHeight="1"/>
    <row r="4589" ht="14.4" customHeight="1"/>
    <row r="4590" ht="14.4" customHeight="1"/>
    <row r="4591" ht="14.4" customHeight="1"/>
    <row r="4592" ht="14.4" customHeight="1"/>
    <row r="4593" ht="14.4" customHeight="1"/>
    <row r="4594" ht="14.4" customHeight="1"/>
    <row r="4595" ht="14.4" customHeight="1"/>
    <row r="4596" ht="14.4" customHeight="1"/>
    <row r="4597" ht="14.4" customHeight="1"/>
    <row r="4598" ht="14.4" customHeight="1"/>
    <row r="4599" ht="14.4" customHeight="1"/>
    <row r="4600" ht="14.4" customHeight="1"/>
    <row r="4601" ht="14.4" customHeight="1"/>
    <row r="4602" ht="14.4" customHeight="1"/>
    <row r="4603" ht="14.4" customHeight="1"/>
    <row r="4604" ht="14.4" customHeight="1"/>
    <row r="4605" ht="14.4" customHeight="1"/>
    <row r="4606" ht="14.4" customHeight="1"/>
    <row r="4607" ht="14.4" customHeight="1"/>
    <row r="4608" ht="14.4" customHeight="1"/>
    <row r="4609" ht="14.4" customHeight="1"/>
    <row r="4610" ht="14.4" customHeight="1"/>
    <row r="4611" ht="14.4" customHeight="1"/>
    <row r="4612" ht="14.4" customHeight="1"/>
    <row r="4613" ht="14.4" customHeight="1"/>
    <row r="4614" ht="14.4" customHeight="1"/>
    <row r="4615" ht="14.4" customHeight="1"/>
    <row r="4616" ht="14.4" customHeight="1"/>
    <row r="4617" ht="14.4" customHeight="1"/>
    <row r="4618" ht="14.4" customHeight="1"/>
    <row r="4619" ht="14.4" customHeight="1"/>
    <row r="4620" ht="14.4" customHeight="1"/>
    <row r="4621" ht="14.4" customHeight="1"/>
    <row r="4622" ht="14.4" customHeight="1"/>
    <row r="4623" ht="14.4" customHeight="1"/>
    <row r="4624" ht="14.4" customHeight="1"/>
    <row r="4625" ht="14.4" customHeight="1"/>
    <row r="4626" ht="14.4" customHeight="1"/>
    <row r="4627" ht="14.4" customHeight="1"/>
    <row r="4628" ht="14.4" customHeight="1"/>
    <row r="4629" ht="14.4" customHeight="1"/>
    <row r="4630" ht="14.4" customHeight="1"/>
    <row r="4631" ht="14.4" customHeight="1"/>
    <row r="4632" ht="14.4" customHeight="1"/>
    <row r="4633" ht="14.4" customHeight="1"/>
    <row r="4634" ht="14.4" customHeight="1"/>
    <row r="4635" ht="14.4" customHeight="1"/>
    <row r="4636" ht="14.4" customHeight="1"/>
    <row r="4637" ht="14.4" customHeight="1"/>
    <row r="4638" ht="14.4" customHeight="1"/>
    <row r="4639" ht="14.4" customHeight="1"/>
    <row r="4640" ht="14.4" customHeight="1"/>
    <row r="4641" ht="14.4" customHeight="1"/>
    <row r="4642" ht="14.4" customHeight="1"/>
    <row r="4643" ht="14.4" customHeight="1"/>
    <row r="4644" ht="14.4" customHeight="1"/>
    <row r="4645" ht="14.4" customHeight="1"/>
    <row r="4646" ht="14.4" customHeight="1"/>
    <row r="4647" ht="14.4" customHeight="1"/>
    <row r="4648" ht="14.4" customHeight="1"/>
    <row r="4649" ht="14.4" customHeight="1"/>
    <row r="4650" ht="14.4" customHeight="1"/>
    <row r="4651" ht="14.4" customHeight="1"/>
    <row r="4652" ht="14.4" customHeight="1"/>
    <row r="4653" ht="14.4" customHeight="1"/>
    <row r="4654" ht="14.4" customHeight="1"/>
    <row r="4655" ht="14.4" customHeight="1"/>
    <row r="4656" ht="14.4" customHeight="1"/>
    <row r="4657" ht="14.4" customHeight="1"/>
    <row r="4658" ht="14.4" customHeight="1"/>
    <row r="4659" ht="14.4" customHeight="1"/>
    <row r="4660" ht="14.4" customHeight="1"/>
    <row r="4661" ht="14.4" customHeight="1"/>
    <row r="4662" ht="14.4" customHeight="1"/>
    <row r="4663" ht="14.4" customHeight="1"/>
    <row r="4664" ht="14.4" customHeight="1"/>
    <row r="4665" ht="14.4" customHeight="1"/>
    <row r="4666" ht="14.4" customHeight="1"/>
    <row r="4667" ht="14.4" customHeight="1"/>
    <row r="4668" ht="14.4" customHeight="1"/>
    <row r="4669" ht="14.4" customHeight="1"/>
    <row r="4670" ht="14.4" customHeight="1"/>
    <row r="4671" ht="14.4" customHeight="1"/>
    <row r="4672" ht="14.4" customHeight="1"/>
    <row r="4673" ht="14.4" customHeight="1"/>
    <row r="4674" ht="14.4" customHeight="1"/>
    <row r="4675" ht="14.4" customHeight="1"/>
    <row r="4676" ht="14.4" customHeight="1"/>
    <row r="4677" ht="14.4" customHeight="1"/>
    <row r="4678" ht="14.4" customHeight="1"/>
    <row r="4679" ht="14.4" customHeight="1"/>
    <row r="4680" ht="14.4" customHeight="1"/>
    <row r="4681" ht="14.4" customHeight="1"/>
    <row r="4682" ht="14.4" customHeight="1"/>
    <row r="4683" ht="14.4" customHeight="1"/>
    <row r="4684" ht="14.4" customHeight="1"/>
    <row r="4685" ht="14.4" customHeight="1"/>
    <row r="4686" ht="14.4" customHeight="1"/>
    <row r="4687" ht="14.4" customHeight="1"/>
    <row r="4688" ht="14.4" customHeight="1"/>
    <row r="4689" ht="14.4" customHeight="1"/>
    <row r="4690" ht="14.4" customHeight="1"/>
    <row r="4691" ht="14.4" customHeight="1"/>
    <row r="4692" ht="14.4" customHeight="1"/>
    <row r="4693" ht="14.4" customHeight="1"/>
    <row r="4694" ht="14.4" customHeight="1"/>
    <row r="4695" ht="14.4" customHeight="1"/>
    <row r="4696" ht="14.4" customHeight="1"/>
    <row r="4697" ht="14.4" customHeight="1"/>
    <row r="4698" ht="14.4" customHeight="1"/>
    <row r="4699" ht="14.4" customHeight="1"/>
    <row r="4700" ht="14.4" customHeight="1"/>
    <row r="4701" ht="14.4" customHeight="1"/>
    <row r="4702" ht="14.4" customHeight="1"/>
    <row r="4703" ht="14.4" customHeight="1"/>
    <row r="4704" ht="14.4" customHeight="1"/>
    <row r="4705" ht="14.4" customHeight="1"/>
    <row r="4706" ht="14.4" customHeight="1"/>
    <row r="4707" ht="14.4" customHeight="1"/>
    <row r="4708" ht="14.4" customHeight="1"/>
    <row r="4709" ht="14.4" customHeight="1"/>
    <row r="4710" ht="14.4" customHeight="1"/>
    <row r="4711" ht="14.4" customHeight="1"/>
    <row r="4712" ht="14.4" customHeight="1"/>
    <row r="4713" ht="14.4" customHeight="1"/>
    <row r="4714" ht="14.4" customHeight="1"/>
    <row r="4715" ht="14.4" customHeight="1"/>
    <row r="4716" ht="14.4" customHeight="1"/>
    <row r="4717" ht="14.4" customHeight="1"/>
    <row r="4718" ht="14.4" customHeight="1"/>
    <row r="4719" ht="14.4" customHeight="1"/>
    <row r="4720" ht="14.4" customHeight="1"/>
    <row r="4721" ht="14.4" customHeight="1"/>
    <row r="4722" ht="14.4" customHeight="1"/>
    <row r="4723" ht="14.4" customHeight="1"/>
    <row r="4724" ht="14.4" customHeight="1"/>
    <row r="4725" ht="14.4" customHeight="1"/>
    <row r="4726" ht="14.4" customHeight="1"/>
    <row r="4727" ht="14.4" customHeight="1"/>
    <row r="4728" ht="14.4" customHeight="1"/>
    <row r="4729" ht="14.4" customHeight="1"/>
    <row r="4730" ht="14.4" customHeight="1"/>
    <row r="4731" ht="14.4" customHeight="1"/>
    <row r="4732" ht="14.4" customHeight="1"/>
    <row r="4733" ht="14.4" customHeight="1"/>
    <row r="4734" ht="14.4" customHeight="1"/>
    <row r="4735" ht="14.4" customHeight="1"/>
    <row r="4736" ht="14.4" customHeight="1"/>
    <row r="4737" ht="14.4" customHeight="1"/>
    <row r="4738" ht="14.4" customHeight="1"/>
    <row r="4739" ht="14.4" customHeight="1"/>
    <row r="4740" ht="14.4" customHeight="1"/>
    <row r="4741" ht="14.4" customHeight="1"/>
    <row r="4742" ht="14.4" customHeight="1"/>
    <row r="4743" ht="14.4" customHeight="1"/>
    <row r="4744" ht="14.4" customHeight="1"/>
    <row r="4745" ht="14.4" customHeight="1"/>
    <row r="4746" ht="14.4" customHeight="1"/>
    <row r="4747" ht="14.4" customHeight="1"/>
    <row r="4748" ht="14.4" customHeight="1"/>
    <row r="4749" ht="14.4" customHeight="1"/>
    <row r="4750" ht="14.4" customHeight="1"/>
    <row r="4751" ht="14.4" customHeight="1"/>
    <row r="4752" ht="14.4" customHeight="1"/>
    <row r="4753" ht="14.4" customHeight="1"/>
    <row r="4754" ht="14.4" customHeight="1"/>
    <row r="4755" ht="14.4" customHeight="1"/>
    <row r="4756" ht="14.4" customHeight="1"/>
    <row r="4757" ht="14.4" customHeight="1"/>
    <row r="4758" ht="14.4" customHeight="1"/>
    <row r="4759" ht="14.4" customHeight="1"/>
    <row r="4760" ht="14.4" customHeight="1"/>
    <row r="4761" ht="14.4" customHeight="1"/>
    <row r="4762" ht="14.4" customHeight="1"/>
    <row r="4763" ht="14.4" customHeight="1"/>
    <row r="4764" ht="14.4" customHeight="1"/>
    <row r="4765" ht="14.4" customHeight="1"/>
    <row r="4766" ht="14.4" customHeight="1"/>
    <row r="4767" ht="14.4" customHeight="1"/>
    <row r="4768" ht="14.4" customHeight="1"/>
    <row r="4769" ht="14.4" customHeight="1"/>
    <row r="4770" ht="14.4" customHeight="1"/>
    <row r="4771" ht="14.4" customHeight="1"/>
    <row r="4772" ht="14.4" customHeight="1"/>
    <row r="4773" ht="14.4" customHeight="1"/>
    <row r="4774" ht="14.4" customHeight="1"/>
    <row r="4775" ht="14.4" customHeight="1"/>
    <row r="4776" ht="14.4" customHeight="1"/>
    <row r="4777" ht="14.4" customHeight="1"/>
    <row r="4778" ht="14.4" customHeight="1"/>
    <row r="4779" ht="14.4" customHeight="1"/>
    <row r="4780" ht="14.4" customHeight="1"/>
    <row r="4781" ht="14.4" customHeight="1"/>
    <row r="4782" ht="14.4" customHeight="1"/>
    <row r="4783" ht="14.4" customHeight="1"/>
    <row r="4784" ht="14.4" customHeight="1"/>
    <row r="4785" ht="14.4" customHeight="1"/>
    <row r="4786" ht="14.4" customHeight="1"/>
    <row r="4787" ht="14.4" customHeight="1"/>
    <row r="4788" ht="14.4" customHeight="1"/>
    <row r="4789" ht="14.4" customHeight="1"/>
    <row r="4790" ht="14.4" customHeight="1"/>
    <row r="4791" ht="14.4" customHeight="1"/>
    <row r="4792" ht="14.4" customHeight="1"/>
    <row r="4793" ht="14.4" customHeight="1"/>
    <row r="4794" ht="14.4" customHeight="1"/>
    <row r="4795" ht="14.4" customHeight="1"/>
    <row r="4796" ht="14.4" customHeight="1"/>
    <row r="4797" ht="14.4" customHeight="1"/>
    <row r="4798" ht="14.4" customHeight="1"/>
    <row r="4799" ht="14.4" customHeight="1"/>
    <row r="4800" ht="14.4" customHeight="1"/>
    <row r="4801" ht="14.4" customHeight="1"/>
    <row r="4802" ht="14.4" customHeight="1"/>
    <row r="4803" ht="14.4" customHeight="1"/>
    <row r="4804" ht="14.4" customHeight="1"/>
    <row r="4805" ht="14.4" customHeight="1"/>
    <row r="4806" ht="14.4" customHeight="1"/>
    <row r="4807" ht="14.4" customHeight="1"/>
    <row r="4808" ht="14.4" customHeight="1"/>
    <row r="4809" ht="14.4" customHeight="1"/>
    <row r="4810" ht="14.4" customHeight="1"/>
    <row r="4811" ht="14.4" customHeight="1"/>
    <row r="4812" ht="14.4" customHeight="1"/>
    <row r="4813" ht="14.4" customHeight="1"/>
    <row r="4814" ht="14.4" customHeight="1"/>
    <row r="4815" ht="14.4" customHeight="1"/>
    <row r="4816" ht="14.4" customHeight="1"/>
    <row r="4817" ht="14.4" customHeight="1"/>
    <row r="4818" ht="14.4" customHeight="1"/>
    <row r="4819" ht="14.4" customHeight="1"/>
    <row r="4820" ht="14.4" customHeight="1"/>
    <row r="4821" ht="14.4" customHeight="1"/>
    <row r="4822" ht="14.4" customHeight="1"/>
    <row r="4823" ht="14.4" customHeight="1"/>
    <row r="4824" ht="14.4" customHeight="1"/>
    <row r="4825" ht="14.4" customHeight="1"/>
    <row r="4826" ht="14.4" customHeight="1"/>
    <row r="4827" ht="14.4" customHeight="1"/>
    <row r="4828" ht="14.4" customHeight="1"/>
    <row r="4829" ht="14.4" customHeight="1"/>
    <row r="4830" ht="14.4" customHeight="1"/>
    <row r="4831" ht="14.4" customHeight="1"/>
    <row r="4832" ht="14.4" customHeight="1"/>
    <row r="4833" ht="14.4" customHeight="1"/>
    <row r="4834" ht="14.4" customHeight="1"/>
    <row r="4835" ht="14.4" customHeight="1"/>
    <row r="4836" ht="14.4" customHeight="1"/>
    <row r="4837" ht="14.4" customHeight="1"/>
    <row r="4838" ht="14.4" customHeight="1"/>
    <row r="4839" ht="14.4" customHeight="1"/>
    <row r="4840" ht="14.4" customHeight="1"/>
    <row r="4841" ht="14.4" customHeight="1"/>
    <row r="4842" ht="14.4" customHeight="1"/>
    <row r="4843" ht="14.4" customHeight="1"/>
    <row r="4844" ht="14.4" customHeight="1"/>
    <row r="4845" ht="14.4" customHeight="1"/>
    <row r="4846" ht="14.4" customHeight="1"/>
    <row r="4847" ht="14.4" customHeight="1"/>
    <row r="4848" ht="14.4" customHeight="1"/>
    <row r="4849" ht="14.4" customHeight="1"/>
    <row r="4850" ht="14.4" customHeight="1"/>
    <row r="4851" ht="14.4" customHeight="1"/>
    <row r="4852" ht="14.4" customHeight="1"/>
    <row r="4853" ht="14.4" customHeight="1"/>
    <row r="4854" ht="14.4" customHeight="1"/>
    <row r="4855" ht="14.4" customHeight="1"/>
    <row r="4856" ht="14.4" customHeight="1"/>
    <row r="4857" ht="14.4" customHeight="1"/>
    <row r="4858" ht="14.4" customHeight="1"/>
    <row r="4859" ht="14.4" customHeight="1"/>
    <row r="4860" ht="14.4" customHeight="1"/>
    <row r="4861" ht="14.4" customHeight="1"/>
    <row r="4862" ht="14.4" customHeight="1"/>
    <row r="4863" ht="14.4" customHeight="1"/>
    <row r="4864" ht="14.4" customHeight="1"/>
    <row r="4865" ht="14.4" customHeight="1"/>
    <row r="4866" ht="14.4" customHeight="1"/>
    <row r="4867" ht="14.4" customHeight="1"/>
    <row r="4868" ht="14.4" customHeight="1"/>
    <row r="4869" ht="14.4" customHeight="1"/>
    <row r="4870" ht="14.4" customHeight="1"/>
    <row r="4871" ht="14.4" customHeight="1"/>
    <row r="4872" ht="14.4" customHeight="1"/>
    <row r="4873" ht="14.4" customHeight="1"/>
    <row r="4874" ht="14.4" customHeight="1"/>
    <row r="4875" ht="14.4" customHeight="1"/>
    <row r="4876" ht="14.4" customHeight="1"/>
    <row r="4877" ht="14.4" customHeight="1"/>
    <row r="4878" ht="14.4" customHeight="1"/>
    <row r="4879" ht="14.4" customHeight="1"/>
    <row r="4880" ht="14.4" customHeight="1"/>
    <row r="4881" ht="14.4" customHeight="1"/>
    <row r="4882" ht="14.4" customHeight="1"/>
    <row r="4883" ht="14.4" customHeight="1"/>
    <row r="4884" ht="14.4" customHeight="1"/>
    <row r="4885" ht="14.4" customHeight="1"/>
    <row r="4886" ht="14.4" customHeight="1"/>
    <row r="4887" ht="14.4" customHeight="1"/>
    <row r="4888" ht="14.4" customHeight="1"/>
    <row r="4889" ht="14.4" customHeight="1"/>
    <row r="4890" ht="14.4" customHeight="1"/>
    <row r="4891" ht="14.4" customHeight="1"/>
    <row r="4892" ht="14.4" customHeight="1"/>
    <row r="4893" ht="14.4" customHeight="1"/>
    <row r="4894" ht="14.4" customHeight="1"/>
    <row r="4895" ht="14.4" customHeight="1"/>
    <row r="4896" ht="14.4" customHeight="1"/>
    <row r="4897" ht="14.4" customHeight="1"/>
    <row r="4898" ht="14.4" customHeight="1"/>
    <row r="4899" ht="14.4" customHeight="1"/>
    <row r="4900" ht="14.4" customHeight="1"/>
    <row r="4901" ht="14.4" customHeight="1"/>
    <row r="4902" ht="14.4" customHeight="1"/>
    <row r="4903" ht="14.4" customHeight="1"/>
    <row r="4904" ht="14.4" customHeight="1"/>
    <row r="4905" ht="14.4" customHeight="1"/>
    <row r="4906" ht="14.4" customHeight="1"/>
    <row r="4907" ht="14.4" customHeight="1"/>
    <row r="4908" ht="14.4" customHeight="1"/>
    <row r="4909" ht="14.4" customHeight="1"/>
    <row r="4910" ht="14.4" customHeight="1"/>
    <row r="4911" ht="14.4" customHeight="1"/>
    <row r="4912" ht="14.4" customHeight="1"/>
    <row r="4913" ht="14.4" customHeight="1"/>
    <row r="4914" ht="14.4" customHeight="1"/>
    <row r="4915" ht="14.4" customHeight="1"/>
    <row r="4916" ht="14.4" customHeight="1"/>
    <row r="4917" ht="14.4" customHeight="1"/>
    <row r="4918" ht="14.4" customHeight="1"/>
    <row r="4919" ht="14.4" customHeight="1"/>
    <row r="4920" ht="14.4" customHeight="1"/>
    <row r="4921" ht="14.4" customHeight="1"/>
    <row r="4922" ht="14.4" customHeight="1"/>
    <row r="4923" ht="14.4" customHeight="1"/>
    <row r="4924" ht="14.4" customHeight="1"/>
    <row r="4925" ht="14.4" customHeight="1"/>
    <row r="4926" ht="14.4" customHeight="1"/>
    <row r="4927" ht="14.4" customHeight="1"/>
    <row r="4928" ht="14.4" customHeight="1"/>
    <row r="4929" ht="14.4" customHeight="1"/>
    <row r="4930" ht="14.4" customHeight="1"/>
    <row r="4931" ht="14.4" customHeight="1"/>
    <row r="4932" ht="14.4" customHeight="1"/>
    <row r="4933" ht="14.4" customHeight="1"/>
    <row r="4934" ht="14.4" customHeight="1"/>
    <row r="4935" ht="14.4" customHeight="1"/>
    <row r="4936" ht="14.4" customHeight="1"/>
    <row r="4937" ht="14.4" customHeight="1"/>
    <row r="4938" ht="14.4" customHeight="1"/>
    <row r="4939" ht="14.4" customHeight="1"/>
    <row r="4940" ht="14.4" customHeight="1"/>
    <row r="4941" ht="14.4" customHeight="1"/>
    <row r="4942" ht="14.4" customHeight="1"/>
    <row r="4943" ht="14.4" customHeight="1"/>
    <row r="4944" ht="14.4" customHeight="1"/>
    <row r="4945" ht="14.4" customHeight="1"/>
    <row r="4946" ht="14.4" customHeight="1"/>
    <row r="4947" ht="14.4" customHeight="1"/>
    <row r="4948" ht="14.4" customHeight="1"/>
    <row r="4949" ht="14.4" customHeight="1"/>
    <row r="4950" ht="14.4" customHeight="1"/>
    <row r="4951" ht="14.4" customHeight="1"/>
    <row r="4952" ht="14.4" customHeight="1"/>
    <row r="4953" ht="14.4" customHeight="1"/>
    <row r="4954" ht="14.4" customHeight="1"/>
    <row r="4955" ht="14.4" customHeight="1"/>
    <row r="4956" ht="14.4" customHeight="1"/>
    <row r="4957" ht="14.4" customHeight="1"/>
    <row r="4958" ht="14.4" customHeight="1"/>
    <row r="4959" ht="14.4" customHeight="1"/>
    <row r="4960" ht="14.4" customHeight="1"/>
    <row r="4961" ht="14.4" customHeight="1"/>
    <row r="4962" ht="14.4" customHeight="1"/>
    <row r="4963" ht="14.4" customHeight="1"/>
    <row r="4964" ht="14.4" customHeight="1"/>
    <row r="4965" ht="14.4" customHeight="1"/>
    <row r="4966" ht="14.4" customHeight="1"/>
    <row r="4967" ht="14.4" customHeight="1"/>
    <row r="4968" ht="14.4" customHeight="1"/>
    <row r="4969" ht="14.4" customHeight="1"/>
    <row r="4970" ht="14.4" customHeight="1"/>
    <row r="4971" ht="14.4" customHeight="1"/>
    <row r="4972" ht="14.4" customHeight="1"/>
    <row r="4973" ht="14.4" customHeight="1"/>
    <row r="4974" ht="14.4" customHeight="1"/>
    <row r="4975" ht="14.4" customHeight="1"/>
    <row r="4976" ht="14.4" customHeight="1"/>
    <row r="4977" ht="14.4" customHeight="1"/>
    <row r="4978" ht="14.4" customHeight="1"/>
    <row r="4979" ht="14.4" customHeight="1"/>
    <row r="4980" ht="14.4" customHeight="1"/>
    <row r="4981" ht="14.4" customHeight="1"/>
    <row r="4982" ht="14.4" customHeight="1"/>
    <row r="4983" ht="14.4" customHeight="1"/>
    <row r="4984" ht="14.4" customHeight="1"/>
    <row r="4985" ht="14.4" customHeight="1"/>
    <row r="4986" ht="14.4" customHeight="1"/>
    <row r="4987" ht="14.4" customHeight="1"/>
    <row r="4988" ht="14.4" customHeight="1"/>
    <row r="4989" ht="14.4" customHeight="1"/>
    <row r="4990" ht="14.4" customHeight="1"/>
    <row r="4991" ht="14.4" customHeight="1"/>
    <row r="4992" ht="14.4" customHeight="1"/>
    <row r="4993" ht="14.4" customHeight="1"/>
    <row r="4994" ht="14.4" customHeight="1"/>
    <row r="4995" ht="14.4" customHeight="1"/>
    <row r="4996" ht="14.4" customHeight="1"/>
    <row r="4997" ht="14.4" customHeight="1"/>
    <row r="4998" ht="14.4" customHeight="1"/>
    <row r="4999" ht="14.4" customHeight="1"/>
    <row r="5000" ht="14.4" customHeight="1"/>
    <row r="5001" ht="14.4" customHeight="1"/>
    <row r="5002" ht="14.4" customHeight="1"/>
    <row r="5003" ht="14.4" customHeight="1"/>
    <row r="5004" ht="14.4" customHeight="1"/>
    <row r="5005" ht="14.4" customHeight="1"/>
    <row r="5006" ht="14.4" customHeight="1"/>
    <row r="5007" ht="14.4" customHeight="1"/>
    <row r="5008" ht="14.4" customHeight="1"/>
    <row r="5009" ht="14.4" customHeight="1"/>
    <row r="5010" ht="14.4" customHeight="1"/>
    <row r="5011" ht="14.4" customHeight="1"/>
    <row r="5012" ht="14.4" customHeight="1"/>
    <row r="5013" ht="14.4" customHeight="1"/>
    <row r="5014" ht="14.4" customHeight="1"/>
    <row r="5015" ht="14.4" customHeight="1"/>
    <row r="5016" ht="14.4" customHeight="1"/>
    <row r="5017" ht="14.4" customHeight="1"/>
    <row r="5018" ht="14.4" customHeight="1"/>
    <row r="5019" ht="14.4" customHeight="1"/>
    <row r="5020" ht="14.4" customHeight="1"/>
    <row r="5021" ht="14.4" customHeight="1"/>
    <row r="5022" ht="14.4" customHeight="1"/>
    <row r="5023" ht="14.4" customHeight="1"/>
    <row r="5024" ht="14.4" customHeight="1"/>
    <row r="5025" ht="14.4" customHeight="1"/>
    <row r="5026" ht="14.4" customHeight="1"/>
    <row r="5027" ht="14.4" customHeight="1"/>
    <row r="5028" ht="14.4" customHeight="1"/>
    <row r="5029" ht="14.4" customHeight="1"/>
    <row r="5030" ht="14.4" customHeight="1"/>
    <row r="5031" ht="14.4" customHeight="1"/>
    <row r="5032" ht="14.4" customHeight="1"/>
    <row r="5033" ht="14.4" customHeight="1"/>
    <row r="5034" ht="14.4" customHeight="1"/>
    <row r="5035" ht="14.4" customHeight="1"/>
    <row r="5036" ht="14.4" customHeight="1"/>
    <row r="5037" ht="14.4" customHeight="1"/>
    <row r="5038" ht="14.4" customHeight="1"/>
    <row r="5039" ht="14.4" customHeight="1"/>
    <row r="5040" ht="14.4" customHeight="1"/>
    <row r="5041" ht="14.4" customHeight="1"/>
    <row r="5042" ht="14.4" customHeight="1"/>
    <row r="5043" ht="14.4" customHeight="1"/>
    <row r="5044" ht="14.4" customHeight="1"/>
    <row r="5045" ht="14.4" customHeight="1"/>
    <row r="5046" ht="14.4" customHeight="1"/>
    <row r="5047" ht="14.4" customHeight="1"/>
    <row r="5048" ht="14.4" customHeight="1"/>
    <row r="5049" ht="14.4" customHeight="1"/>
    <row r="5050" ht="14.4" customHeight="1"/>
    <row r="5051" ht="14.4" customHeight="1"/>
    <row r="5052" ht="14.4" customHeight="1"/>
    <row r="5053" ht="14.4" customHeight="1"/>
    <row r="5054" ht="14.4" customHeight="1"/>
    <row r="5055" ht="14.4" customHeight="1"/>
    <row r="5056" ht="14.4" customHeight="1"/>
    <row r="5057" ht="14.4" customHeight="1"/>
    <row r="5058" ht="14.4" customHeight="1"/>
    <row r="5059" ht="14.4" customHeight="1"/>
    <row r="5060" ht="14.4" customHeight="1"/>
    <row r="5061" ht="14.4" customHeight="1"/>
    <row r="5062" ht="14.4" customHeight="1"/>
    <row r="5063" ht="14.4" customHeight="1"/>
    <row r="5064" ht="14.4" customHeight="1"/>
    <row r="5065" ht="14.4" customHeight="1"/>
    <row r="5066" ht="14.4" customHeight="1"/>
    <row r="5067" ht="14.4" customHeight="1"/>
    <row r="5068" ht="14.4" customHeight="1"/>
    <row r="5069" ht="14.4" customHeight="1"/>
    <row r="5070" ht="14.4" customHeight="1"/>
    <row r="5071" ht="14.4" customHeight="1"/>
    <row r="5072" ht="14.4" customHeight="1"/>
    <row r="5073" ht="14.4" customHeight="1"/>
    <row r="5074" ht="14.4" customHeight="1"/>
    <row r="5075" ht="14.4" customHeight="1"/>
    <row r="5076" ht="14.4" customHeight="1"/>
    <row r="5077" ht="14.4" customHeight="1"/>
    <row r="5078" ht="14.4" customHeight="1"/>
    <row r="5079" ht="14.4" customHeight="1"/>
    <row r="5080" ht="14.4" customHeight="1"/>
    <row r="5081" ht="14.4" customHeight="1"/>
    <row r="5082" ht="14.4" customHeight="1"/>
    <row r="5083" ht="14.4" customHeight="1"/>
    <row r="5084" ht="14.4" customHeight="1"/>
    <row r="5085" ht="14.4" customHeight="1"/>
    <row r="5086" ht="14.4" customHeight="1"/>
    <row r="5087" ht="14.4" customHeight="1"/>
    <row r="5088" ht="14.4" customHeight="1"/>
    <row r="5089" ht="14.4" customHeight="1"/>
    <row r="5090" ht="14.4" customHeight="1"/>
    <row r="5091" ht="14.4" customHeight="1"/>
    <row r="5092" ht="14.4" customHeight="1"/>
    <row r="5093" ht="14.4" customHeight="1"/>
    <row r="5094" ht="14.4" customHeight="1"/>
    <row r="5095" ht="14.4" customHeight="1"/>
    <row r="5096" ht="14.4" customHeight="1"/>
    <row r="5097" ht="14.4" customHeight="1"/>
    <row r="5098" ht="14.4" customHeight="1"/>
    <row r="5099" ht="14.4" customHeight="1"/>
    <row r="5100" ht="14.4" customHeight="1"/>
    <row r="5101" ht="14.4" customHeight="1"/>
    <row r="5102" ht="14.4" customHeight="1"/>
    <row r="5103" ht="14.4" customHeight="1"/>
    <row r="5104" ht="14.4" customHeight="1"/>
    <row r="5105" ht="14.4" customHeight="1"/>
    <row r="5106" ht="14.4" customHeight="1"/>
    <row r="5107" ht="14.4" customHeight="1"/>
    <row r="5108" ht="14.4" customHeight="1"/>
    <row r="5109" ht="14.4" customHeight="1"/>
    <row r="5110" ht="14.4" customHeight="1"/>
    <row r="5111" ht="14.4" customHeight="1"/>
    <row r="5112" ht="14.4" customHeight="1"/>
    <row r="5113" ht="14.4" customHeight="1"/>
    <row r="5114" ht="14.4" customHeight="1"/>
    <row r="5115" ht="14.4" customHeight="1"/>
    <row r="5116" ht="14.4" customHeight="1"/>
    <row r="5117" ht="14.4" customHeight="1"/>
    <row r="5118" ht="14.4" customHeight="1"/>
    <row r="5119" ht="14.4" customHeight="1"/>
    <row r="5120" ht="14.4" customHeight="1"/>
    <row r="5121" ht="14.4" customHeight="1"/>
    <row r="5122" ht="14.4" customHeight="1"/>
    <row r="5123" ht="14.4" customHeight="1"/>
    <row r="5124" ht="14.4" customHeight="1"/>
    <row r="5125" ht="14.4" customHeight="1"/>
    <row r="5126" ht="14.4" customHeight="1"/>
    <row r="5127" ht="14.4" customHeight="1"/>
    <row r="5128" ht="14.4" customHeight="1"/>
    <row r="5129" ht="14.4" customHeight="1"/>
    <row r="5130" ht="14.4" customHeight="1"/>
    <row r="5131" ht="14.4" customHeight="1"/>
    <row r="5132" ht="14.4" customHeight="1"/>
    <row r="5133" ht="14.4" customHeight="1"/>
    <row r="5134" ht="14.4" customHeight="1"/>
    <row r="5135" ht="14.4" customHeight="1"/>
    <row r="5136" ht="14.4" customHeight="1"/>
    <row r="5137" ht="14.4" customHeight="1"/>
    <row r="5138" ht="14.4" customHeight="1"/>
    <row r="5139" ht="14.4" customHeight="1"/>
    <row r="5140" ht="14.4" customHeight="1"/>
    <row r="5141" ht="14.4" customHeight="1"/>
    <row r="5142" ht="14.4" customHeight="1"/>
    <row r="5143" ht="14.4" customHeight="1"/>
    <row r="5144" ht="14.4" customHeight="1"/>
    <row r="5145" ht="14.4" customHeight="1"/>
    <row r="5146" ht="14.4" customHeight="1"/>
    <row r="5147" ht="14.4" customHeight="1"/>
    <row r="5148" ht="14.4" customHeight="1"/>
    <row r="5149" ht="14.4" customHeight="1"/>
    <row r="5150" ht="14.4" customHeight="1"/>
    <row r="5151" ht="14.4" customHeight="1"/>
    <row r="5152" ht="14.4" customHeight="1"/>
    <row r="5153" ht="14.4" customHeight="1"/>
    <row r="5154" ht="14.4" customHeight="1"/>
    <row r="5155" ht="14.4" customHeight="1"/>
    <row r="5156" ht="14.4" customHeight="1"/>
    <row r="5157" ht="14.4" customHeight="1"/>
    <row r="5158" ht="14.4" customHeight="1"/>
    <row r="5159" ht="14.4" customHeight="1"/>
    <row r="5160" ht="14.4" customHeight="1"/>
    <row r="5161" ht="14.4" customHeight="1"/>
    <row r="5162" ht="14.4" customHeight="1"/>
    <row r="5163" ht="14.4" customHeight="1"/>
    <row r="5164" ht="14.4" customHeight="1"/>
    <row r="5165" ht="14.4" customHeight="1"/>
    <row r="5166" ht="14.4" customHeight="1"/>
    <row r="5167" ht="14.4" customHeight="1"/>
    <row r="5168" ht="14.4" customHeight="1"/>
    <row r="5169" ht="14.4" customHeight="1"/>
    <row r="5170" ht="14.4" customHeight="1"/>
    <row r="5171" ht="14.4" customHeight="1"/>
    <row r="5172" ht="14.4" customHeight="1"/>
    <row r="5173" ht="14.4" customHeight="1"/>
    <row r="5174" ht="14.4" customHeight="1"/>
    <row r="5175" ht="14.4" customHeight="1"/>
    <row r="5176" ht="14.4" customHeight="1"/>
    <row r="5177" ht="14.4" customHeight="1"/>
    <row r="5178" ht="14.4" customHeight="1"/>
    <row r="5179" ht="14.4" customHeight="1"/>
    <row r="5180" ht="14.4" customHeight="1"/>
    <row r="5181" ht="14.4" customHeight="1"/>
    <row r="5182" ht="14.4" customHeight="1"/>
    <row r="5183" ht="14.4" customHeight="1"/>
    <row r="5184" ht="14.4" customHeight="1"/>
    <row r="5185" ht="14.4" customHeight="1"/>
    <row r="5186" ht="14.4" customHeight="1"/>
    <row r="5187" ht="14.4" customHeight="1"/>
    <row r="5188" ht="14.4" customHeight="1"/>
    <row r="5189" ht="14.4" customHeight="1"/>
    <row r="5190" ht="14.4" customHeight="1"/>
    <row r="5191" ht="14.4" customHeight="1"/>
    <row r="5192" ht="14.4" customHeight="1"/>
    <row r="5193" ht="14.4" customHeight="1"/>
    <row r="5194" ht="14.4" customHeight="1"/>
    <row r="5195" ht="14.4" customHeight="1"/>
    <row r="5196" ht="14.4" customHeight="1"/>
    <row r="5197" ht="14.4" customHeight="1"/>
    <row r="5198" ht="14.4" customHeight="1"/>
    <row r="5199" ht="14.4" customHeight="1"/>
    <row r="5200" ht="14.4" customHeight="1"/>
    <row r="5201" ht="14.4" customHeight="1"/>
    <row r="5202" ht="14.4" customHeight="1"/>
    <row r="5203" ht="14.4" customHeight="1"/>
    <row r="5204" ht="14.4" customHeight="1"/>
    <row r="5205" ht="14.4" customHeight="1"/>
    <row r="5206" ht="14.4" customHeight="1"/>
    <row r="5207" ht="14.4" customHeight="1"/>
    <row r="5208" ht="14.4" customHeight="1"/>
    <row r="5209" ht="14.4" customHeight="1"/>
    <row r="5210" ht="14.4" customHeight="1"/>
    <row r="5211" ht="14.4" customHeight="1"/>
    <row r="5212" ht="14.4" customHeight="1"/>
    <row r="5213" ht="14.4" customHeight="1"/>
    <row r="5214" ht="14.4" customHeight="1"/>
    <row r="5215" ht="14.4" customHeight="1"/>
    <row r="5216" ht="14.4" customHeight="1"/>
    <row r="5217" ht="14.4" customHeight="1"/>
    <row r="5218" ht="14.4" customHeight="1"/>
    <row r="5219" ht="14.4" customHeight="1"/>
    <row r="5220" ht="14.4" customHeight="1"/>
    <row r="5221" ht="14.4" customHeight="1"/>
    <row r="5222" ht="14.4" customHeight="1"/>
    <row r="5223" ht="14.4" customHeight="1"/>
    <row r="5224" ht="14.4" customHeight="1"/>
    <row r="5225" ht="14.4" customHeight="1"/>
    <row r="5226" ht="14.4" customHeight="1"/>
    <row r="5227" ht="14.4" customHeight="1"/>
    <row r="5228" ht="14.4" customHeight="1"/>
    <row r="5229" ht="14.4" customHeight="1"/>
    <row r="5230" ht="14.4" customHeight="1"/>
    <row r="5231" ht="14.4" customHeight="1"/>
    <row r="5232" ht="14.4" customHeight="1"/>
    <row r="5233" ht="14.4" customHeight="1"/>
    <row r="5234" ht="14.4" customHeight="1"/>
    <row r="5235" ht="14.4" customHeight="1"/>
    <row r="5236" ht="14.4" customHeight="1"/>
    <row r="5237" ht="14.4" customHeight="1"/>
    <row r="5238" ht="14.4" customHeight="1"/>
    <row r="5239" ht="14.4" customHeight="1"/>
    <row r="5240" ht="14.4" customHeight="1"/>
    <row r="5241" ht="14.4" customHeight="1"/>
    <row r="5242" ht="14.4" customHeight="1"/>
    <row r="5243" ht="14.4" customHeight="1"/>
    <row r="5244" ht="14.4" customHeight="1"/>
    <row r="5245" ht="14.4" customHeight="1"/>
    <row r="5246" ht="14.4" customHeight="1"/>
    <row r="5247" ht="14.4" customHeight="1"/>
    <row r="5248" ht="14.4" customHeight="1"/>
    <row r="5249" ht="14.4" customHeight="1"/>
    <row r="5250" ht="14.4" customHeight="1"/>
    <row r="5251" ht="14.4" customHeight="1"/>
    <row r="5252" ht="14.4" customHeight="1"/>
    <row r="5253" ht="14.4" customHeight="1"/>
    <row r="5254" ht="14.4" customHeight="1"/>
    <row r="5255" ht="14.4" customHeight="1"/>
    <row r="5256" ht="14.4" customHeight="1"/>
    <row r="5257" ht="14.4" customHeight="1"/>
    <row r="5258" ht="14.4" customHeight="1"/>
    <row r="5259" ht="14.4" customHeight="1"/>
    <row r="5260" ht="14.4" customHeight="1"/>
    <row r="5261" ht="14.4" customHeight="1"/>
    <row r="5262" ht="14.4" customHeight="1"/>
    <row r="5263" ht="14.4" customHeight="1"/>
    <row r="5264" ht="14.4" customHeight="1"/>
    <row r="5265" ht="14.4" customHeight="1"/>
    <row r="5266" ht="14.4" customHeight="1"/>
    <row r="5267" ht="14.4" customHeight="1"/>
    <row r="5268" ht="14.4" customHeight="1"/>
    <row r="5269" ht="14.4" customHeight="1"/>
    <row r="5270" ht="14.4" customHeight="1"/>
    <row r="5271" ht="14.4" customHeight="1"/>
    <row r="5272" ht="14.4" customHeight="1"/>
    <row r="5273" ht="14.4" customHeight="1"/>
    <row r="5274" ht="14.4" customHeight="1"/>
    <row r="5275" ht="14.4" customHeight="1"/>
    <row r="5276" ht="14.4" customHeight="1"/>
    <row r="5277" ht="14.4" customHeight="1"/>
    <row r="5278" ht="14.4" customHeight="1"/>
    <row r="5279" ht="14.4" customHeight="1"/>
    <row r="5280" ht="14.4" customHeight="1"/>
    <row r="5281" ht="14.4" customHeight="1"/>
    <row r="5282" ht="14.4" customHeight="1"/>
    <row r="5283" ht="14.4" customHeight="1"/>
    <row r="5284" ht="14.4" customHeight="1"/>
    <row r="5285" ht="14.4" customHeight="1"/>
    <row r="5286" ht="14.4" customHeight="1"/>
    <row r="5287" ht="14.4" customHeight="1"/>
    <row r="5288" ht="14.4" customHeight="1"/>
    <row r="5289" ht="14.4" customHeight="1"/>
    <row r="5290" ht="14.4" customHeight="1"/>
    <row r="5291" ht="14.4" customHeight="1"/>
    <row r="5292" ht="14.4" customHeight="1"/>
    <row r="5293" ht="14.4" customHeight="1"/>
    <row r="5294" ht="14.4" customHeight="1"/>
    <row r="5295" ht="14.4" customHeight="1"/>
    <row r="5296" ht="14.4" customHeight="1"/>
    <row r="5297" ht="14.4" customHeight="1"/>
    <row r="5298" ht="14.4" customHeight="1"/>
    <row r="5299" ht="14.4" customHeight="1"/>
    <row r="5300" ht="14.4" customHeight="1"/>
    <row r="5301" ht="14.4" customHeight="1"/>
    <row r="5302" ht="14.4" customHeight="1"/>
    <row r="5303" ht="14.4" customHeight="1"/>
    <row r="5304" ht="14.4" customHeight="1"/>
    <row r="5305" ht="14.4" customHeight="1"/>
    <row r="5306" ht="14.4" customHeight="1"/>
    <row r="5307" ht="14.4" customHeight="1"/>
    <row r="5308" ht="14.4" customHeight="1"/>
    <row r="5309" ht="14.4" customHeight="1"/>
    <row r="5310" ht="14.4" customHeight="1"/>
    <row r="5311" ht="14.4" customHeight="1"/>
    <row r="5312" ht="14.4" customHeight="1"/>
    <row r="5313" ht="14.4" customHeight="1"/>
    <row r="5314" ht="14.4" customHeight="1"/>
    <row r="5315" ht="14.4" customHeight="1"/>
    <row r="5316" ht="14.4" customHeight="1"/>
    <row r="5317" ht="14.4" customHeight="1"/>
    <row r="5318" ht="14.4" customHeight="1"/>
    <row r="5319" ht="14.4" customHeight="1"/>
    <row r="5320" ht="14.4" customHeight="1"/>
    <row r="5321" ht="14.4" customHeight="1"/>
    <row r="5322" ht="14.4" customHeight="1"/>
    <row r="5323" ht="14.4" customHeight="1"/>
    <row r="5324" ht="14.4" customHeight="1"/>
    <row r="5325" ht="14.4" customHeight="1"/>
    <row r="5326" ht="14.4" customHeight="1"/>
    <row r="5327" ht="14.4" customHeight="1"/>
    <row r="5328" ht="14.4" customHeight="1"/>
    <row r="5329" ht="14.4" customHeight="1"/>
    <row r="5330" ht="14.4" customHeight="1"/>
    <row r="5331" ht="14.4" customHeight="1"/>
    <row r="5332" ht="14.4" customHeight="1"/>
    <row r="5333" ht="14.4" customHeight="1"/>
    <row r="5334" ht="14.4" customHeight="1"/>
    <row r="5335" ht="14.4" customHeight="1"/>
    <row r="5336" ht="14.4" customHeight="1"/>
    <row r="5337" ht="14.4" customHeight="1"/>
    <row r="5338" ht="14.4" customHeight="1"/>
    <row r="5339" ht="14.4" customHeight="1"/>
    <row r="5340" ht="14.4" customHeight="1"/>
    <row r="5341" ht="14.4" customHeight="1"/>
    <row r="5342" ht="14.4" customHeight="1"/>
    <row r="5343" ht="14.4" customHeight="1"/>
    <row r="5344" ht="14.4" customHeight="1"/>
    <row r="5345" ht="14.4" customHeight="1"/>
    <row r="5346" ht="14.4" customHeight="1"/>
    <row r="5347" ht="14.4" customHeight="1"/>
    <row r="5348" ht="14.4" customHeight="1"/>
    <row r="5349" ht="14.4" customHeight="1"/>
    <row r="5350" ht="14.4" customHeight="1"/>
    <row r="5351" ht="14.4" customHeight="1"/>
    <row r="5352" ht="14.4" customHeight="1"/>
    <row r="5353" ht="14.4" customHeight="1"/>
    <row r="5354" ht="14.4" customHeight="1"/>
    <row r="5355" ht="14.4" customHeight="1"/>
    <row r="5356" ht="14.4" customHeight="1"/>
    <row r="5357" ht="14.4" customHeight="1"/>
    <row r="5358" ht="14.4" customHeight="1"/>
    <row r="5359" ht="14.4" customHeight="1"/>
    <row r="5360" ht="14.4" customHeight="1"/>
    <row r="5361" ht="14.4" customHeight="1"/>
    <row r="5362" ht="14.4" customHeight="1"/>
    <row r="5363" ht="14.4" customHeight="1"/>
    <row r="5364" ht="14.4" customHeight="1"/>
    <row r="5365" ht="14.4" customHeight="1"/>
    <row r="5366" ht="14.4" customHeight="1"/>
    <row r="5367" ht="14.4" customHeight="1"/>
    <row r="5368" ht="14.4" customHeight="1"/>
    <row r="5369" ht="14.4" customHeight="1"/>
    <row r="5370" ht="14.4" customHeight="1"/>
    <row r="5371" ht="14.4" customHeight="1"/>
    <row r="5372" ht="14.4" customHeight="1"/>
    <row r="5373" ht="14.4" customHeight="1"/>
    <row r="5374" ht="14.4" customHeight="1"/>
    <row r="5375" ht="14.4" customHeight="1"/>
    <row r="5376" ht="14.4" customHeight="1"/>
    <row r="5377" ht="14.4" customHeight="1"/>
    <row r="5378" ht="14.4" customHeight="1"/>
    <row r="5379" ht="14.4" customHeight="1"/>
    <row r="5380" ht="14.4" customHeight="1"/>
    <row r="5381" ht="14.4" customHeight="1"/>
    <row r="5382" ht="14.4" customHeight="1"/>
    <row r="5383" ht="14.4" customHeight="1"/>
    <row r="5384" ht="14.4" customHeight="1"/>
    <row r="5385" ht="14.4" customHeight="1"/>
    <row r="5386" ht="14.4" customHeight="1"/>
    <row r="5387" ht="14.4" customHeight="1"/>
    <row r="5388" ht="14.4" customHeight="1"/>
    <row r="5389" ht="14.4" customHeight="1"/>
    <row r="5390" ht="14.4" customHeight="1"/>
    <row r="5391" ht="14.4" customHeight="1"/>
    <row r="5392" ht="14.4" customHeight="1"/>
    <row r="5393" ht="14.4" customHeight="1"/>
    <row r="5394" ht="14.4" customHeight="1"/>
    <row r="5395" ht="14.4" customHeight="1"/>
    <row r="5396" ht="14.4" customHeight="1"/>
    <row r="5397" ht="14.4" customHeight="1"/>
    <row r="5398" ht="14.4" customHeight="1"/>
    <row r="5399" ht="14.4" customHeight="1"/>
    <row r="5400" ht="14.4" customHeight="1"/>
    <row r="5401" ht="14.4" customHeight="1"/>
    <row r="5402" ht="14.4" customHeight="1"/>
    <row r="5403" ht="14.4" customHeight="1"/>
    <row r="5404" ht="14.4" customHeight="1"/>
    <row r="5405" ht="14.4" customHeight="1"/>
    <row r="5406" ht="14.4" customHeight="1"/>
    <row r="5407" ht="14.4" customHeight="1"/>
    <row r="5408" ht="14.4" customHeight="1"/>
    <row r="5409" ht="14.4" customHeight="1"/>
    <row r="5410" ht="14.4" customHeight="1"/>
    <row r="5411" ht="14.4" customHeight="1"/>
    <row r="5412" ht="14.4" customHeight="1"/>
    <row r="5413" ht="14.4" customHeight="1"/>
    <row r="5414" ht="14.4" customHeight="1"/>
    <row r="5415" ht="14.4" customHeight="1"/>
    <row r="5416" ht="14.4" customHeight="1"/>
    <row r="5417" ht="14.4" customHeight="1"/>
    <row r="5418" ht="14.4" customHeight="1"/>
    <row r="5419" ht="14.4" customHeight="1"/>
    <row r="5420" ht="14.4" customHeight="1"/>
    <row r="5421" ht="14.4" customHeight="1"/>
    <row r="5422" ht="14.4" customHeight="1"/>
    <row r="5423" ht="14.4" customHeight="1"/>
    <row r="5424" ht="14.4" customHeight="1"/>
    <row r="5425" ht="14.4" customHeight="1"/>
    <row r="5426" ht="14.4" customHeight="1"/>
    <row r="5427" ht="14.4" customHeight="1"/>
    <row r="5428" ht="14.4" customHeight="1"/>
    <row r="5429" ht="14.4" customHeight="1"/>
    <row r="5430" ht="14.4" customHeight="1"/>
    <row r="5431" ht="14.4" customHeight="1"/>
    <row r="5432" ht="14.4" customHeight="1"/>
    <row r="5433" ht="14.4" customHeight="1"/>
    <row r="5434" ht="14.4" customHeight="1"/>
    <row r="5435" ht="14.4" customHeight="1"/>
    <row r="5436" ht="14.4" customHeight="1"/>
    <row r="5437" ht="14.4" customHeight="1"/>
    <row r="5438" ht="14.4" customHeight="1"/>
    <row r="5439" ht="14.4" customHeight="1"/>
    <row r="5440" ht="14.4" customHeight="1"/>
    <row r="5441" ht="14.4" customHeight="1"/>
    <row r="5442" ht="14.4" customHeight="1"/>
    <row r="5443" ht="14.4" customHeight="1"/>
    <row r="5444" ht="14.4" customHeight="1"/>
    <row r="5445" ht="14.4" customHeight="1"/>
    <row r="5446" ht="14.4" customHeight="1"/>
    <row r="5447" ht="14.4" customHeight="1"/>
    <row r="5448" ht="14.4" customHeight="1"/>
    <row r="5449" ht="14.4" customHeight="1"/>
    <row r="5450" ht="14.4" customHeight="1"/>
    <row r="5451" ht="14.4" customHeight="1"/>
    <row r="5452" ht="14.4" customHeight="1"/>
    <row r="5453" ht="14.4" customHeight="1"/>
    <row r="5454" ht="14.4" customHeight="1"/>
    <row r="5455" ht="14.4" customHeight="1"/>
    <row r="5456" ht="14.4" customHeight="1"/>
    <row r="5457" ht="14.4" customHeight="1"/>
    <row r="5458" ht="14.4" customHeight="1"/>
    <row r="5459" ht="14.4" customHeight="1"/>
    <row r="5460" ht="14.4" customHeight="1"/>
    <row r="5461" ht="14.4" customHeight="1"/>
    <row r="5462" ht="14.4" customHeight="1"/>
    <row r="5463" ht="14.4" customHeight="1"/>
    <row r="5464" ht="14.4" customHeight="1"/>
    <row r="5465" ht="14.4" customHeight="1"/>
    <row r="5466" ht="14.4" customHeight="1"/>
    <row r="5467" ht="14.4" customHeight="1"/>
    <row r="5468" ht="14.4" customHeight="1"/>
    <row r="5469" ht="14.4" customHeight="1"/>
    <row r="5470" ht="14.4" customHeight="1"/>
    <row r="5471" ht="14.4" customHeight="1"/>
    <row r="5472" ht="14.4" customHeight="1"/>
    <row r="5473" ht="14.4" customHeight="1"/>
    <row r="5474" ht="14.4" customHeight="1"/>
    <row r="5475" ht="14.4" customHeight="1"/>
    <row r="5476" ht="14.4" customHeight="1"/>
    <row r="5477" ht="14.4" customHeight="1"/>
    <row r="5478" ht="14.4" customHeight="1"/>
    <row r="5479" ht="14.4" customHeight="1"/>
    <row r="5480" ht="14.4" customHeight="1"/>
    <row r="5481" ht="14.4" customHeight="1"/>
    <row r="5482" ht="14.4" customHeight="1"/>
    <row r="5483" ht="14.4" customHeight="1"/>
    <row r="5484" ht="14.4" customHeight="1"/>
    <row r="5485" ht="14.4" customHeight="1"/>
    <row r="5486" ht="14.4" customHeight="1"/>
    <row r="5487" ht="14.4" customHeight="1"/>
    <row r="5488" ht="14.4" customHeight="1"/>
    <row r="5489" ht="14.4" customHeight="1"/>
    <row r="5490" ht="14.4" customHeight="1"/>
    <row r="5491" ht="14.4" customHeight="1"/>
    <row r="5492" ht="14.4" customHeight="1"/>
    <row r="5493" ht="14.4" customHeight="1"/>
    <row r="5494" ht="14.4" customHeight="1"/>
    <row r="5495" ht="14.4" customHeight="1"/>
    <row r="5496" ht="14.4" customHeight="1"/>
    <row r="5497" ht="14.4" customHeight="1"/>
    <row r="5498" ht="14.4" customHeight="1"/>
    <row r="5499" ht="14.4" customHeight="1"/>
    <row r="5500" ht="14.4" customHeight="1"/>
    <row r="5501" ht="14.4" customHeight="1"/>
    <row r="5502" ht="14.4" customHeight="1"/>
    <row r="5503" ht="14.4" customHeight="1"/>
    <row r="5504" ht="14.4" customHeight="1"/>
    <row r="5505" ht="14.4" customHeight="1"/>
    <row r="5506" ht="14.4" customHeight="1"/>
    <row r="5507" ht="14.4" customHeight="1"/>
    <row r="5508" ht="14.4" customHeight="1"/>
    <row r="5509" ht="14.4" customHeight="1"/>
    <row r="5510" ht="14.4" customHeight="1"/>
    <row r="5511" ht="14.4" customHeight="1"/>
    <row r="5512" ht="14.4" customHeight="1"/>
    <row r="5513" ht="14.4" customHeight="1"/>
    <row r="5514" ht="14.4" customHeight="1"/>
    <row r="5515" ht="14.4" customHeight="1"/>
    <row r="5516" ht="14.4" customHeight="1"/>
    <row r="5517" ht="14.4" customHeight="1"/>
    <row r="5518" ht="14.4" customHeight="1"/>
    <row r="5519" ht="14.4" customHeight="1"/>
    <row r="5520" ht="14.4" customHeight="1"/>
    <row r="5521" ht="14.4" customHeight="1"/>
    <row r="5522" ht="14.4" customHeight="1"/>
    <row r="5523" ht="14.4" customHeight="1"/>
    <row r="5524" ht="14.4" customHeight="1"/>
    <row r="5525" ht="14.4" customHeight="1"/>
    <row r="5526" ht="14.4" customHeight="1"/>
    <row r="5527" ht="14.4" customHeight="1"/>
    <row r="5528" ht="14.4" customHeight="1"/>
    <row r="5529" ht="14.4" customHeight="1"/>
    <row r="5530" ht="14.4" customHeight="1"/>
    <row r="5531" ht="14.4" customHeight="1"/>
    <row r="5532" ht="14.4" customHeight="1"/>
    <row r="5533" ht="14.4" customHeight="1"/>
    <row r="5534" ht="14.4" customHeight="1"/>
    <row r="5535" ht="14.4" customHeight="1"/>
    <row r="5536" ht="14.4" customHeight="1"/>
    <row r="5537" ht="14.4" customHeight="1"/>
    <row r="5538" ht="14.4" customHeight="1"/>
    <row r="5539" ht="14.4" customHeight="1"/>
    <row r="5540" ht="14.4" customHeight="1"/>
    <row r="5541" ht="14.4" customHeight="1"/>
    <row r="5542" ht="14.4" customHeight="1"/>
    <row r="5543" ht="14.4" customHeight="1"/>
    <row r="5544" ht="14.4" customHeight="1"/>
    <row r="5545" ht="14.4" customHeight="1"/>
    <row r="5546" ht="14.4" customHeight="1"/>
    <row r="5547" ht="14.4" customHeight="1"/>
    <row r="5548" ht="14.4" customHeight="1"/>
    <row r="5549" ht="14.4" customHeight="1"/>
    <row r="5550" ht="14.4" customHeight="1"/>
    <row r="5551" ht="14.4" customHeight="1"/>
    <row r="5552" ht="14.4" customHeight="1"/>
    <row r="5553" ht="14.4" customHeight="1"/>
    <row r="5554" ht="14.4" customHeight="1"/>
    <row r="5555" ht="14.4" customHeight="1"/>
    <row r="5556" ht="14.4" customHeight="1"/>
    <row r="5557" ht="14.4" customHeight="1"/>
    <row r="5558" ht="14.4" customHeight="1"/>
    <row r="5559" ht="14.4" customHeight="1"/>
    <row r="5560" ht="14.4" customHeight="1"/>
    <row r="5561" ht="14.4" customHeight="1"/>
    <row r="5562" ht="14.4" customHeight="1"/>
    <row r="5563" ht="14.4" customHeight="1"/>
    <row r="5564" ht="14.4" customHeight="1"/>
    <row r="5565" ht="14.4" customHeight="1"/>
    <row r="5566" ht="14.4" customHeight="1"/>
    <row r="5567" ht="14.4" customHeight="1"/>
    <row r="5568" ht="14.4" customHeight="1"/>
    <row r="5569" ht="14.4" customHeight="1"/>
    <row r="5570" ht="14.4" customHeight="1"/>
    <row r="5571" ht="14.4" customHeight="1"/>
    <row r="5572" ht="14.4" customHeight="1"/>
    <row r="5573" ht="14.4" customHeight="1"/>
    <row r="5574" ht="14.4" customHeight="1"/>
    <row r="5575" ht="14.4" customHeight="1"/>
    <row r="5576" ht="14.4" customHeight="1"/>
    <row r="5577" ht="14.4" customHeight="1"/>
    <row r="5578" ht="14.4" customHeight="1"/>
    <row r="5579" ht="14.4" customHeight="1"/>
    <row r="5580" ht="14.4" customHeight="1"/>
    <row r="5581" ht="14.4" customHeight="1"/>
    <row r="5582" ht="14.4" customHeight="1"/>
    <row r="5583" ht="14.4" customHeight="1"/>
    <row r="5584" ht="14.4" customHeight="1"/>
    <row r="5585" ht="14.4" customHeight="1"/>
    <row r="5586" ht="14.4" customHeight="1"/>
    <row r="5587" ht="14.4" customHeight="1"/>
    <row r="5588" ht="14.4" customHeight="1"/>
    <row r="5589" ht="14.4" customHeight="1"/>
    <row r="5590" ht="14.4" customHeight="1"/>
    <row r="5591" ht="14.4" customHeight="1"/>
    <row r="5592" ht="14.4" customHeight="1"/>
    <row r="5593" ht="14.4" customHeight="1"/>
    <row r="5594" ht="14.4" customHeight="1"/>
    <row r="5595" ht="14.4" customHeight="1"/>
    <row r="5596" ht="14.4" customHeight="1"/>
    <row r="5597" ht="14.4" customHeight="1"/>
    <row r="5598" ht="14.4" customHeight="1"/>
    <row r="5599" ht="14.4" customHeight="1"/>
    <row r="5600" ht="14.4" customHeight="1"/>
    <row r="5601" ht="14.4" customHeight="1"/>
    <row r="5602" ht="14.4" customHeight="1"/>
    <row r="5603" ht="14.4" customHeight="1"/>
    <row r="5604" ht="14.4" customHeight="1"/>
    <row r="5605" ht="14.4" customHeight="1"/>
    <row r="5606" ht="14.4" customHeight="1"/>
    <row r="5607" ht="14.4" customHeight="1"/>
    <row r="5608" ht="14.4" customHeight="1"/>
    <row r="5609" ht="14.4" customHeight="1"/>
    <row r="5610" ht="14.4" customHeight="1"/>
    <row r="5611" ht="14.4" customHeight="1"/>
    <row r="5612" ht="14.4" customHeight="1"/>
    <row r="5613" ht="14.4" customHeight="1"/>
    <row r="5614" ht="14.4" customHeight="1"/>
    <row r="5615" ht="14.4" customHeight="1"/>
    <row r="5616" ht="14.4" customHeight="1"/>
    <row r="5617" ht="14.4" customHeight="1"/>
    <row r="5618" ht="14.4" customHeight="1"/>
    <row r="5619" ht="14.4" customHeight="1"/>
    <row r="5620" ht="14.4" customHeight="1"/>
    <row r="5621" ht="14.4" customHeight="1"/>
    <row r="5622" ht="14.4" customHeight="1"/>
    <row r="5623" ht="14.4" customHeight="1"/>
    <row r="5624" ht="14.4" customHeight="1"/>
    <row r="5625" ht="14.4" customHeight="1"/>
    <row r="5626" ht="14.4" customHeight="1"/>
    <row r="5627" ht="14.4" customHeight="1"/>
    <row r="5628" ht="14.4" customHeight="1"/>
    <row r="5629" ht="14.4" customHeight="1"/>
    <row r="5630" ht="14.4" customHeight="1"/>
    <row r="5631" ht="14.4" customHeight="1"/>
    <row r="5632" ht="14.4" customHeight="1"/>
    <row r="5633" ht="14.4" customHeight="1"/>
    <row r="5634" ht="14.4" customHeight="1"/>
    <row r="5635" ht="14.4" customHeight="1"/>
    <row r="5636" ht="14.4" customHeight="1"/>
    <row r="5637" ht="14.4" customHeight="1"/>
    <row r="5638" ht="14.4" customHeight="1"/>
    <row r="5639" ht="14.4" customHeight="1"/>
    <row r="5640" ht="14.4" customHeight="1"/>
    <row r="5641" ht="14.4" customHeight="1"/>
    <row r="5642" ht="14.4" customHeight="1"/>
    <row r="5643" ht="14.4" customHeight="1"/>
    <row r="5644" ht="14.4" customHeight="1"/>
    <row r="5645" ht="14.4" customHeight="1"/>
    <row r="5646" ht="14.4" customHeight="1"/>
    <row r="5647" ht="14.4" customHeight="1"/>
    <row r="5648" ht="14.4" customHeight="1"/>
    <row r="5649" ht="14.4" customHeight="1"/>
    <row r="5650" ht="14.4" customHeight="1"/>
    <row r="5651" ht="14.4" customHeight="1"/>
    <row r="5652" ht="14.4" customHeight="1"/>
    <row r="5653" ht="14.4" customHeight="1"/>
    <row r="5654" ht="14.4" customHeight="1"/>
    <row r="5655" ht="14.4" customHeight="1"/>
    <row r="5656" ht="14.4" customHeight="1"/>
    <row r="5657" ht="14.4" customHeight="1"/>
    <row r="5658" ht="14.4" customHeight="1"/>
    <row r="5659" ht="14.4" customHeight="1"/>
    <row r="5660" ht="14.4" customHeight="1"/>
    <row r="5661" ht="14.4" customHeight="1"/>
    <row r="5662" ht="14.4" customHeight="1"/>
    <row r="5663" ht="14.4" customHeight="1"/>
    <row r="5664" ht="14.4" customHeight="1"/>
    <row r="5665" ht="14.4" customHeight="1"/>
    <row r="5666" ht="14.4" customHeight="1"/>
    <row r="5667" ht="14.4" customHeight="1"/>
    <row r="5668" ht="14.4" customHeight="1"/>
    <row r="5669" ht="14.4" customHeight="1"/>
    <row r="5670" ht="14.4" customHeight="1"/>
    <row r="5671" ht="14.4" customHeight="1"/>
    <row r="5672" ht="14.4" customHeight="1"/>
    <row r="5673" ht="14.4" customHeight="1"/>
    <row r="5674" ht="14.4" customHeight="1"/>
    <row r="5675" ht="14.4" customHeight="1"/>
    <row r="5676" ht="14.4" customHeight="1"/>
    <row r="5677" ht="14.4" customHeight="1"/>
    <row r="5678" ht="14.4" customHeight="1"/>
    <row r="5679" ht="14.4" customHeight="1"/>
    <row r="5680" ht="14.4" customHeight="1"/>
    <row r="5681" ht="14.4" customHeight="1"/>
    <row r="5682" ht="14.4" customHeight="1"/>
    <row r="5683" ht="14.4" customHeight="1"/>
    <row r="5684" ht="14.4" customHeight="1"/>
    <row r="5685" ht="14.4" customHeight="1"/>
    <row r="5686" ht="14.4" customHeight="1"/>
    <row r="5687" ht="14.4" customHeight="1"/>
    <row r="5688" ht="14.4" customHeight="1"/>
    <row r="5689" ht="14.4" customHeight="1"/>
    <row r="5690" ht="14.4" customHeight="1"/>
    <row r="5691" ht="14.4" customHeight="1"/>
    <row r="5692" ht="14.4" customHeight="1"/>
    <row r="5693" ht="14.4" customHeight="1"/>
    <row r="5694" ht="14.4" customHeight="1"/>
    <row r="5695" ht="14.4" customHeight="1"/>
    <row r="5696" ht="14.4" customHeight="1"/>
    <row r="5697" ht="14.4" customHeight="1"/>
    <row r="5698" ht="14.4" customHeight="1"/>
    <row r="5699" ht="14.4" customHeight="1"/>
    <row r="5700" ht="14.4" customHeight="1"/>
    <row r="5701" ht="14.4" customHeight="1"/>
    <row r="5702" ht="14.4" customHeight="1"/>
    <row r="5703" ht="14.4" customHeight="1"/>
    <row r="5704" ht="14.4" customHeight="1"/>
    <row r="5705" ht="14.4" customHeight="1"/>
    <row r="5706" ht="14.4" customHeight="1"/>
    <row r="5707" ht="14.4" customHeight="1"/>
    <row r="5708" ht="14.4" customHeight="1"/>
    <row r="5709" ht="14.4" customHeight="1"/>
    <row r="5710" ht="14.4" customHeight="1"/>
    <row r="5711" ht="14.4" customHeight="1"/>
    <row r="5712" ht="14.4" customHeight="1"/>
    <row r="5713" ht="14.4" customHeight="1"/>
    <row r="5714" ht="14.4" customHeight="1"/>
    <row r="5715" ht="14.4" customHeight="1"/>
    <row r="5716" ht="14.4" customHeight="1"/>
    <row r="5717" ht="14.4" customHeight="1"/>
    <row r="5718" ht="14.4" customHeight="1"/>
    <row r="5719" ht="14.4" customHeight="1"/>
    <row r="5720" ht="14.4" customHeight="1"/>
    <row r="5721" ht="14.4" customHeight="1"/>
    <row r="5722" ht="14.4" customHeight="1"/>
    <row r="5723" ht="14.4" customHeight="1"/>
    <row r="5724" ht="14.4" customHeight="1"/>
    <row r="5725" ht="14.4" customHeight="1"/>
    <row r="5726" ht="14.4" customHeight="1"/>
    <row r="5727" ht="14.4" customHeight="1"/>
    <row r="5728" ht="14.4" customHeight="1"/>
    <row r="5729" ht="14.4" customHeight="1"/>
    <row r="5730" ht="14.4" customHeight="1"/>
    <row r="5731" ht="14.4" customHeight="1"/>
    <row r="5732" ht="14.4" customHeight="1"/>
    <row r="5733" ht="14.4" customHeight="1"/>
    <row r="5734" ht="14.4" customHeight="1"/>
    <row r="5735" ht="14.4" customHeight="1"/>
    <row r="5736" ht="14.4" customHeight="1"/>
    <row r="5737" ht="14.4" customHeight="1"/>
    <row r="5738" ht="14.4" customHeight="1"/>
    <row r="5739" ht="14.4" customHeight="1"/>
    <row r="5740" ht="14.4" customHeight="1"/>
    <row r="5741" ht="14.4" customHeight="1"/>
    <row r="5742" ht="14.4" customHeight="1"/>
    <row r="5743" ht="14.4" customHeight="1"/>
    <row r="5744" ht="14.4" customHeight="1"/>
    <row r="5745" ht="14.4" customHeight="1"/>
    <row r="5746" ht="14.4" customHeight="1"/>
    <row r="5747" ht="14.4" customHeight="1"/>
    <row r="5748" ht="14.4" customHeight="1"/>
    <row r="5749" ht="14.4" customHeight="1"/>
    <row r="5750" ht="14.4" customHeight="1"/>
    <row r="5751" ht="14.4" customHeight="1"/>
    <row r="5752" ht="14.4" customHeight="1"/>
    <row r="5753" ht="14.4" customHeight="1"/>
    <row r="5754" ht="14.4" customHeight="1"/>
    <row r="5755" ht="14.4" customHeight="1"/>
    <row r="5756" ht="14.4" customHeight="1"/>
    <row r="5757" ht="14.4" customHeight="1"/>
    <row r="5758" ht="14.4" customHeight="1"/>
    <row r="5759" ht="14.4" customHeight="1"/>
    <row r="5760" ht="14.4" customHeight="1"/>
    <row r="5761" ht="14.4" customHeight="1"/>
    <row r="5762" ht="14.4" customHeight="1"/>
    <row r="5763" ht="14.4" customHeight="1"/>
    <row r="5764" ht="14.4" customHeight="1"/>
    <row r="5765" ht="14.4" customHeight="1"/>
    <row r="5766" ht="14.4" customHeight="1"/>
    <row r="5767" ht="14.4" customHeight="1"/>
    <row r="5768" ht="14.4" customHeight="1"/>
    <row r="5769" ht="14.4" customHeight="1"/>
    <row r="5770" ht="14.4" customHeight="1"/>
    <row r="5771" ht="14.4" customHeight="1"/>
    <row r="5772" ht="14.4" customHeight="1"/>
    <row r="5773" ht="14.4" customHeight="1"/>
    <row r="5774" ht="14.4" customHeight="1"/>
    <row r="5775" ht="14.4" customHeight="1"/>
    <row r="5776" ht="14.4" customHeight="1"/>
    <row r="5777" ht="14.4" customHeight="1"/>
    <row r="5778" ht="14.4" customHeight="1"/>
    <row r="5779" ht="14.4" customHeight="1"/>
    <row r="5780" ht="14.4" customHeight="1"/>
    <row r="5781" ht="14.4" customHeight="1"/>
    <row r="5782" ht="14.4" customHeight="1"/>
    <row r="5783" ht="14.4" customHeight="1"/>
    <row r="5784" ht="14.4" customHeight="1"/>
    <row r="5785" ht="14.4" customHeight="1"/>
    <row r="5786" ht="14.4" customHeight="1"/>
    <row r="5787" ht="14.4" customHeight="1"/>
    <row r="5788" ht="14.4" customHeight="1"/>
    <row r="5789" ht="14.4" customHeight="1"/>
    <row r="5790" ht="14.4" customHeight="1"/>
    <row r="5791" ht="14.4" customHeight="1"/>
    <row r="5792" ht="14.4" customHeight="1"/>
    <row r="5793" ht="14.4" customHeight="1"/>
    <row r="5794" ht="14.4" customHeight="1"/>
    <row r="5795" ht="14.4" customHeight="1"/>
    <row r="5796" ht="14.4" customHeight="1"/>
    <row r="5797" ht="14.4" customHeight="1"/>
    <row r="5798" ht="14.4" customHeight="1"/>
    <row r="5799" ht="14.4" customHeight="1"/>
    <row r="5800" ht="14.4" customHeight="1"/>
    <row r="5801" ht="14.4" customHeight="1"/>
    <row r="5802" ht="14.4" customHeight="1"/>
    <row r="5803" ht="14.4" customHeight="1"/>
    <row r="5804" ht="14.4" customHeight="1"/>
    <row r="5805" ht="14.4" customHeight="1"/>
    <row r="5806" ht="14.4" customHeight="1"/>
    <row r="5807" ht="14.4" customHeight="1"/>
    <row r="5808" ht="14.4" customHeight="1"/>
    <row r="5809" ht="14.4" customHeight="1"/>
    <row r="5810" ht="14.4" customHeight="1"/>
    <row r="5811" ht="14.4" customHeight="1"/>
    <row r="5812" ht="14.4" customHeight="1"/>
    <row r="5813" ht="14.4" customHeight="1"/>
    <row r="5814" ht="14.4" customHeight="1"/>
    <row r="5815" ht="14.4" customHeight="1"/>
    <row r="5816" ht="14.4" customHeight="1"/>
    <row r="5817" ht="14.4" customHeight="1"/>
    <row r="5818" ht="14.4" customHeight="1"/>
    <row r="5819" ht="14.4" customHeight="1"/>
    <row r="5820" ht="14.4" customHeight="1"/>
    <row r="5821" ht="14.4" customHeight="1"/>
    <row r="5822" ht="14.4" customHeight="1"/>
    <row r="5823" ht="14.4" customHeight="1"/>
    <row r="5824" ht="14.4" customHeight="1"/>
    <row r="5825" ht="14.4" customHeight="1"/>
    <row r="5826" ht="14.4" customHeight="1"/>
    <row r="5827" ht="14.4" customHeight="1"/>
    <row r="5828" ht="14.4" customHeight="1"/>
    <row r="5829" ht="14.4" customHeight="1"/>
    <row r="5830" ht="14.4" customHeight="1"/>
    <row r="5831" ht="14.4" customHeight="1"/>
    <row r="5832" ht="14.4" customHeight="1"/>
    <row r="5833" ht="14.4" customHeight="1"/>
    <row r="5834" ht="14.4" customHeight="1"/>
    <row r="5835" ht="14.4" customHeight="1"/>
    <row r="5836" ht="14.4" customHeight="1"/>
    <row r="5837" ht="14.4" customHeight="1"/>
    <row r="5838" ht="14.4" customHeight="1"/>
    <row r="5839" ht="14.4" customHeight="1"/>
    <row r="5840" ht="14.4" customHeight="1"/>
    <row r="5841" ht="14.4" customHeight="1"/>
    <row r="5842" ht="14.4" customHeight="1"/>
    <row r="5843" ht="14.4" customHeight="1"/>
    <row r="5844" ht="14.4" customHeight="1"/>
    <row r="5845" ht="14.4" customHeight="1"/>
    <row r="5846" ht="14.4" customHeight="1"/>
    <row r="5847" ht="14.4" customHeight="1"/>
    <row r="5848" ht="14.4" customHeight="1"/>
    <row r="5849" ht="14.4" customHeight="1"/>
    <row r="5850" ht="14.4" customHeight="1"/>
    <row r="5851" ht="14.4" customHeight="1"/>
    <row r="5852" ht="14.4" customHeight="1"/>
    <row r="5853" ht="14.4" customHeight="1"/>
    <row r="5854" ht="14.4" customHeight="1"/>
    <row r="5855" ht="14.4" customHeight="1"/>
    <row r="5856" ht="14.4" customHeight="1"/>
    <row r="5857" ht="14.4" customHeight="1"/>
    <row r="5858" ht="14.4" customHeight="1"/>
    <row r="5859" ht="14.4" customHeight="1"/>
    <row r="5860" ht="14.4" customHeight="1"/>
    <row r="5861" ht="14.4" customHeight="1"/>
    <row r="5862" ht="14.4" customHeight="1"/>
    <row r="5863" ht="14.4" customHeight="1"/>
    <row r="5864" ht="14.4" customHeight="1"/>
    <row r="5865" ht="14.4" customHeight="1"/>
    <row r="5866" ht="14.4" customHeight="1"/>
    <row r="5867" ht="14.4" customHeight="1"/>
    <row r="5868" ht="14.4" customHeight="1"/>
    <row r="5869" ht="14.4" customHeight="1"/>
    <row r="5870" ht="14.4" customHeight="1"/>
    <row r="5871" ht="14.4" customHeight="1"/>
    <row r="5872" ht="14.4" customHeight="1"/>
    <row r="5873" ht="14.4" customHeight="1"/>
    <row r="5874" ht="14.4" customHeight="1"/>
    <row r="5875" ht="14.4" customHeight="1"/>
    <row r="5876" ht="14.4" customHeight="1"/>
    <row r="5877" ht="14.4" customHeight="1"/>
    <row r="5878" ht="14.4" customHeight="1"/>
    <row r="5879" ht="14.4" customHeight="1"/>
    <row r="5880" ht="14.4" customHeight="1"/>
    <row r="5881" ht="14.4" customHeight="1"/>
    <row r="5882" ht="14.4" customHeight="1"/>
    <row r="5883" ht="14.4" customHeight="1"/>
    <row r="5884" ht="14.4" customHeight="1"/>
    <row r="5885" ht="14.4" customHeight="1"/>
    <row r="5886" ht="14.4" customHeight="1"/>
    <row r="5887" ht="14.4" customHeight="1"/>
    <row r="5888" ht="14.4" customHeight="1"/>
    <row r="5889" ht="14.4" customHeight="1"/>
    <row r="5890" ht="14.4" customHeight="1"/>
    <row r="5891" ht="14.4" customHeight="1"/>
    <row r="5892" ht="14.4" customHeight="1"/>
    <row r="5893" ht="14.4" customHeight="1"/>
    <row r="5894" ht="14.4" customHeight="1"/>
    <row r="5895" ht="14.4" customHeight="1"/>
    <row r="5896" ht="14.4" customHeight="1"/>
    <row r="5897" ht="14.4" customHeight="1"/>
    <row r="5898" ht="14.4" customHeight="1"/>
    <row r="5899" ht="14.4" customHeight="1"/>
    <row r="5900" ht="14.4" customHeight="1"/>
    <row r="5901" ht="14.4" customHeight="1"/>
    <row r="5902" ht="14.4" customHeight="1"/>
    <row r="5903" ht="14.4" customHeight="1"/>
    <row r="5904" ht="14.4" customHeight="1"/>
    <row r="5905" ht="14.4" customHeight="1"/>
    <row r="5906" ht="14.4" customHeight="1"/>
    <row r="5907" ht="14.4" customHeight="1"/>
    <row r="5908" ht="14.4" customHeight="1"/>
    <row r="5909" ht="14.4" customHeight="1"/>
    <row r="5910" ht="14.4" customHeight="1"/>
    <row r="5911" ht="14.4" customHeight="1"/>
    <row r="5912" ht="14.4" customHeight="1"/>
    <row r="5913" ht="14.4" customHeight="1"/>
    <row r="5914" ht="14.4" customHeight="1"/>
    <row r="5915" ht="14.4" customHeight="1"/>
    <row r="5916" ht="14.4" customHeight="1"/>
    <row r="5917" ht="14.4" customHeight="1"/>
    <row r="5918" ht="14.4" customHeight="1"/>
    <row r="5919" ht="14.4" customHeight="1"/>
    <row r="5920" ht="14.4" customHeight="1"/>
    <row r="5921" ht="14.4" customHeight="1"/>
    <row r="5922" ht="14.4" customHeight="1"/>
    <row r="5923" ht="14.4" customHeight="1"/>
    <row r="5924" ht="14.4" customHeight="1"/>
    <row r="5925" ht="14.4" customHeight="1"/>
    <row r="5926" ht="14.4" customHeight="1"/>
    <row r="5927" ht="14.4" customHeight="1"/>
    <row r="5928" ht="14.4" customHeight="1"/>
    <row r="5929" ht="14.4" customHeight="1"/>
    <row r="5930" ht="14.4" customHeight="1"/>
    <row r="5931" ht="14.4" customHeight="1"/>
    <row r="5932" ht="14.4" customHeight="1"/>
    <row r="5933" ht="14.4" customHeight="1"/>
    <row r="5934" ht="14.4" customHeight="1"/>
    <row r="5935" ht="14.4" customHeight="1"/>
    <row r="5936" ht="14.4" customHeight="1"/>
    <row r="5937" ht="14.4" customHeight="1"/>
    <row r="5938" ht="14.4" customHeight="1"/>
    <row r="5939" ht="14.4" customHeight="1"/>
    <row r="5940" ht="14.4" customHeight="1"/>
    <row r="5941" ht="14.4" customHeight="1"/>
    <row r="5942" ht="14.4" customHeight="1"/>
    <row r="5943" ht="14.4" customHeight="1"/>
    <row r="5944" ht="14.4" customHeight="1"/>
    <row r="5945" ht="14.4" customHeight="1"/>
    <row r="5946" ht="14.4" customHeight="1"/>
    <row r="5947" ht="14.4" customHeight="1"/>
    <row r="5948" ht="14.4" customHeight="1"/>
    <row r="5949" ht="14.4" customHeight="1"/>
    <row r="5950" ht="14.4" customHeight="1"/>
    <row r="5951" ht="14.4" customHeight="1"/>
    <row r="5952" ht="14.4" customHeight="1"/>
    <row r="5953" ht="14.4" customHeight="1"/>
    <row r="5954" ht="14.4" customHeight="1"/>
    <row r="5955" ht="14.4" customHeight="1"/>
    <row r="5956" ht="14.4" customHeight="1"/>
    <row r="5957" ht="14.4" customHeight="1"/>
    <row r="5958" ht="14.4" customHeight="1"/>
    <row r="5959" ht="14.4" customHeight="1"/>
    <row r="5960" ht="14.4" customHeight="1"/>
    <row r="5961" ht="14.4" customHeight="1"/>
    <row r="5962" ht="14.4" customHeight="1"/>
    <row r="5963" ht="14.4" customHeight="1"/>
    <row r="5964" ht="14.4" customHeight="1"/>
    <row r="5965" ht="14.4" customHeight="1"/>
    <row r="5966" ht="14.4" customHeight="1"/>
    <row r="5967" ht="14.4" customHeight="1"/>
    <row r="5968" ht="14.4" customHeight="1"/>
    <row r="5969" ht="14.4" customHeight="1"/>
    <row r="5970" ht="14.4" customHeight="1"/>
    <row r="5971" ht="14.4" customHeight="1"/>
    <row r="5972" ht="14.4" customHeight="1"/>
    <row r="5973" ht="14.4" customHeight="1"/>
    <row r="5974" ht="14.4" customHeight="1"/>
    <row r="5975" ht="14.4" customHeight="1"/>
    <row r="5976" ht="14.4" customHeight="1"/>
    <row r="5977" ht="14.4" customHeight="1"/>
    <row r="5978" ht="14.4" customHeight="1"/>
    <row r="5979" ht="14.4" customHeight="1"/>
    <row r="5980" ht="14.4" customHeight="1"/>
    <row r="5981" ht="14.4" customHeight="1"/>
    <row r="5982" ht="14.4" customHeight="1"/>
    <row r="5983" ht="14.4" customHeight="1"/>
    <row r="5984" ht="14.4" customHeight="1"/>
    <row r="5985" ht="14.4" customHeight="1"/>
    <row r="5986" ht="14.4" customHeight="1"/>
    <row r="5987" ht="14.4" customHeight="1"/>
    <row r="5988" ht="14.4" customHeight="1"/>
    <row r="5989" ht="14.4" customHeight="1"/>
    <row r="5990" ht="14.4" customHeight="1"/>
    <row r="5991" ht="14.4" customHeight="1"/>
    <row r="5992" ht="14.4" customHeight="1"/>
    <row r="5993" ht="14.4" customHeight="1"/>
    <row r="5994" ht="14.4" customHeight="1"/>
    <row r="5995" ht="14.4" customHeight="1"/>
    <row r="5996" ht="14.4" customHeight="1"/>
    <row r="5997" ht="14.4" customHeight="1"/>
    <row r="5998" ht="14.4" customHeight="1"/>
    <row r="5999" ht="14.4" customHeight="1"/>
    <row r="6000" ht="14.4" customHeight="1"/>
    <row r="6001" ht="14.4" customHeight="1"/>
    <row r="6002" ht="14.4" customHeight="1"/>
    <row r="6003" ht="14.4" customHeight="1"/>
    <row r="6004" ht="14.4" customHeight="1"/>
    <row r="6005" ht="14.4" customHeight="1"/>
    <row r="6006" ht="14.4" customHeight="1"/>
    <row r="6007" ht="14.4" customHeight="1"/>
    <row r="6008" ht="14.4" customHeight="1"/>
    <row r="6009" ht="14.4" customHeight="1"/>
    <row r="6010" ht="14.4" customHeight="1"/>
    <row r="6011" ht="14.4" customHeight="1"/>
    <row r="6012" ht="14.4" customHeight="1"/>
    <row r="6013" ht="14.4" customHeight="1"/>
    <row r="6014" ht="14.4" customHeight="1"/>
    <row r="6015" ht="14.4" customHeight="1"/>
    <row r="6016" ht="14.4" customHeight="1"/>
    <row r="6017" ht="14.4" customHeight="1"/>
    <row r="6018" ht="14.4" customHeight="1"/>
    <row r="6019" ht="14.4" customHeight="1"/>
    <row r="6020" ht="14.4" customHeight="1"/>
    <row r="6021" ht="14.4" customHeight="1"/>
    <row r="6022" ht="14.4" customHeight="1"/>
    <row r="6023" ht="14.4" customHeight="1"/>
    <row r="6024" ht="14.4" customHeight="1"/>
    <row r="6025" ht="14.4" customHeight="1"/>
    <row r="6026" ht="14.4" customHeight="1"/>
    <row r="6027" ht="14.4" customHeight="1"/>
    <row r="6028" ht="14.4" customHeight="1"/>
    <row r="6029" ht="14.4" customHeight="1"/>
    <row r="6030" ht="14.4" customHeight="1"/>
    <row r="6031" ht="14.4" customHeight="1"/>
    <row r="6032" ht="14.4" customHeight="1"/>
    <row r="6033" ht="14.4" customHeight="1"/>
    <row r="6034" ht="14.4" customHeight="1"/>
    <row r="6035" ht="14.4" customHeight="1"/>
    <row r="6036" ht="14.4" customHeight="1"/>
    <row r="6037" ht="14.4" customHeight="1"/>
    <row r="6038" ht="14.4" customHeight="1"/>
    <row r="6039" ht="14.4" customHeight="1"/>
    <row r="6040" ht="14.4" customHeight="1"/>
    <row r="6041" ht="14.4" customHeight="1"/>
    <row r="6042" ht="14.4" customHeight="1"/>
    <row r="6043" ht="14.4" customHeight="1"/>
    <row r="6044" ht="14.4" customHeight="1"/>
    <row r="6045" ht="14.4" customHeight="1"/>
    <row r="6046" ht="14.4" customHeight="1"/>
    <row r="6047" ht="14.4" customHeight="1"/>
    <row r="6048" ht="14.4" customHeight="1"/>
    <row r="6049" ht="14.4" customHeight="1"/>
    <row r="6050" ht="14.4" customHeight="1"/>
    <row r="6051" ht="14.4" customHeight="1"/>
    <row r="6052" ht="14.4" customHeight="1"/>
    <row r="6053" ht="14.4" customHeight="1"/>
    <row r="6054" ht="14.4" customHeight="1"/>
    <row r="6055" ht="14.4" customHeight="1"/>
    <row r="6056" ht="14.4" customHeight="1"/>
    <row r="6057" ht="14.4" customHeight="1"/>
    <row r="6058" ht="14.4" customHeight="1"/>
    <row r="6059" ht="14.4" customHeight="1"/>
    <row r="6060" ht="14.4" customHeight="1"/>
    <row r="6061" ht="14.4" customHeight="1"/>
    <row r="6062" ht="14.4" customHeight="1"/>
    <row r="6063" ht="14.4" customHeight="1"/>
    <row r="6064" ht="14.4" customHeight="1"/>
    <row r="6065" ht="14.4" customHeight="1"/>
    <row r="6066" ht="14.4" customHeight="1"/>
    <row r="6067" ht="14.4" customHeight="1"/>
    <row r="6068" ht="14.4" customHeight="1"/>
    <row r="6069" ht="14.4" customHeight="1"/>
    <row r="6070" ht="14.4" customHeight="1"/>
    <row r="6071" ht="14.4" customHeight="1"/>
    <row r="6072" ht="14.4" customHeight="1"/>
    <row r="6073" ht="14.4" customHeight="1"/>
    <row r="6074" ht="14.4" customHeight="1"/>
    <row r="6075" ht="14.4" customHeight="1"/>
    <row r="6076" ht="14.4" customHeight="1"/>
    <row r="6077" ht="14.4" customHeight="1"/>
    <row r="6078" ht="14.4" customHeight="1"/>
    <row r="6079" ht="14.4" customHeight="1"/>
    <row r="6080" ht="14.4" customHeight="1"/>
    <row r="6081" ht="14.4" customHeight="1"/>
    <row r="6082" ht="14.4" customHeight="1"/>
    <row r="6083" ht="14.4" customHeight="1"/>
    <row r="6084" ht="14.4" customHeight="1"/>
    <row r="6085" ht="14.4" customHeight="1"/>
    <row r="6086" ht="14.4" customHeight="1"/>
    <row r="6087" ht="14.4" customHeight="1"/>
    <row r="6088" ht="14.4" customHeight="1"/>
    <row r="6089" ht="14.4" customHeight="1"/>
    <row r="6090" ht="14.4" customHeight="1"/>
    <row r="6091" ht="14.4" customHeight="1"/>
    <row r="6092" ht="14.4" customHeight="1"/>
    <row r="6093" ht="14.4" customHeight="1"/>
    <row r="6094" ht="14.4" customHeight="1"/>
    <row r="6095" ht="14.4" customHeight="1"/>
    <row r="6096" ht="14.4" customHeight="1"/>
    <row r="6097" ht="14.4" customHeight="1"/>
    <row r="6098" ht="14.4" customHeight="1"/>
    <row r="6099" ht="14.4" customHeight="1"/>
    <row r="6100" ht="14.4" customHeight="1"/>
    <row r="6101" ht="14.4" customHeight="1"/>
    <row r="6102" ht="14.4" customHeight="1"/>
    <row r="6103" ht="14.4" customHeight="1"/>
    <row r="6104" ht="14.4" customHeight="1"/>
    <row r="6105" ht="14.4" customHeight="1"/>
    <row r="6106" ht="14.4" customHeight="1"/>
    <row r="6107" ht="14.4" customHeight="1"/>
    <row r="6108" ht="14.4" customHeight="1"/>
    <row r="6109" ht="14.4" customHeight="1"/>
    <row r="6110" ht="14.4" customHeight="1"/>
    <row r="6111" ht="14.4" customHeight="1"/>
    <row r="6112" ht="14.4" customHeight="1"/>
    <row r="6113" ht="14.4" customHeight="1"/>
    <row r="6114" ht="14.4" customHeight="1"/>
    <row r="6115" ht="14.4" customHeight="1"/>
    <row r="6116" ht="14.4" customHeight="1"/>
    <row r="6117" ht="14.4" customHeight="1"/>
    <row r="6118" ht="14.4" customHeight="1"/>
    <row r="6119" ht="14.4" customHeight="1"/>
    <row r="6120" ht="14.4" customHeight="1"/>
    <row r="6121" ht="14.4" customHeight="1"/>
    <row r="6122" ht="14.4" customHeight="1"/>
    <row r="6123" ht="14.4" customHeight="1"/>
    <row r="6124" ht="14.4" customHeight="1"/>
    <row r="6125" ht="14.4" customHeight="1"/>
    <row r="6126" ht="14.4" customHeight="1"/>
    <row r="6127" ht="14.4" customHeight="1"/>
    <row r="6128" ht="14.4" customHeight="1"/>
    <row r="6129" ht="14.4" customHeight="1"/>
    <row r="6130" ht="14.4" customHeight="1"/>
    <row r="6131" ht="14.4" customHeight="1"/>
    <row r="6132" ht="14.4" customHeight="1"/>
    <row r="6133" ht="14.4" customHeight="1"/>
    <row r="6134" ht="14.4" customHeight="1"/>
    <row r="6135" ht="14.4" customHeight="1"/>
    <row r="6136" ht="14.4" customHeight="1"/>
    <row r="6137" ht="14.4" customHeight="1"/>
    <row r="6138" ht="14.4" customHeight="1"/>
    <row r="6139" ht="14.4" customHeight="1"/>
    <row r="6140" ht="14.4" customHeight="1"/>
    <row r="6141" ht="14.4" customHeight="1"/>
    <row r="6142" ht="14.4" customHeight="1"/>
    <row r="6143" ht="14.4" customHeight="1"/>
    <row r="6144" ht="14.4" customHeight="1"/>
    <row r="6145" ht="14.4" customHeight="1"/>
    <row r="6146" ht="14.4" customHeight="1"/>
    <row r="6147" ht="14.4" customHeight="1"/>
    <row r="6148" ht="14.4" customHeight="1"/>
    <row r="6149" ht="14.4" customHeight="1"/>
    <row r="6150" ht="14.4" customHeight="1"/>
    <row r="6151" ht="14.4" customHeight="1"/>
    <row r="6152" ht="14.4" customHeight="1"/>
    <row r="6153" ht="14.4" customHeight="1"/>
    <row r="6154" ht="14.4" customHeight="1"/>
    <row r="6155" ht="14.4" customHeight="1"/>
    <row r="6156" ht="14.4" customHeight="1"/>
    <row r="6157" ht="14.4" customHeight="1"/>
    <row r="6158" ht="14.4" customHeight="1"/>
    <row r="6159" ht="14.4" customHeight="1"/>
    <row r="6160" ht="14.4" customHeight="1"/>
    <row r="6161" ht="14.4" customHeight="1"/>
    <row r="6162" ht="14.4" customHeight="1"/>
    <row r="6163" ht="14.4" customHeight="1"/>
    <row r="6164" ht="14.4" customHeight="1"/>
    <row r="6165" ht="14.4" customHeight="1"/>
    <row r="6166" ht="14.4" customHeight="1"/>
    <row r="6167" ht="14.4" customHeight="1"/>
    <row r="6168" ht="14.4" customHeight="1"/>
    <row r="6169" ht="14.4" customHeight="1"/>
    <row r="6170" ht="14.4" customHeight="1"/>
    <row r="6171" ht="14.4" customHeight="1"/>
    <row r="6172" ht="14.4" customHeight="1"/>
    <row r="6173" ht="14.4" customHeight="1"/>
    <row r="6174" ht="14.4" customHeight="1"/>
    <row r="6175" ht="14.4" customHeight="1"/>
    <row r="6176" ht="14.4" customHeight="1"/>
    <row r="6177" ht="14.4" customHeight="1"/>
    <row r="6178" ht="14.4" customHeight="1"/>
    <row r="6179" ht="14.4" customHeight="1"/>
    <row r="6180" ht="14.4" customHeight="1"/>
    <row r="6181" ht="14.4" customHeight="1"/>
    <row r="6182" ht="14.4" customHeight="1"/>
    <row r="6183" ht="14.4" customHeight="1"/>
    <row r="6184" ht="14.4" customHeight="1"/>
    <row r="6185" ht="14.4" customHeight="1"/>
    <row r="6186" ht="14.4" customHeight="1"/>
    <row r="6187" ht="14.4" customHeight="1"/>
    <row r="6188" ht="14.4" customHeight="1"/>
    <row r="6189" ht="14.4" customHeight="1"/>
    <row r="6190" ht="14.4" customHeight="1"/>
    <row r="6191" ht="14.4" customHeight="1"/>
    <row r="6192" ht="14.4" customHeight="1"/>
    <row r="6193" ht="14.4" customHeight="1"/>
    <row r="6194" ht="14.4" customHeight="1"/>
    <row r="6195" ht="14.4" customHeight="1"/>
    <row r="6196" ht="14.4" customHeight="1"/>
    <row r="6197" ht="14.4" customHeight="1"/>
    <row r="6198" ht="14.4" customHeight="1"/>
    <row r="6199" ht="14.4" customHeight="1"/>
    <row r="6200" ht="14.4" customHeight="1"/>
    <row r="6201" ht="14.4" customHeight="1"/>
    <row r="6202" ht="14.4" customHeight="1"/>
    <row r="6203" ht="14.4" customHeight="1"/>
    <row r="6204" ht="14.4" customHeight="1"/>
    <row r="6205" ht="14.4" customHeight="1"/>
    <row r="6206" ht="14.4" customHeight="1"/>
    <row r="6207" ht="14.4" customHeight="1"/>
    <row r="6208" ht="14.4" customHeight="1"/>
    <row r="6209" ht="14.4" customHeight="1"/>
    <row r="6210" ht="14.4" customHeight="1"/>
    <row r="6211" ht="14.4" customHeight="1"/>
    <row r="6212" ht="14.4" customHeight="1"/>
    <row r="6213" ht="14.4" customHeight="1"/>
    <row r="6214" ht="14.4" customHeight="1"/>
    <row r="6215" ht="14.4" customHeight="1"/>
    <row r="6216" ht="14.4" customHeight="1"/>
    <row r="6217" ht="14.4" customHeight="1"/>
    <row r="6218" ht="14.4" customHeight="1"/>
    <row r="6219" ht="14.4" customHeight="1"/>
    <row r="6220" ht="14.4" customHeight="1"/>
    <row r="6221" ht="14.4" customHeight="1"/>
    <row r="6222" ht="14.4" customHeight="1"/>
    <row r="6223" ht="14.4" customHeight="1"/>
    <row r="6224" ht="14.4" customHeight="1"/>
    <row r="6225" ht="14.4" customHeight="1"/>
    <row r="6226" ht="14.4" customHeight="1"/>
    <row r="6227" ht="14.4" customHeight="1"/>
    <row r="6228" ht="14.4" customHeight="1"/>
    <row r="6229" ht="14.4" customHeight="1"/>
    <row r="6230" ht="14.4" customHeight="1"/>
    <row r="6231" ht="14.4" customHeight="1"/>
    <row r="6232" ht="14.4" customHeight="1"/>
    <row r="6233" ht="14.4" customHeight="1"/>
    <row r="6234" ht="14.4" customHeight="1"/>
    <row r="6235" ht="14.4" customHeight="1"/>
    <row r="6236" ht="14.4" customHeight="1"/>
    <row r="6237" ht="14.4" customHeight="1"/>
    <row r="6238" ht="14.4" customHeight="1"/>
    <row r="6239" ht="14.4" customHeight="1"/>
    <row r="6240" ht="14.4" customHeight="1"/>
    <row r="6241" ht="14.4" customHeight="1"/>
    <row r="6242" ht="14.4" customHeight="1"/>
    <row r="6243" ht="14.4" customHeight="1"/>
    <row r="6244" ht="14.4" customHeight="1"/>
    <row r="6245" ht="14.4" customHeight="1"/>
    <row r="6246" ht="14.4" customHeight="1"/>
    <row r="6247" ht="14.4" customHeight="1"/>
    <row r="6248" ht="14.4" customHeight="1"/>
    <row r="6249" ht="14.4" customHeight="1"/>
    <row r="6250" ht="14.4" customHeight="1"/>
    <row r="6251" ht="14.4" customHeight="1"/>
    <row r="6252" ht="14.4" customHeight="1"/>
    <row r="6253" ht="14.4" customHeight="1"/>
    <row r="6254" ht="14.4" customHeight="1"/>
    <row r="6255" ht="14.4" customHeight="1"/>
    <row r="6256" ht="14.4" customHeight="1"/>
    <row r="6257" ht="14.4" customHeight="1"/>
    <row r="6258" ht="14.4" customHeight="1"/>
    <row r="6259" ht="14.4" customHeight="1"/>
    <row r="6260" ht="14.4" customHeight="1"/>
    <row r="6261" ht="14.4" customHeight="1"/>
    <row r="6262" ht="14.4" customHeight="1"/>
    <row r="6263" ht="14.4" customHeight="1"/>
    <row r="6264" ht="14.4" customHeight="1"/>
    <row r="6265" ht="14.4" customHeight="1"/>
    <row r="6266" ht="14.4" customHeight="1"/>
    <row r="6267" ht="14.4" customHeight="1"/>
    <row r="6268" ht="14.4" customHeight="1"/>
    <row r="6269" ht="14.4" customHeight="1"/>
    <row r="6270" ht="14.4" customHeight="1"/>
    <row r="6271" ht="14.4" customHeight="1"/>
    <row r="6272" ht="14.4" customHeight="1"/>
    <row r="6273" ht="14.4" customHeight="1"/>
    <row r="6274" ht="14.4" customHeight="1"/>
    <row r="6275" ht="14.4" customHeight="1"/>
    <row r="6276" ht="14.4" customHeight="1"/>
    <row r="6277" ht="14.4" customHeight="1"/>
    <row r="6278" ht="14.4" customHeight="1"/>
    <row r="6279" ht="14.4" customHeight="1"/>
    <row r="6280" ht="14.4" customHeight="1"/>
    <row r="6281" ht="14.4" customHeight="1"/>
    <row r="6282" ht="14.4" customHeight="1"/>
    <row r="6283" ht="14.4" customHeight="1"/>
    <row r="6284" ht="14.4" customHeight="1"/>
    <row r="6285" ht="14.4" customHeight="1"/>
    <row r="6286" ht="14.4" customHeight="1"/>
    <row r="6287" ht="14.4" customHeight="1"/>
    <row r="6288" ht="14.4" customHeight="1"/>
    <row r="6289" ht="14.4" customHeight="1"/>
    <row r="6290" ht="14.4" customHeight="1"/>
    <row r="6291" ht="14.4" customHeight="1"/>
    <row r="6292" ht="14.4" customHeight="1"/>
    <row r="6293" ht="14.4" customHeight="1"/>
    <row r="6294" ht="14.4" customHeight="1"/>
    <row r="6295" ht="14.4" customHeight="1"/>
    <row r="6296" ht="14.4" customHeight="1"/>
    <row r="6297" ht="14.4" customHeight="1"/>
    <row r="6298" ht="14.4" customHeight="1"/>
    <row r="6299" ht="14.4" customHeight="1"/>
    <row r="6300" ht="14.4" customHeight="1"/>
    <row r="6301" ht="14.4" customHeight="1"/>
    <row r="6302" ht="14.4" customHeight="1"/>
    <row r="6303" ht="14.4" customHeight="1"/>
    <row r="6304" ht="14.4" customHeight="1"/>
    <row r="6305" ht="14.4" customHeight="1"/>
    <row r="6306" ht="14.4" customHeight="1"/>
    <row r="6307" ht="14.4" customHeight="1"/>
    <row r="6308" ht="14.4" customHeight="1"/>
    <row r="6309" ht="14.4" customHeight="1"/>
    <row r="6310" ht="14.4" customHeight="1"/>
    <row r="6311" ht="14.4" customHeight="1"/>
    <row r="6312" ht="14.4" customHeight="1"/>
    <row r="6313" ht="14.4" customHeight="1"/>
    <row r="6314" ht="14.4" customHeight="1"/>
    <row r="6315" ht="14.4" customHeight="1"/>
    <row r="6316" ht="14.4" customHeight="1"/>
    <row r="6317" ht="14.4" customHeight="1"/>
    <row r="6318" ht="14.4" customHeight="1"/>
    <row r="6319" ht="14.4" customHeight="1"/>
    <row r="6320" ht="14.4" customHeight="1"/>
    <row r="6321" ht="14.4" customHeight="1"/>
    <row r="6322" ht="14.4" customHeight="1"/>
    <row r="6323" ht="14.4" customHeight="1"/>
    <row r="6324" ht="14.4" customHeight="1"/>
    <row r="6325" ht="14.4" customHeight="1"/>
    <row r="6326" ht="14.4" customHeight="1"/>
    <row r="6327" ht="14.4" customHeight="1"/>
    <row r="6328" ht="14.4" customHeight="1"/>
    <row r="6329" ht="14.4" customHeight="1"/>
    <row r="6330" ht="14.4" customHeight="1"/>
    <row r="6331" ht="14.4" customHeight="1"/>
    <row r="6332" ht="14.4" customHeight="1"/>
    <row r="6333" ht="14.4" customHeight="1"/>
    <row r="6334" ht="14.4" customHeight="1"/>
    <row r="6335" ht="14.4" customHeight="1"/>
    <row r="6336" ht="14.4" customHeight="1"/>
    <row r="6337" ht="14.4" customHeight="1"/>
    <row r="6338" ht="14.4" customHeight="1"/>
    <row r="6339" ht="14.4" customHeight="1"/>
    <row r="6340" ht="14.4" customHeight="1"/>
    <row r="6341" ht="14.4" customHeight="1"/>
    <row r="6342" ht="14.4" customHeight="1"/>
    <row r="6343" ht="14.4" customHeight="1"/>
    <row r="6344" ht="14.4" customHeight="1"/>
    <row r="6345" ht="14.4" customHeight="1"/>
    <row r="6346" ht="14.4" customHeight="1"/>
    <row r="6347" ht="14.4" customHeight="1"/>
    <row r="6348" ht="14.4" customHeight="1"/>
    <row r="6349" ht="14.4" customHeight="1"/>
    <row r="6350" ht="14.4" customHeight="1"/>
    <row r="6351" ht="14.4" customHeight="1"/>
    <row r="6352" ht="14.4" customHeight="1"/>
    <row r="6353" ht="14.4" customHeight="1"/>
    <row r="6354" ht="14.4" customHeight="1"/>
    <row r="6355" ht="14.4" customHeight="1"/>
    <row r="6356" ht="14.4" customHeight="1"/>
    <row r="6357" ht="14.4" customHeight="1"/>
    <row r="6358" ht="14.4" customHeight="1"/>
    <row r="6359" ht="14.4" customHeight="1"/>
    <row r="6360" ht="14.4" customHeight="1"/>
    <row r="6361" ht="14.4" customHeight="1"/>
    <row r="6362" ht="14.4" customHeight="1"/>
    <row r="6363" ht="14.4" customHeight="1"/>
    <row r="6364" ht="14.4" customHeight="1"/>
    <row r="6365" ht="14.4" customHeight="1"/>
    <row r="6366" ht="14.4" customHeight="1"/>
    <row r="6367" ht="14.4" customHeight="1"/>
    <row r="6368" ht="14.4" customHeight="1"/>
    <row r="6369" ht="14.4" customHeight="1"/>
    <row r="6370" ht="14.4" customHeight="1"/>
    <row r="6371" ht="14.4" customHeight="1"/>
    <row r="6372" ht="14.4" customHeight="1"/>
    <row r="6373" ht="14.4" customHeight="1"/>
    <row r="6374" ht="14.4" customHeight="1"/>
    <row r="6375" ht="14.4" customHeight="1"/>
    <row r="6376" ht="14.4" customHeight="1"/>
    <row r="6377" ht="14.4" customHeight="1"/>
    <row r="6378" ht="14.4" customHeight="1"/>
    <row r="6379" ht="14.4" customHeight="1"/>
    <row r="6380" ht="14.4" customHeight="1"/>
    <row r="6381" ht="14.4" customHeight="1"/>
    <row r="6382" ht="14.4" customHeight="1"/>
    <row r="6383" ht="14.4" customHeight="1"/>
    <row r="6384" ht="14.4" customHeight="1"/>
    <row r="6385" ht="14.4" customHeight="1"/>
    <row r="6386" ht="14.4" customHeight="1"/>
    <row r="6387" ht="14.4" customHeight="1"/>
    <row r="6388" ht="14.4" customHeight="1"/>
    <row r="6389" ht="14.4" customHeight="1"/>
    <row r="6390" ht="14.4" customHeight="1"/>
    <row r="6391" ht="14.4" customHeight="1"/>
    <row r="6392" ht="14.4" customHeight="1"/>
    <row r="6393" ht="14.4" customHeight="1"/>
    <row r="6394" ht="14.4" customHeight="1"/>
    <row r="6395" ht="14.4" customHeight="1"/>
    <row r="6396" ht="14.4" customHeight="1"/>
    <row r="6397" ht="14.4" customHeight="1"/>
    <row r="6398" ht="14.4" customHeight="1"/>
    <row r="6399" ht="14.4" customHeight="1"/>
    <row r="6400" ht="14.4" customHeight="1"/>
    <row r="6401" ht="14.4" customHeight="1"/>
    <row r="6402" ht="14.4" customHeight="1"/>
    <row r="6403" ht="14.4" customHeight="1"/>
    <row r="6404" ht="14.4" customHeight="1"/>
    <row r="6405" ht="14.4" customHeight="1"/>
    <row r="6406" ht="14.4" customHeight="1"/>
    <row r="6407" ht="14.4" customHeight="1"/>
    <row r="6408" ht="14.4" customHeight="1"/>
    <row r="6409" ht="14.4" customHeight="1"/>
    <row r="6410" ht="14.4" customHeight="1"/>
    <row r="6411" ht="14.4" customHeight="1"/>
    <row r="6412" ht="14.4" customHeight="1"/>
    <row r="6413" ht="14.4" customHeight="1"/>
    <row r="6414" ht="14.4" customHeight="1"/>
    <row r="6415" ht="14.4" customHeight="1"/>
    <row r="6416" ht="14.4" customHeight="1"/>
    <row r="6417" ht="14.4" customHeight="1"/>
    <row r="6418" ht="14.4" customHeight="1"/>
    <row r="6419" ht="14.4" customHeight="1"/>
    <row r="6420" ht="14.4" customHeight="1"/>
    <row r="6421" ht="14.4" customHeight="1"/>
    <row r="6422" ht="14.4" customHeight="1"/>
    <row r="6423" ht="14.4" customHeight="1"/>
    <row r="6424" ht="14.4" customHeight="1"/>
    <row r="6425" ht="14.4" customHeight="1"/>
    <row r="6426" ht="14.4" customHeight="1"/>
    <row r="6427" ht="14.4" customHeight="1"/>
    <row r="6428" ht="14.4" customHeight="1"/>
    <row r="6429" ht="14.4" customHeight="1"/>
    <row r="6430" ht="14.4" customHeight="1"/>
    <row r="6431" ht="14.4" customHeight="1"/>
    <row r="6432" ht="14.4" customHeight="1"/>
    <row r="6433" ht="14.4" customHeight="1"/>
    <row r="6434" ht="14.4" customHeight="1"/>
    <row r="6435" ht="14.4" customHeight="1"/>
    <row r="6436" ht="14.4" customHeight="1"/>
    <row r="6437" ht="14.4" customHeight="1"/>
    <row r="6438" ht="14.4" customHeight="1"/>
    <row r="6439" ht="14.4" customHeight="1"/>
    <row r="6440" ht="14.4" customHeight="1"/>
    <row r="6441" ht="14.4" customHeight="1"/>
    <row r="6442" ht="14.4" customHeight="1"/>
    <row r="6443" ht="14.4" customHeight="1"/>
    <row r="6444" ht="14.4" customHeight="1"/>
    <row r="6445" ht="14.4" customHeight="1"/>
    <row r="6446" ht="14.4" customHeight="1"/>
    <row r="6447" ht="14.4" customHeight="1"/>
    <row r="6448" ht="14.4" customHeight="1"/>
    <row r="6449" ht="14.4" customHeight="1"/>
    <row r="6450" ht="14.4" customHeight="1"/>
    <row r="6451" ht="14.4" customHeight="1"/>
    <row r="6452" ht="14.4" customHeight="1"/>
    <row r="6453" ht="14.4" customHeight="1"/>
    <row r="6454" ht="14.4" customHeight="1"/>
    <row r="6455" ht="14.4" customHeight="1"/>
    <row r="6456" ht="14.4" customHeight="1"/>
    <row r="6457" ht="14.4" customHeight="1"/>
    <row r="6458" ht="14.4" customHeight="1"/>
    <row r="6459" ht="14.4" customHeight="1"/>
    <row r="6460" ht="14.4" customHeight="1"/>
    <row r="6461" ht="14.4" customHeight="1"/>
    <row r="6462" ht="14.4" customHeight="1"/>
    <row r="6463" ht="14.4" customHeight="1"/>
    <row r="6464" ht="14.4" customHeight="1"/>
    <row r="6465" ht="14.4" customHeight="1"/>
    <row r="6466" ht="14.4" customHeight="1"/>
    <row r="6467" ht="14.4" customHeight="1"/>
    <row r="6468" ht="14.4" customHeight="1"/>
    <row r="6469" ht="14.4" customHeight="1"/>
    <row r="6470" ht="14.4" customHeight="1"/>
    <row r="6471" ht="14.4" customHeight="1"/>
    <row r="6472" ht="14.4" customHeight="1"/>
    <row r="6473" ht="14.4" customHeight="1"/>
    <row r="6474" ht="14.4" customHeight="1"/>
    <row r="6475" ht="14.4" customHeight="1"/>
    <row r="6476" ht="14.4" customHeight="1"/>
    <row r="6477" ht="14.4" customHeight="1"/>
    <row r="6478" ht="14.4" customHeight="1"/>
    <row r="6479" ht="14.4" customHeight="1"/>
    <row r="6480" ht="14.4" customHeight="1"/>
    <row r="6481" ht="14.4" customHeight="1"/>
    <row r="6482" ht="14.4" customHeight="1"/>
    <row r="6483" ht="14.4" customHeight="1"/>
    <row r="6484" ht="14.4" customHeight="1"/>
    <row r="6485" ht="14.4" customHeight="1"/>
    <row r="6486" ht="14.4" customHeight="1"/>
    <row r="6487" ht="14.4" customHeight="1"/>
    <row r="6488" ht="14.4" customHeight="1"/>
    <row r="6489" ht="14.4" customHeight="1"/>
    <row r="6490" ht="14.4" customHeight="1"/>
    <row r="6491" ht="14.4" customHeight="1"/>
    <row r="6492" ht="14.4" customHeight="1"/>
    <row r="6493" ht="14.4" customHeight="1"/>
    <row r="6494" ht="14.4" customHeight="1"/>
    <row r="6495" ht="14.4" customHeight="1"/>
    <row r="6496" ht="14.4" customHeight="1"/>
    <row r="6497" ht="14.4" customHeight="1"/>
    <row r="6498" ht="14.4" customHeight="1"/>
    <row r="6499" ht="14.4" customHeight="1"/>
    <row r="6500" ht="14.4" customHeight="1"/>
    <row r="6501" ht="14.4" customHeight="1"/>
    <row r="6502" ht="14.4" customHeight="1"/>
    <row r="6503" ht="14.4" customHeight="1"/>
    <row r="6504" ht="14.4" customHeight="1"/>
    <row r="6505" ht="14.4" customHeight="1"/>
    <row r="6506" ht="14.4" customHeight="1"/>
    <row r="6507" ht="14.4" customHeight="1"/>
    <row r="6508" ht="14.4" customHeight="1"/>
    <row r="6509" ht="14.4" customHeight="1"/>
    <row r="6510" ht="14.4" customHeight="1"/>
    <row r="6511" ht="14.4" customHeight="1"/>
    <row r="6512" ht="14.4" customHeight="1"/>
    <row r="6513" ht="14.4" customHeight="1"/>
    <row r="6514" ht="14.4" customHeight="1"/>
    <row r="6515" ht="14.4" customHeight="1"/>
    <row r="6516" ht="14.4" customHeight="1"/>
    <row r="6517" ht="14.4" customHeight="1"/>
    <row r="6518" ht="14.4" customHeight="1"/>
    <row r="6519" ht="14.4" customHeight="1"/>
    <row r="6520" ht="14.4" customHeight="1"/>
    <row r="6521" ht="14.4" customHeight="1"/>
    <row r="6522" ht="14.4" customHeight="1"/>
    <row r="6523" ht="14.4" customHeight="1"/>
    <row r="6524" ht="14.4" customHeight="1"/>
    <row r="6525" ht="14.4" customHeight="1"/>
    <row r="6526" ht="14.4" customHeight="1"/>
    <row r="6527" ht="14.4" customHeight="1"/>
    <row r="6528" ht="14.4" customHeight="1"/>
    <row r="6529" ht="14.4" customHeight="1"/>
    <row r="6530" ht="14.4" customHeight="1"/>
    <row r="6531" ht="14.4" customHeight="1"/>
    <row r="6532" ht="14.4" customHeight="1"/>
    <row r="6533" ht="14.4" customHeight="1"/>
    <row r="6534" ht="14.4" customHeight="1"/>
    <row r="6535" ht="14.4" customHeight="1"/>
    <row r="6536" ht="14.4" customHeight="1"/>
    <row r="6537" ht="14.4" customHeight="1"/>
    <row r="6538" ht="14.4" customHeight="1"/>
    <row r="6539" ht="14.4" customHeight="1"/>
    <row r="6540" ht="14.4" customHeight="1"/>
    <row r="6541" ht="14.4" customHeight="1"/>
    <row r="6542" ht="14.4" customHeight="1"/>
    <row r="6543" ht="14.4" customHeight="1"/>
    <row r="6544" ht="14.4" customHeight="1"/>
    <row r="6545" ht="14.4" customHeight="1"/>
    <row r="6546" ht="14.4" customHeight="1"/>
    <row r="6547" ht="14.4" customHeight="1"/>
    <row r="6548" ht="14.4" customHeight="1"/>
    <row r="6549" ht="14.4" customHeight="1"/>
    <row r="6550" ht="14.4" customHeight="1"/>
    <row r="6551" ht="14.4" customHeight="1"/>
    <row r="6552" ht="14.4" customHeight="1"/>
    <row r="6553" ht="14.4" customHeight="1"/>
    <row r="6554" ht="14.4" customHeight="1"/>
    <row r="6555" ht="14.4" customHeight="1"/>
    <row r="6556" ht="14.4" customHeight="1"/>
    <row r="6557" ht="14.4" customHeight="1"/>
    <row r="6558" ht="14.4" customHeight="1"/>
    <row r="6559" ht="14.4" customHeight="1"/>
    <row r="6560" ht="14.4" customHeight="1"/>
    <row r="6561" ht="14.4" customHeight="1"/>
    <row r="6562" ht="14.4" customHeight="1"/>
    <row r="6563" ht="14.4" customHeight="1"/>
    <row r="6564" ht="14.4" customHeight="1"/>
    <row r="6565" ht="14.4" customHeight="1"/>
    <row r="6566" ht="14.4" customHeight="1"/>
    <row r="6567" ht="14.4" customHeight="1"/>
    <row r="6568" ht="14.4" customHeight="1"/>
    <row r="6569" ht="14.4" customHeight="1"/>
    <row r="6570" ht="14.4" customHeight="1"/>
    <row r="6571" ht="14.4" customHeight="1"/>
    <row r="6572" ht="14.4" customHeight="1"/>
    <row r="6573" ht="14.4" customHeight="1"/>
    <row r="6574" ht="14.4" customHeight="1"/>
    <row r="6575" ht="14.4" customHeight="1"/>
    <row r="6576" ht="14.4" customHeight="1"/>
    <row r="6577" ht="14.4" customHeight="1"/>
    <row r="6578" ht="14.4" customHeight="1"/>
    <row r="6579" ht="14.4" customHeight="1"/>
    <row r="6580" ht="14.4" customHeight="1"/>
    <row r="6581" ht="14.4" customHeight="1"/>
    <row r="6582" ht="14.4" customHeight="1"/>
    <row r="6583" ht="14.4" customHeight="1"/>
    <row r="6584" ht="14.4" customHeight="1"/>
    <row r="6585" ht="14.4" customHeight="1"/>
    <row r="6586" ht="14.4" customHeight="1"/>
    <row r="6587" ht="14.4" customHeight="1"/>
    <row r="6588" ht="14.4" customHeight="1"/>
    <row r="6589" ht="14.4" customHeight="1"/>
    <row r="6590" ht="14.4" customHeight="1"/>
    <row r="6591" ht="14.4" customHeight="1"/>
    <row r="6592" ht="14.4" customHeight="1"/>
    <row r="6593" ht="14.4" customHeight="1"/>
    <row r="6594" ht="14.4" customHeight="1"/>
    <row r="6595" ht="14.4" customHeight="1"/>
    <row r="6596" ht="14.4" customHeight="1"/>
    <row r="6597" ht="14.4" customHeight="1"/>
    <row r="6598" ht="14.4" customHeight="1"/>
    <row r="6599" ht="14.4" customHeight="1"/>
    <row r="6600" ht="14.4" customHeight="1"/>
    <row r="6601" ht="14.4" customHeight="1"/>
    <row r="6602" ht="14.4" customHeight="1"/>
    <row r="6603" ht="14.4" customHeight="1"/>
    <row r="6604" ht="14.4" customHeight="1"/>
    <row r="6605" ht="14.4" customHeight="1"/>
    <row r="6606" ht="14.4" customHeight="1"/>
    <row r="6607" ht="14.4" customHeight="1"/>
    <row r="6608" ht="14.4" customHeight="1"/>
    <row r="6609" ht="14.4" customHeight="1"/>
    <row r="6610" ht="14.4" customHeight="1"/>
    <row r="6611" ht="14.4" customHeight="1"/>
    <row r="6612" ht="14.4" customHeight="1"/>
    <row r="6613" ht="14.4" customHeight="1"/>
    <row r="6614" ht="14.4" customHeight="1"/>
    <row r="6615" ht="14.4" customHeight="1"/>
    <row r="6616" ht="14.4" customHeight="1"/>
    <row r="6617" ht="14.4" customHeight="1"/>
    <row r="6618" ht="14.4" customHeight="1"/>
    <row r="6619" ht="14.4" customHeight="1"/>
    <row r="6620" ht="14.4" customHeight="1"/>
    <row r="6621" ht="14.4" customHeight="1"/>
    <row r="6622" ht="14.4" customHeight="1"/>
    <row r="6623" ht="14.4" customHeight="1"/>
    <row r="6624" ht="14.4" customHeight="1"/>
    <row r="6625" ht="14.4" customHeight="1"/>
    <row r="6626" ht="14.4" customHeight="1"/>
    <row r="6627" ht="14.4" customHeight="1"/>
    <row r="6628" ht="14.4" customHeight="1"/>
    <row r="6629" ht="14.4" customHeight="1"/>
    <row r="6630" ht="14.4" customHeight="1"/>
    <row r="6631" ht="14.4" customHeight="1"/>
    <row r="6632" ht="14.4" customHeight="1"/>
    <row r="6633" ht="14.4" customHeight="1"/>
    <row r="6634" ht="14.4" customHeight="1"/>
    <row r="6635" ht="14.4" customHeight="1"/>
    <row r="6636" ht="14.4" customHeight="1"/>
    <row r="6637" ht="14.4" customHeight="1"/>
    <row r="6638" ht="14.4" customHeight="1"/>
    <row r="6639" ht="14.4" customHeight="1"/>
    <row r="6640" ht="14.4" customHeight="1"/>
    <row r="6641" ht="14.4" customHeight="1"/>
    <row r="6642" ht="14.4" customHeight="1"/>
    <row r="6643" ht="14.4" customHeight="1"/>
    <row r="6644" ht="14.4" customHeight="1"/>
    <row r="6645" ht="14.4" customHeight="1"/>
    <row r="6646" ht="14.4" customHeight="1"/>
    <row r="6647" ht="14.4" customHeight="1"/>
    <row r="6648" ht="14.4" customHeight="1"/>
    <row r="6649" ht="14.4" customHeight="1"/>
    <row r="6650" ht="14.4" customHeight="1"/>
    <row r="6651" ht="14.4" customHeight="1"/>
    <row r="6652" ht="14.4" customHeight="1"/>
    <row r="6653" ht="14.4" customHeight="1"/>
    <row r="6654" ht="14.4" customHeight="1"/>
    <row r="6655" ht="14.4" customHeight="1"/>
    <row r="6656" ht="14.4" customHeight="1"/>
    <row r="6657" ht="14.4" customHeight="1"/>
    <row r="6658" ht="14.4" customHeight="1"/>
    <row r="6659" ht="14.4" customHeight="1"/>
    <row r="6660" ht="14.4" customHeight="1"/>
    <row r="6661" ht="14.4" customHeight="1"/>
    <row r="6662" ht="14.4" customHeight="1"/>
    <row r="6663" ht="14.4" customHeight="1"/>
    <row r="6664" ht="14.4" customHeight="1"/>
    <row r="6665" ht="14.4" customHeight="1"/>
    <row r="6666" ht="14.4" customHeight="1"/>
    <row r="6667" ht="14.4" customHeight="1"/>
    <row r="6668" ht="14.4" customHeight="1"/>
    <row r="6669" ht="14.4" customHeight="1"/>
    <row r="6670" ht="14.4" customHeight="1"/>
    <row r="6671" ht="14.4" customHeight="1"/>
    <row r="6672" ht="14.4" customHeight="1"/>
    <row r="6673" ht="14.4" customHeight="1"/>
    <row r="6674" ht="14.4" customHeight="1"/>
    <row r="6675" ht="14.4" customHeight="1"/>
    <row r="6676" ht="14.4" customHeight="1"/>
    <row r="6677" ht="14.4" customHeight="1"/>
    <row r="6678" ht="14.4" customHeight="1"/>
    <row r="6679" ht="14.4" customHeight="1"/>
    <row r="6680" ht="14.4" customHeight="1"/>
    <row r="6681" ht="14.4" customHeight="1"/>
    <row r="6682" ht="14.4" customHeight="1"/>
    <row r="6683" ht="14.4" customHeight="1"/>
    <row r="6684" ht="14.4" customHeight="1"/>
    <row r="6685" ht="14.4" customHeight="1"/>
    <row r="6686" ht="14.4" customHeight="1"/>
    <row r="6687" ht="14.4" customHeight="1"/>
    <row r="6688" ht="14.4" customHeight="1"/>
    <row r="6689" ht="14.4" customHeight="1"/>
    <row r="6690" ht="14.4" customHeight="1"/>
    <row r="6691" ht="14.4" customHeight="1"/>
    <row r="6692" ht="14.4" customHeight="1"/>
    <row r="6693" ht="14.4" customHeight="1"/>
    <row r="6694" ht="14.4" customHeight="1"/>
    <row r="6695" ht="14.4" customHeight="1"/>
    <row r="6696" ht="14.4" customHeight="1"/>
    <row r="6697" ht="14.4" customHeight="1"/>
    <row r="6698" ht="14.4" customHeight="1"/>
    <row r="6699" ht="14.4" customHeight="1"/>
    <row r="6700" ht="14.4" customHeight="1"/>
    <row r="6701" ht="14.4" customHeight="1"/>
    <row r="6702" ht="14.4" customHeight="1"/>
    <row r="6703" ht="14.4" customHeight="1"/>
    <row r="6704" ht="14.4" customHeight="1"/>
    <row r="6705" ht="14.4" customHeight="1"/>
    <row r="6706" ht="14.4" customHeight="1"/>
    <row r="6707" ht="14.4" customHeight="1"/>
    <row r="6708" ht="14.4" customHeight="1"/>
    <row r="6709" ht="14.4" customHeight="1"/>
    <row r="6710" ht="14.4" customHeight="1"/>
    <row r="6711" ht="14.4" customHeight="1"/>
    <row r="6712" ht="14.4" customHeight="1"/>
    <row r="6713" ht="14.4" customHeight="1"/>
    <row r="6714" ht="14.4" customHeight="1"/>
    <row r="6715" ht="14.4" customHeight="1"/>
    <row r="6716" ht="14.4" customHeight="1"/>
    <row r="6717" ht="14.4" customHeight="1"/>
    <row r="6718" ht="14.4" customHeight="1"/>
    <row r="6719" ht="14.4" customHeight="1"/>
    <row r="6720" ht="14.4" customHeight="1"/>
    <row r="6721" ht="14.4" customHeight="1"/>
    <row r="6722" ht="14.4" customHeight="1"/>
    <row r="6723" ht="14.4" customHeight="1"/>
    <row r="6724" ht="14.4" customHeight="1"/>
    <row r="6725" ht="14.4" customHeight="1"/>
    <row r="6726" ht="14.4" customHeight="1"/>
    <row r="6727" ht="14.4" customHeight="1"/>
    <row r="6728" ht="14.4" customHeight="1"/>
    <row r="6729" ht="14.4" customHeight="1"/>
    <row r="6730" ht="14.4" customHeight="1"/>
    <row r="6731" ht="14.4" customHeight="1"/>
    <row r="6732" ht="14.4" customHeight="1"/>
    <row r="6733" ht="14.4" customHeight="1"/>
    <row r="6734" ht="14.4" customHeight="1"/>
    <row r="6735" ht="14.4" customHeight="1"/>
    <row r="6736" ht="14.4" customHeight="1"/>
    <row r="6737" ht="14.4" customHeight="1"/>
    <row r="6738" ht="14.4" customHeight="1"/>
    <row r="6739" ht="14.4" customHeight="1"/>
    <row r="6740" ht="14.4" customHeight="1"/>
    <row r="6741" ht="14.4" customHeight="1"/>
    <row r="6742" ht="14.4" customHeight="1"/>
    <row r="6743" ht="14.4" customHeight="1"/>
    <row r="6744" ht="14.4" customHeight="1"/>
    <row r="6745" ht="14.4" customHeight="1"/>
    <row r="6746" ht="14.4" customHeight="1"/>
    <row r="6747" ht="14.4" customHeight="1"/>
    <row r="6748" ht="14.4" customHeight="1"/>
    <row r="6749" ht="14.4" customHeight="1"/>
    <row r="6750" ht="14.4" customHeight="1"/>
    <row r="6751" ht="14.4" customHeight="1"/>
    <row r="6752" ht="14.4" customHeight="1"/>
    <row r="6753" ht="14.4" customHeight="1"/>
    <row r="6754" ht="14.4" customHeight="1"/>
    <row r="6755" ht="14.4" customHeight="1"/>
    <row r="6756" ht="14.4" customHeight="1"/>
    <row r="6757" ht="14.4" customHeight="1"/>
    <row r="6758" ht="14.4" customHeight="1"/>
    <row r="6759" ht="14.4" customHeight="1"/>
    <row r="6760" ht="14.4" customHeight="1"/>
    <row r="6761" ht="14.4" customHeight="1"/>
    <row r="6762" ht="14.4" customHeight="1"/>
    <row r="6763" ht="14.4" customHeight="1"/>
    <row r="6764" ht="14.4" customHeight="1"/>
    <row r="6765" ht="14.4" customHeight="1"/>
    <row r="6766" ht="14.4" customHeight="1"/>
    <row r="6767" ht="14.4" customHeight="1"/>
    <row r="6768" ht="14.4" customHeight="1"/>
    <row r="6769" ht="14.4" customHeight="1"/>
    <row r="6770" ht="14.4" customHeight="1"/>
    <row r="6771" ht="14.4" customHeight="1"/>
    <row r="6772" ht="14.4" customHeight="1"/>
    <row r="6773" ht="14.4" customHeight="1"/>
    <row r="6774" ht="14.4" customHeight="1"/>
    <row r="6775" ht="14.4" customHeight="1"/>
    <row r="6776" ht="14.4" customHeight="1"/>
    <row r="6777" ht="14.4" customHeight="1"/>
    <row r="6778" ht="14.4" customHeight="1"/>
    <row r="6779" ht="14.4" customHeight="1"/>
    <row r="6780" ht="14.4" customHeight="1"/>
    <row r="6781" ht="14.4" customHeight="1"/>
    <row r="6782" ht="14.4" customHeight="1"/>
    <row r="6783" ht="14.4" customHeight="1"/>
    <row r="6784" ht="14.4" customHeight="1"/>
    <row r="6785" ht="14.4" customHeight="1"/>
    <row r="6786" ht="14.4" customHeight="1"/>
    <row r="6787" ht="14.4" customHeight="1"/>
    <row r="6788" ht="14.4" customHeight="1"/>
    <row r="6789" ht="14.4" customHeight="1"/>
    <row r="6790" ht="14.4" customHeight="1"/>
    <row r="6791" ht="14.4" customHeight="1"/>
    <row r="6792" ht="14.4" customHeight="1"/>
    <row r="6793" ht="14.4" customHeight="1"/>
    <row r="6794" ht="14.4" customHeight="1"/>
    <row r="6795" ht="14.4" customHeight="1"/>
    <row r="6796" ht="14.4" customHeight="1"/>
    <row r="6797" ht="14.4" customHeight="1"/>
    <row r="6798" ht="14.4" customHeight="1"/>
    <row r="6799" ht="14.4" customHeight="1"/>
    <row r="6800" ht="14.4" customHeight="1"/>
    <row r="6801" ht="14.4" customHeight="1"/>
    <row r="6802" ht="14.4" customHeight="1"/>
    <row r="6803" ht="14.4" customHeight="1"/>
    <row r="6804" ht="14.4" customHeight="1"/>
    <row r="6805" ht="14.4" customHeight="1"/>
    <row r="6806" ht="14.4" customHeight="1"/>
    <row r="6807" ht="14.4" customHeight="1"/>
    <row r="6808" ht="14.4" customHeight="1"/>
    <row r="6809" ht="14.4" customHeight="1"/>
    <row r="6810" ht="14.4" customHeight="1"/>
    <row r="6811" ht="14.4" customHeight="1"/>
    <row r="6812" ht="14.4" customHeight="1"/>
    <row r="6813" ht="14.4" customHeight="1"/>
    <row r="6814" ht="14.4" customHeight="1"/>
    <row r="6815" ht="14.4" customHeight="1"/>
    <row r="6816" ht="14.4" customHeight="1"/>
    <row r="6817" ht="14.4" customHeight="1"/>
    <row r="6818" ht="14.4" customHeight="1"/>
    <row r="6819" ht="14.4" customHeight="1"/>
    <row r="6820" ht="14.4" customHeight="1"/>
    <row r="6821" ht="14.4" customHeight="1"/>
    <row r="6822" ht="14.4" customHeight="1"/>
    <row r="6823" ht="14.4" customHeight="1"/>
    <row r="6824" ht="14.4" customHeight="1"/>
    <row r="6825" ht="14.4" customHeight="1"/>
    <row r="6826" ht="14.4" customHeight="1"/>
    <row r="6827" ht="14.4" customHeight="1"/>
    <row r="6828" ht="14.4" customHeight="1"/>
    <row r="6829" ht="14.4" customHeight="1"/>
    <row r="6830" ht="14.4" customHeight="1"/>
    <row r="6831" ht="14.4" customHeight="1"/>
    <row r="6832" ht="14.4" customHeight="1"/>
    <row r="6833" ht="14.4" customHeight="1"/>
    <row r="6834" ht="14.4" customHeight="1"/>
    <row r="6835" ht="14.4" customHeight="1"/>
    <row r="6836" ht="14.4" customHeight="1"/>
    <row r="6837" ht="14.4" customHeight="1"/>
    <row r="6838" ht="14.4" customHeight="1"/>
    <row r="6839" ht="14.4" customHeight="1"/>
    <row r="6840" ht="14.4" customHeight="1"/>
    <row r="6841" ht="14.4" customHeight="1"/>
    <row r="6842" ht="14.4" customHeight="1"/>
    <row r="6843" ht="14.4" customHeight="1"/>
    <row r="6844" ht="14.4" customHeight="1"/>
    <row r="6845" ht="14.4" customHeight="1"/>
    <row r="6846" ht="14.4" customHeight="1"/>
    <row r="6847" ht="14.4" customHeight="1"/>
    <row r="6848" ht="14.4" customHeight="1"/>
    <row r="6849" ht="14.4" customHeight="1"/>
    <row r="6850" ht="14.4" customHeight="1"/>
    <row r="6851" ht="14.4" customHeight="1"/>
    <row r="6852" ht="14.4" customHeight="1"/>
    <row r="6853" ht="14.4" customHeight="1"/>
    <row r="6854" ht="14.4" customHeight="1"/>
    <row r="6855" ht="14.4" customHeight="1"/>
    <row r="6856" ht="14.4" customHeight="1"/>
    <row r="6857" ht="14.4" customHeight="1"/>
    <row r="6858" ht="14.4" customHeight="1"/>
    <row r="6859" ht="14.4" customHeight="1"/>
    <row r="6860" ht="14.4" customHeight="1"/>
    <row r="6861" ht="14.4" customHeight="1"/>
    <row r="6862" ht="14.4" customHeight="1"/>
    <row r="6863" ht="14.4" customHeight="1"/>
    <row r="6864" ht="14.4" customHeight="1"/>
    <row r="6865" ht="14.4" customHeight="1"/>
    <row r="6866" ht="14.4" customHeight="1"/>
    <row r="6867" ht="14.4" customHeight="1"/>
    <row r="6868" ht="14.4" customHeight="1"/>
    <row r="6869" ht="14.4" customHeight="1"/>
    <row r="6870" ht="14.4" customHeight="1"/>
    <row r="6871" ht="14.4" customHeight="1"/>
    <row r="6872" ht="14.4" customHeight="1"/>
    <row r="6873" ht="14.4" customHeight="1"/>
    <row r="6874" ht="14.4" customHeight="1"/>
    <row r="6875" ht="14.4" customHeight="1"/>
    <row r="6876" ht="14.4" customHeight="1"/>
    <row r="6877" ht="14.4" customHeight="1"/>
    <row r="6878" ht="14.4" customHeight="1"/>
    <row r="6879" ht="14.4" customHeight="1"/>
    <row r="6880" ht="14.4" customHeight="1"/>
    <row r="6881" ht="14.4" customHeight="1"/>
    <row r="6882" ht="14.4" customHeight="1"/>
    <row r="6883" ht="14.4" customHeight="1"/>
    <row r="6884" ht="14.4" customHeight="1"/>
    <row r="6885" ht="14.4" customHeight="1"/>
    <row r="6886" ht="14.4" customHeight="1"/>
    <row r="6887" ht="14.4" customHeight="1"/>
    <row r="6888" ht="14.4" customHeight="1"/>
    <row r="6889" ht="14.4" customHeight="1"/>
    <row r="6890" ht="14.4" customHeight="1"/>
    <row r="6891" ht="14.4" customHeight="1"/>
    <row r="6892" ht="14.4" customHeight="1"/>
    <row r="6893" ht="14.4" customHeight="1"/>
    <row r="6894" ht="14.4" customHeight="1"/>
    <row r="6895" ht="14.4" customHeight="1"/>
    <row r="6896" ht="14.4" customHeight="1"/>
    <row r="6897" ht="14.4" customHeight="1"/>
    <row r="6898" ht="14.4" customHeight="1"/>
    <row r="6899" ht="14.4" customHeight="1"/>
    <row r="6900" ht="14.4" customHeight="1"/>
    <row r="6901" ht="14.4" customHeight="1"/>
    <row r="6902" ht="14.4" customHeight="1"/>
    <row r="6903" ht="14.4" customHeight="1"/>
    <row r="6904" ht="14.4" customHeight="1"/>
    <row r="6905" ht="14.4" customHeight="1"/>
    <row r="6906" ht="14.4" customHeight="1"/>
    <row r="6907" ht="14.4" customHeight="1"/>
    <row r="6908" ht="14.4" customHeight="1"/>
    <row r="6909" ht="14.4" customHeight="1"/>
    <row r="6910" ht="14.4" customHeight="1"/>
    <row r="6911" ht="14.4" customHeight="1"/>
    <row r="6912" ht="14.4" customHeight="1"/>
    <row r="6913" ht="14.4" customHeight="1"/>
    <row r="6914" ht="14.4" customHeight="1"/>
    <row r="6915" ht="14.4" customHeight="1"/>
    <row r="6916" ht="14.4" customHeight="1"/>
    <row r="6917" ht="14.4" customHeight="1"/>
    <row r="6918" ht="14.4" customHeight="1"/>
    <row r="6919" ht="14.4" customHeight="1"/>
    <row r="6920" ht="14.4" customHeight="1"/>
    <row r="6921" ht="14.4" customHeight="1"/>
    <row r="6922" ht="14.4" customHeight="1"/>
    <row r="6923" ht="14.4" customHeight="1"/>
    <row r="6924" ht="14.4" customHeight="1"/>
    <row r="6925" ht="14.4" customHeight="1"/>
    <row r="6926" ht="14.4" customHeight="1"/>
    <row r="6927" ht="14.4" customHeight="1"/>
    <row r="6928" ht="14.4" customHeight="1"/>
    <row r="6929" ht="14.4" customHeight="1"/>
    <row r="6930" ht="14.4" customHeight="1"/>
    <row r="6931" ht="14.4" customHeight="1"/>
    <row r="6932" ht="14.4" customHeight="1"/>
    <row r="6933" ht="14.4" customHeight="1"/>
    <row r="6934" ht="14.4" customHeight="1"/>
    <row r="6935" ht="14.4" customHeight="1"/>
    <row r="6936" ht="14.4" customHeight="1"/>
    <row r="6937" ht="14.4" customHeight="1"/>
    <row r="6938" ht="14.4" customHeight="1"/>
    <row r="6939" ht="14.4" customHeight="1"/>
    <row r="6940" ht="14.4" customHeight="1"/>
    <row r="6941" ht="14.4" customHeight="1"/>
    <row r="6942" ht="14.4" customHeight="1"/>
    <row r="6943" ht="14.4" customHeight="1"/>
    <row r="6944" ht="14.4" customHeight="1"/>
    <row r="6945" ht="14.4" customHeight="1"/>
    <row r="6946" ht="14.4" customHeight="1"/>
    <row r="6947" ht="14.4" customHeight="1"/>
    <row r="6948" ht="14.4" customHeight="1"/>
    <row r="6949" ht="14.4" customHeight="1"/>
    <row r="6950" ht="14.4" customHeight="1"/>
    <row r="6951" ht="14.4" customHeight="1"/>
    <row r="6952" ht="14.4" customHeight="1"/>
    <row r="6953" ht="14.4" customHeight="1"/>
    <row r="6954" ht="14.4" customHeight="1"/>
    <row r="6955" ht="14.4" customHeight="1"/>
    <row r="6956" ht="14.4" customHeight="1"/>
    <row r="6957" ht="14.4" customHeight="1"/>
    <row r="6958" ht="14.4" customHeight="1"/>
    <row r="6959" ht="14.4" customHeight="1"/>
    <row r="6960" ht="14.4" customHeight="1"/>
    <row r="6961" ht="14.4" customHeight="1"/>
    <row r="6962" ht="14.4" customHeight="1"/>
    <row r="6963" ht="14.4" customHeight="1"/>
    <row r="6964" ht="14.4" customHeight="1"/>
    <row r="6965" ht="14.4" customHeight="1"/>
    <row r="6966" ht="14.4" customHeight="1"/>
    <row r="6967" ht="14.4" customHeight="1"/>
    <row r="6968" ht="14.4" customHeight="1"/>
    <row r="6969" ht="14.4" customHeight="1"/>
    <row r="6970" ht="14.4" customHeight="1"/>
    <row r="6971" ht="14.4" customHeight="1"/>
    <row r="6972" ht="14.4" customHeight="1"/>
    <row r="6973" ht="14.4" customHeight="1"/>
    <row r="6974" ht="14.4" customHeight="1"/>
    <row r="6975" ht="14.4" customHeight="1"/>
    <row r="6976" ht="14.4" customHeight="1"/>
    <row r="6977" ht="14.4" customHeight="1"/>
    <row r="6978" ht="14.4" customHeight="1"/>
    <row r="6979" ht="14.4" customHeight="1"/>
    <row r="6980" ht="14.4" customHeight="1"/>
    <row r="6981" ht="14.4" customHeight="1"/>
    <row r="6982" ht="14.4" customHeight="1"/>
    <row r="6983" ht="14.4" customHeight="1"/>
    <row r="6984" ht="14.4" customHeight="1"/>
    <row r="6985" ht="14.4" customHeight="1"/>
    <row r="6986" ht="14.4" customHeight="1"/>
    <row r="6987" ht="14.4" customHeight="1"/>
    <row r="6988" ht="14.4" customHeight="1"/>
    <row r="6989" ht="14.4" customHeight="1"/>
    <row r="6990" ht="14.4" customHeight="1"/>
    <row r="6991" ht="14.4" customHeight="1"/>
    <row r="6992" ht="14.4" customHeight="1"/>
    <row r="6993" ht="14.4" customHeight="1"/>
    <row r="6994" ht="14.4" customHeight="1"/>
    <row r="6995" ht="14.4" customHeight="1"/>
    <row r="6996" ht="14.4" customHeight="1"/>
    <row r="6997" ht="14.4" customHeight="1"/>
    <row r="6998" ht="14.4" customHeight="1"/>
    <row r="6999" ht="14.4" customHeight="1"/>
    <row r="7000" ht="14.4" customHeight="1"/>
    <row r="7001" ht="14.4" customHeight="1"/>
    <row r="7002" ht="14.4" customHeight="1"/>
    <row r="7003" ht="14.4" customHeight="1"/>
    <row r="7004" ht="14.4" customHeight="1"/>
    <row r="7005" ht="14.4" customHeight="1"/>
    <row r="7006" ht="14.4" customHeight="1"/>
    <row r="7007" ht="14.4" customHeight="1"/>
    <row r="7008" ht="14.4" customHeight="1"/>
    <row r="7009" ht="14.4" customHeight="1"/>
    <row r="7010" ht="14.4" customHeight="1"/>
    <row r="7011" ht="14.4" customHeight="1"/>
    <row r="7012" ht="14.4" customHeight="1"/>
    <row r="7013" ht="14.4" customHeight="1"/>
    <row r="7014" ht="14.4" customHeight="1"/>
    <row r="7015" ht="14.4" customHeight="1"/>
    <row r="7016" ht="14.4" customHeight="1"/>
    <row r="7017" ht="14.4" customHeight="1"/>
    <row r="7018" ht="14.4" customHeight="1"/>
    <row r="7019" ht="14.4" customHeight="1"/>
    <row r="7020" ht="14.4" customHeight="1"/>
    <row r="7021" ht="14.4" customHeight="1"/>
    <row r="7022" ht="14.4" customHeight="1"/>
    <row r="7023" ht="14.4" customHeight="1"/>
    <row r="7024" ht="14.4" customHeight="1"/>
    <row r="7025" ht="14.4" customHeight="1"/>
    <row r="7026" ht="14.4" customHeight="1"/>
    <row r="7027" ht="14.4" customHeight="1"/>
    <row r="7028" ht="14.4" customHeight="1"/>
    <row r="7029" ht="14.4" customHeight="1"/>
    <row r="7030" ht="14.4" customHeight="1"/>
    <row r="7031" ht="14.4" customHeight="1"/>
    <row r="7032" ht="14.4" customHeight="1"/>
    <row r="7033" ht="14.4" customHeight="1"/>
    <row r="7034" ht="14.4" customHeight="1"/>
    <row r="7035" ht="14.4" customHeight="1"/>
    <row r="7036" ht="14.4" customHeight="1"/>
    <row r="7037" ht="14.4" customHeight="1"/>
    <row r="7038" ht="14.4" customHeight="1"/>
    <row r="7039" ht="14.4" customHeight="1"/>
    <row r="7040" ht="14.4" customHeight="1"/>
    <row r="7041" ht="14.4" customHeight="1"/>
    <row r="7042" ht="14.4" customHeight="1"/>
    <row r="7043" ht="14.4" customHeight="1"/>
    <row r="7044" ht="14.4" customHeight="1"/>
    <row r="7045" ht="14.4" customHeight="1"/>
    <row r="7046" ht="14.4" customHeight="1"/>
    <row r="7047" ht="14.4" customHeight="1"/>
    <row r="7048" ht="14.4" customHeight="1"/>
    <row r="7049" ht="14.4" customHeight="1"/>
    <row r="7050" ht="14.4" customHeight="1"/>
    <row r="7051" ht="14.4" customHeight="1"/>
    <row r="7052" ht="14.4" customHeight="1"/>
    <row r="7053" ht="14.4" customHeight="1"/>
    <row r="7054" ht="14.4" customHeight="1"/>
    <row r="7055" ht="14.4" customHeight="1"/>
    <row r="7056" ht="14.4" customHeight="1"/>
    <row r="7057" ht="14.4" customHeight="1"/>
    <row r="7058" ht="14.4" customHeight="1"/>
    <row r="7059" ht="14.4" customHeight="1"/>
    <row r="7060" ht="14.4" customHeight="1"/>
    <row r="7061" ht="14.4" customHeight="1"/>
    <row r="7062" ht="14.4" customHeight="1"/>
    <row r="7063" ht="14.4" customHeight="1"/>
    <row r="7064" ht="14.4" customHeight="1"/>
    <row r="7065" ht="14.4" customHeight="1"/>
    <row r="7066" ht="14.4" customHeight="1"/>
    <row r="7067" ht="14.4" customHeight="1"/>
    <row r="7068" ht="14.4" customHeight="1"/>
    <row r="7069" ht="14.4" customHeight="1"/>
    <row r="7070" ht="14.4" customHeight="1"/>
    <row r="7071" ht="14.4" customHeight="1"/>
    <row r="7072" ht="14.4" customHeight="1"/>
    <row r="7073" ht="14.4" customHeight="1"/>
    <row r="7074" ht="14.4" customHeight="1"/>
    <row r="7075" ht="14.4" customHeight="1"/>
    <row r="7076" ht="14.4" customHeight="1"/>
    <row r="7077" ht="14.4" customHeight="1"/>
    <row r="7078" ht="14.4" customHeight="1"/>
    <row r="7079" ht="14.4" customHeight="1"/>
    <row r="7080" ht="14.4" customHeight="1"/>
    <row r="7081" ht="14.4" customHeight="1"/>
    <row r="7082" ht="14.4" customHeight="1"/>
    <row r="7083" ht="14.4" customHeight="1"/>
    <row r="7084" ht="14.4" customHeight="1"/>
    <row r="7085" ht="14.4" customHeight="1"/>
    <row r="7086" ht="14.4" customHeight="1"/>
    <row r="7087" ht="14.4" customHeight="1"/>
    <row r="7088" ht="14.4" customHeight="1"/>
    <row r="7089" ht="14.4" customHeight="1"/>
    <row r="7090" ht="14.4" customHeight="1"/>
    <row r="7091" ht="14.4" customHeight="1"/>
    <row r="7092" ht="14.4" customHeight="1"/>
    <row r="7093" ht="14.4" customHeight="1"/>
    <row r="7094" ht="14.4" customHeight="1"/>
    <row r="7095" ht="14.4" customHeight="1"/>
    <row r="7096" ht="14.4" customHeight="1"/>
    <row r="7097" ht="14.4" customHeight="1"/>
    <row r="7098" ht="14.4" customHeight="1"/>
    <row r="7099" ht="14.4" customHeight="1"/>
    <row r="7100" ht="14.4" customHeight="1"/>
    <row r="7101" ht="14.4" customHeight="1"/>
    <row r="7102" ht="14.4" customHeight="1"/>
    <row r="7103" ht="14.4" customHeight="1"/>
    <row r="7104" ht="14.4" customHeight="1"/>
    <row r="7105" ht="14.4" customHeight="1"/>
    <row r="7106" ht="14.4" customHeight="1"/>
    <row r="7107" ht="14.4" customHeight="1"/>
    <row r="7108" ht="14.4" customHeight="1"/>
    <row r="7109" ht="14.4" customHeight="1"/>
    <row r="7110" ht="14.4" customHeight="1"/>
    <row r="7111" ht="14.4" customHeight="1"/>
    <row r="7112" ht="14.4" customHeight="1"/>
    <row r="7113" ht="14.4" customHeight="1"/>
    <row r="7114" ht="14.4" customHeight="1"/>
    <row r="7115" ht="14.4" customHeight="1"/>
    <row r="7116" ht="14.4" customHeight="1"/>
    <row r="7117" ht="14.4" customHeight="1"/>
    <row r="7118" ht="14.4" customHeight="1"/>
    <row r="7119" ht="14.4" customHeight="1"/>
    <row r="7120" ht="14.4" customHeight="1"/>
    <row r="7121" ht="14.4" customHeight="1"/>
    <row r="7122" ht="14.4" customHeight="1"/>
    <row r="7123" ht="14.4" customHeight="1"/>
    <row r="7124" ht="14.4" customHeight="1"/>
    <row r="7125" ht="14.4" customHeight="1"/>
    <row r="7126" ht="14.4" customHeight="1"/>
    <row r="7127" ht="14.4" customHeight="1"/>
    <row r="7128" ht="14.4" customHeight="1"/>
    <row r="7129" ht="14.4" customHeight="1"/>
    <row r="7130" ht="14.4" customHeight="1"/>
    <row r="7131" ht="14.4" customHeight="1"/>
    <row r="7132" ht="14.4" customHeight="1"/>
    <row r="7133" ht="14.4" customHeight="1"/>
    <row r="7134" ht="14.4" customHeight="1"/>
    <row r="7135" ht="14.4" customHeight="1"/>
    <row r="7136" ht="14.4" customHeight="1"/>
    <row r="7137" ht="14.4" customHeight="1"/>
    <row r="7138" ht="14.4" customHeight="1"/>
    <row r="7139" ht="14.4" customHeight="1"/>
    <row r="7140" ht="14.4" customHeight="1"/>
    <row r="7141" ht="14.4" customHeight="1"/>
    <row r="7142" ht="14.4" customHeight="1"/>
    <row r="7143" ht="14.4" customHeight="1"/>
    <row r="7144" ht="14.4" customHeight="1"/>
    <row r="7145" ht="14.4" customHeight="1"/>
    <row r="7146" ht="14.4" customHeight="1"/>
    <row r="7147" ht="14.4" customHeight="1"/>
    <row r="7148" ht="14.4" customHeight="1"/>
    <row r="7149" ht="14.4" customHeight="1"/>
    <row r="7150" ht="14.4" customHeight="1"/>
    <row r="7151" ht="14.4" customHeight="1"/>
    <row r="7152" ht="14.4" customHeight="1"/>
    <row r="7153" ht="14.4" customHeight="1"/>
    <row r="7154" ht="14.4" customHeight="1"/>
    <row r="7155" ht="14.4" customHeight="1"/>
    <row r="7156" ht="14.4" customHeight="1"/>
    <row r="7157" ht="14.4" customHeight="1"/>
    <row r="7158" ht="14.4" customHeight="1"/>
    <row r="7159" ht="14.4" customHeight="1"/>
    <row r="7160" ht="14.4" customHeight="1"/>
    <row r="7161" ht="14.4" customHeight="1"/>
    <row r="7162" ht="14.4" customHeight="1"/>
    <row r="7163" ht="14.4" customHeight="1"/>
    <row r="7164" ht="14.4" customHeight="1"/>
    <row r="7165" ht="14.4" customHeight="1"/>
    <row r="7166" ht="14.4" customHeight="1"/>
    <row r="7167" ht="14.4" customHeight="1"/>
    <row r="7168" ht="14.4" customHeight="1"/>
    <row r="7169" ht="14.4" customHeight="1"/>
    <row r="7170" ht="14.4" customHeight="1"/>
    <row r="7171" ht="14.4" customHeight="1"/>
    <row r="7172" ht="14.4" customHeight="1"/>
    <row r="7173" ht="14.4" customHeight="1"/>
    <row r="7174" ht="14.4" customHeight="1"/>
    <row r="7175" ht="14.4" customHeight="1"/>
    <row r="7176" ht="14.4" customHeight="1"/>
    <row r="7177" ht="14.4" customHeight="1"/>
    <row r="7178" ht="14.4" customHeight="1"/>
    <row r="7179" ht="14.4" customHeight="1"/>
    <row r="7180" ht="14.4" customHeight="1"/>
    <row r="7181" ht="14.4" customHeight="1"/>
    <row r="7182" ht="14.4" customHeight="1"/>
    <row r="7183" ht="14.4" customHeight="1"/>
    <row r="7184" ht="14.4" customHeight="1"/>
    <row r="7185" ht="14.4" customHeight="1"/>
    <row r="7186" ht="14.4" customHeight="1"/>
    <row r="7187" ht="14.4" customHeight="1"/>
    <row r="7188" ht="14.4" customHeight="1"/>
    <row r="7189" ht="14.4" customHeight="1"/>
    <row r="7190" ht="14.4" customHeight="1"/>
    <row r="7191" ht="14.4" customHeight="1"/>
    <row r="7192" ht="14.4" customHeight="1"/>
    <row r="7193" ht="14.4" customHeight="1"/>
    <row r="7194" ht="14.4" customHeight="1"/>
    <row r="7195" ht="14.4" customHeight="1"/>
    <row r="7196" ht="14.4" customHeight="1"/>
    <row r="7197" ht="14.4" customHeight="1"/>
    <row r="7198" ht="14.4" customHeight="1"/>
    <row r="7199" ht="14.4" customHeight="1"/>
    <row r="7200" ht="14.4" customHeight="1"/>
    <row r="7201" ht="14.4" customHeight="1"/>
    <row r="7202" ht="14.4" customHeight="1"/>
    <row r="7203" ht="14.4" customHeight="1"/>
    <row r="7204" ht="14.4" customHeight="1"/>
    <row r="7205" ht="14.4" customHeight="1"/>
    <row r="7206" ht="14.4" customHeight="1"/>
    <row r="7207" ht="14.4" customHeight="1"/>
    <row r="7208" ht="14.4" customHeight="1"/>
    <row r="7209" ht="14.4" customHeight="1"/>
    <row r="7210" ht="14.4" customHeight="1"/>
    <row r="7211" ht="14.4" customHeight="1"/>
    <row r="7212" ht="14.4" customHeight="1"/>
    <row r="7213" ht="14.4" customHeight="1"/>
    <row r="7214" ht="14.4" customHeight="1"/>
    <row r="7215" ht="14.4" customHeight="1"/>
    <row r="7216" ht="14.4" customHeight="1"/>
    <row r="7217" ht="14.4" customHeight="1"/>
    <row r="7218" ht="14.4" customHeight="1"/>
    <row r="7219" ht="14.4" customHeight="1"/>
    <row r="7220" ht="14.4" customHeight="1"/>
    <row r="7221" ht="14.4" customHeight="1"/>
    <row r="7222" ht="14.4" customHeight="1"/>
    <row r="7223" ht="14.4" customHeight="1"/>
    <row r="7224" ht="14.4" customHeight="1"/>
    <row r="7225" ht="14.4" customHeight="1"/>
    <row r="7226" ht="14.4" customHeight="1"/>
    <row r="7227" ht="14.4" customHeight="1"/>
    <row r="7228" ht="14.4" customHeight="1"/>
    <row r="7229" ht="14.4" customHeight="1"/>
    <row r="7230" ht="14.4" customHeight="1"/>
    <row r="7231" ht="14.4" customHeight="1"/>
    <row r="7232" ht="14.4" customHeight="1"/>
    <row r="7233" ht="14.4" customHeight="1"/>
    <row r="7234" ht="14.4" customHeight="1"/>
    <row r="7235" ht="14.4" customHeight="1"/>
    <row r="7236" ht="14.4" customHeight="1"/>
    <row r="7237" ht="14.4" customHeight="1"/>
    <row r="7238" ht="14.4" customHeight="1"/>
    <row r="7239" ht="14.4" customHeight="1"/>
    <row r="7240" ht="14.4" customHeight="1"/>
    <row r="7241" ht="14.4" customHeight="1"/>
    <row r="7242" ht="14.4" customHeight="1"/>
    <row r="7243" ht="14.4" customHeight="1"/>
    <row r="7244" ht="14.4" customHeight="1"/>
    <row r="7245" ht="14.4" customHeight="1"/>
    <row r="7246" ht="14.4" customHeight="1"/>
    <row r="7247" ht="14.4" customHeight="1"/>
    <row r="7248" ht="14.4" customHeight="1"/>
    <row r="7249" ht="14.4" customHeight="1"/>
    <row r="7250" ht="14.4" customHeight="1"/>
    <row r="7251" ht="14.4" customHeight="1"/>
    <row r="7252" ht="14.4" customHeight="1"/>
    <row r="7253" ht="14.4" customHeight="1"/>
    <row r="7254" ht="14.4" customHeight="1"/>
    <row r="7255" ht="14.4" customHeight="1"/>
    <row r="7256" ht="14.4" customHeight="1"/>
    <row r="7257" ht="14.4" customHeight="1"/>
    <row r="7258" ht="14.4" customHeight="1"/>
    <row r="7259" ht="14.4" customHeight="1"/>
    <row r="7260" ht="14.4" customHeight="1"/>
    <row r="7261" ht="14.4" customHeight="1"/>
    <row r="7262" ht="14.4" customHeight="1"/>
    <row r="7263" ht="14.4" customHeight="1"/>
    <row r="7264" ht="14.4" customHeight="1"/>
    <row r="7265" ht="14.4" customHeight="1"/>
    <row r="7266" ht="14.4" customHeight="1"/>
    <row r="7267" ht="14.4" customHeight="1"/>
    <row r="7268" ht="14.4" customHeight="1"/>
    <row r="7269" ht="14.4" customHeight="1"/>
    <row r="7270" ht="14.4" customHeight="1"/>
    <row r="7271" ht="14.4" customHeight="1"/>
    <row r="7272" ht="14.4" customHeight="1"/>
    <row r="7273" ht="14.4" customHeight="1"/>
    <row r="7274" ht="14.4" customHeight="1"/>
    <row r="7275" ht="14.4" customHeight="1"/>
    <row r="7276" ht="14.4" customHeight="1"/>
    <row r="7277" ht="14.4" customHeight="1"/>
    <row r="7278" ht="14.4" customHeight="1"/>
    <row r="7279" ht="14.4" customHeight="1"/>
    <row r="7280" ht="14.4" customHeight="1"/>
    <row r="7281" ht="14.4" customHeight="1"/>
    <row r="7282" ht="14.4" customHeight="1"/>
    <row r="7283" ht="14.4" customHeight="1"/>
    <row r="7284" ht="14.4" customHeight="1"/>
    <row r="7285" ht="14.4" customHeight="1"/>
    <row r="7286" ht="14.4" customHeight="1"/>
    <row r="7287" ht="14.4" customHeight="1"/>
    <row r="7288" ht="14.4" customHeight="1"/>
    <row r="7289" ht="14.4" customHeight="1"/>
    <row r="7290" ht="14.4" customHeight="1"/>
    <row r="7291" ht="14.4" customHeight="1"/>
    <row r="7292" ht="14.4" customHeight="1"/>
    <row r="7293" ht="14.4" customHeight="1"/>
    <row r="7294" ht="14.4" customHeight="1"/>
    <row r="7295" ht="14.4" customHeight="1"/>
    <row r="7296" ht="14.4" customHeight="1"/>
    <row r="7297" ht="14.4" customHeight="1"/>
    <row r="7298" ht="14.4" customHeight="1"/>
    <row r="7299" ht="14.4" customHeight="1"/>
    <row r="7300" ht="14.4" customHeight="1"/>
    <row r="7301" ht="14.4" customHeight="1"/>
    <row r="7302" ht="14.4" customHeight="1"/>
    <row r="7303" ht="14.4" customHeight="1"/>
    <row r="7304" ht="14.4" customHeight="1"/>
    <row r="7305" ht="14.4" customHeight="1"/>
    <row r="7306" ht="14.4" customHeight="1"/>
    <row r="7307" ht="14.4" customHeight="1"/>
    <row r="7308" ht="14.4" customHeight="1"/>
    <row r="7309" ht="14.4" customHeight="1"/>
    <row r="7310" ht="14.4" customHeight="1"/>
    <row r="7311" ht="14.4" customHeight="1"/>
    <row r="7312" ht="14.4" customHeight="1"/>
    <row r="7313" ht="14.4" customHeight="1"/>
    <row r="7314" ht="14.4" customHeight="1"/>
    <row r="7315" ht="14.4" customHeight="1"/>
    <row r="7316" ht="14.4" customHeight="1"/>
    <row r="7317" ht="14.4" customHeight="1"/>
    <row r="7318" ht="14.4" customHeight="1"/>
    <row r="7319" ht="14.4" customHeight="1"/>
    <row r="7320" ht="14.4" customHeight="1"/>
    <row r="7321" ht="14.4" customHeight="1"/>
    <row r="7322" ht="14.4" customHeight="1"/>
    <row r="7323" ht="14.4" customHeight="1"/>
    <row r="7324" ht="14.4" customHeight="1"/>
    <row r="7325" ht="14.4" customHeight="1"/>
    <row r="7326" ht="14.4" customHeight="1"/>
    <row r="7327" ht="14.4" customHeight="1"/>
    <row r="7328" ht="14.4" customHeight="1"/>
    <row r="7329" ht="14.4" customHeight="1"/>
    <row r="7330" ht="14.4" customHeight="1"/>
    <row r="7331" ht="14.4" customHeight="1"/>
    <row r="7332" ht="14.4" customHeight="1"/>
    <row r="7333" ht="14.4" customHeight="1"/>
    <row r="7334" ht="14.4" customHeight="1"/>
    <row r="7335" ht="14.4" customHeight="1"/>
    <row r="7336" ht="14.4" customHeight="1"/>
    <row r="7337" ht="14.4" customHeight="1"/>
    <row r="7338" ht="14.4" customHeight="1"/>
    <row r="7339" ht="14.4" customHeight="1"/>
    <row r="7340" ht="14.4" customHeight="1"/>
    <row r="7341" ht="14.4" customHeight="1"/>
    <row r="7342" ht="14.4" customHeight="1"/>
    <row r="7343" ht="14.4" customHeight="1"/>
    <row r="7344" ht="14.4" customHeight="1"/>
    <row r="7345" ht="14.4" customHeight="1"/>
    <row r="7346" ht="14.4" customHeight="1"/>
    <row r="7347" ht="14.4" customHeight="1"/>
    <row r="7348" ht="14.4" customHeight="1"/>
    <row r="7349" ht="14.4" customHeight="1"/>
    <row r="7350" ht="14.4" customHeight="1"/>
    <row r="7351" ht="14.4" customHeight="1"/>
    <row r="7352" ht="14.4" customHeight="1"/>
    <row r="7353" ht="14.4" customHeight="1"/>
    <row r="7354" ht="14.4" customHeight="1"/>
    <row r="7355" ht="14.4" customHeight="1"/>
    <row r="7356" ht="14.4" customHeight="1"/>
    <row r="7357" ht="14.4" customHeight="1"/>
    <row r="7358" ht="14.4" customHeight="1"/>
    <row r="7359" ht="14.4" customHeight="1"/>
    <row r="7360" ht="14.4" customHeight="1"/>
    <row r="7361" ht="14.4" customHeight="1"/>
    <row r="7362" ht="14.4" customHeight="1"/>
    <row r="7363" ht="14.4" customHeight="1"/>
    <row r="7364" ht="14.4" customHeight="1"/>
    <row r="7365" ht="14.4" customHeight="1"/>
    <row r="7366" ht="14.4" customHeight="1"/>
    <row r="7367" ht="14.4" customHeight="1"/>
    <row r="7368" ht="14.4" customHeight="1"/>
    <row r="7369" ht="14.4" customHeight="1"/>
    <row r="7370" ht="14.4" customHeight="1"/>
    <row r="7371" ht="14.4" customHeight="1"/>
    <row r="7372" ht="14.4" customHeight="1"/>
    <row r="7373" ht="14.4" customHeight="1"/>
    <row r="7374" ht="14.4" customHeight="1"/>
    <row r="7375" ht="14.4" customHeight="1"/>
    <row r="7376" ht="14.4" customHeight="1"/>
    <row r="7377" ht="14.4" customHeight="1"/>
    <row r="7378" ht="14.4" customHeight="1"/>
    <row r="7379" ht="14.4" customHeight="1"/>
    <row r="7380" ht="14.4" customHeight="1"/>
    <row r="7381" ht="14.4" customHeight="1"/>
    <row r="7382" ht="14.4" customHeight="1"/>
    <row r="7383" ht="14.4" customHeight="1"/>
    <row r="7384" ht="14.4" customHeight="1"/>
    <row r="7385" ht="14.4" customHeight="1"/>
    <row r="7386" ht="14.4" customHeight="1"/>
    <row r="7387" ht="14.4" customHeight="1"/>
    <row r="7388" ht="14.4" customHeight="1"/>
    <row r="7389" ht="14.4" customHeight="1"/>
    <row r="7390" ht="14.4" customHeight="1"/>
    <row r="7391" ht="14.4" customHeight="1"/>
    <row r="7392" ht="14.4" customHeight="1"/>
    <row r="7393" ht="14.4" customHeight="1"/>
    <row r="7394" ht="14.4" customHeight="1"/>
    <row r="7395" ht="14.4" customHeight="1"/>
    <row r="7396" ht="14.4" customHeight="1"/>
    <row r="7397" ht="14.4" customHeight="1"/>
    <row r="7398" ht="14.4" customHeight="1"/>
    <row r="7399" ht="14.4" customHeight="1"/>
    <row r="7400" ht="14.4" customHeight="1"/>
    <row r="7401" ht="14.4" customHeight="1"/>
    <row r="7402" ht="14.4" customHeight="1"/>
    <row r="7403" ht="14.4" customHeight="1"/>
    <row r="7404" ht="14.4" customHeight="1"/>
    <row r="7405" ht="14.4" customHeight="1"/>
    <row r="7406" ht="14.4" customHeight="1"/>
    <row r="7407" ht="14.4" customHeight="1"/>
    <row r="7408" ht="14.4" customHeight="1"/>
    <row r="7409" ht="14.4" customHeight="1"/>
    <row r="7410" ht="14.4" customHeight="1"/>
    <row r="7411" ht="14.4" customHeight="1"/>
    <row r="7412" ht="14.4" customHeight="1"/>
    <row r="7413" ht="14.4" customHeight="1"/>
    <row r="7414" ht="14.4" customHeight="1"/>
    <row r="7415" ht="14.4" customHeight="1"/>
    <row r="7416" ht="14.4" customHeight="1"/>
    <row r="7417" ht="14.4" customHeight="1"/>
    <row r="7418" ht="14.4" customHeight="1"/>
    <row r="7419" ht="14.4" customHeight="1"/>
    <row r="7420" ht="14.4" customHeight="1"/>
    <row r="7421" ht="14.4" customHeight="1"/>
    <row r="7422" ht="14.4" customHeight="1"/>
    <row r="7423" ht="14.4" customHeight="1"/>
    <row r="7424" ht="14.4" customHeight="1"/>
    <row r="7425" ht="14.4" customHeight="1"/>
    <row r="7426" ht="14.4" customHeight="1"/>
    <row r="7427" ht="14.4" customHeight="1"/>
    <row r="7428" ht="14.4" customHeight="1"/>
    <row r="7429" ht="14.4" customHeight="1"/>
    <row r="7430" ht="14.4" customHeight="1"/>
    <row r="7431" ht="14.4" customHeight="1"/>
    <row r="7432" ht="14.4" customHeight="1"/>
    <row r="7433" ht="14.4" customHeight="1"/>
    <row r="7434" ht="14.4" customHeight="1"/>
    <row r="7435" ht="14.4" customHeight="1"/>
    <row r="7436" ht="14.4" customHeight="1"/>
    <row r="7437" ht="14.4" customHeight="1"/>
    <row r="7438" ht="14.4" customHeight="1"/>
    <row r="7439" ht="14.4" customHeight="1"/>
    <row r="7440" ht="14.4" customHeight="1"/>
    <row r="7441" ht="14.4" customHeight="1"/>
    <row r="7442" ht="14.4" customHeight="1"/>
    <row r="7443" ht="14.4" customHeight="1"/>
    <row r="7444" ht="14.4" customHeight="1"/>
    <row r="7445" ht="14.4" customHeight="1"/>
    <row r="7446" ht="14.4" customHeight="1"/>
    <row r="7447" ht="14.4" customHeight="1"/>
    <row r="7448" ht="14.4" customHeight="1"/>
    <row r="7449" ht="14.4" customHeight="1"/>
    <row r="7450" ht="14.4" customHeight="1"/>
    <row r="7451" ht="14.4" customHeight="1"/>
    <row r="7452" ht="14.4" customHeight="1"/>
    <row r="7453" ht="14.4" customHeight="1"/>
    <row r="7454" ht="14.4" customHeight="1"/>
    <row r="7455" ht="14.4" customHeight="1"/>
    <row r="7456" ht="14.4" customHeight="1"/>
    <row r="7457" ht="14.4" customHeight="1"/>
    <row r="7458" ht="14.4" customHeight="1"/>
    <row r="7459" ht="14.4" customHeight="1"/>
    <row r="7460" ht="14.4" customHeight="1"/>
    <row r="7461" ht="14.4" customHeight="1"/>
    <row r="7462" ht="14.4" customHeight="1"/>
    <row r="7463" ht="14.4" customHeight="1"/>
    <row r="7464" ht="14.4" customHeight="1"/>
    <row r="7465" ht="14.4" customHeight="1"/>
    <row r="7466" ht="14.4" customHeight="1"/>
    <row r="7467" ht="14.4" customHeight="1"/>
    <row r="7468" ht="14.4" customHeight="1"/>
    <row r="7469" ht="14.4" customHeight="1"/>
    <row r="7470" ht="14.4" customHeight="1"/>
    <row r="7471" ht="14.4" customHeight="1"/>
    <row r="7472" ht="14.4" customHeight="1"/>
    <row r="7473" ht="14.4" customHeight="1"/>
    <row r="7474" ht="14.4" customHeight="1"/>
    <row r="7475" ht="14.4" customHeight="1"/>
    <row r="7476" ht="14.4" customHeight="1"/>
    <row r="7477" ht="14.4" customHeight="1"/>
    <row r="7478" ht="14.4" customHeight="1"/>
    <row r="7479" ht="14.4" customHeight="1"/>
    <row r="7480" ht="14.4" customHeight="1"/>
    <row r="7481" ht="14.4" customHeight="1"/>
    <row r="7482" ht="14.4" customHeight="1"/>
    <row r="7483" ht="14.4" customHeight="1"/>
    <row r="7484" ht="14.4" customHeight="1"/>
    <row r="7485" ht="14.4" customHeight="1"/>
    <row r="7486" ht="14.4" customHeight="1"/>
    <row r="7487" ht="14.4" customHeight="1"/>
    <row r="7488" ht="14.4" customHeight="1"/>
    <row r="7489" ht="14.4" customHeight="1"/>
    <row r="7490" ht="14.4" customHeight="1"/>
    <row r="7491" ht="14.4" customHeight="1"/>
    <row r="7492" ht="14.4" customHeight="1"/>
    <row r="7493" ht="14.4" customHeight="1"/>
    <row r="7494" ht="14.4" customHeight="1"/>
    <row r="7495" ht="14.4" customHeight="1"/>
    <row r="7496" ht="14.4" customHeight="1"/>
    <row r="7497" ht="14.4" customHeight="1"/>
    <row r="7498" ht="14.4" customHeight="1"/>
    <row r="7499" ht="14.4" customHeight="1"/>
    <row r="7500" ht="14.4" customHeight="1"/>
    <row r="7501" ht="14.4" customHeight="1"/>
    <row r="7502" ht="14.4" customHeight="1"/>
    <row r="7503" ht="14.4" customHeight="1"/>
    <row r="7504" ht="14.4" customHeight="1"/>
    <row r="7505" ht="14.4" customHeight="1"/>
    <row r="7506" ht="14.4" customHeight="1"/>
    <row r="7507" ht="14.4" customHeight="1"/>
    <row r="7508" ht="14.4" customHeight="1"/>
    <row r="7509" ht="14.4" customHeight="1"/>
    <row r="7510" ht="14.4" customHeight="1"/>
    <row r="7511" ht="14.4" customHeight="1"/>
    <row r="7512" ht="14.4" customHeight="1"/>
    <row r="7513" ht="14.4" customHeight="1"/>
    <row r="7514" ht="14.4" customHeight="1"/>
    <row r="7515" ht="14.4" customHeight="1"/>
    <row r="7516" ht="14.4" customHeight="1"/>
    <row r="7517" ht="14.4" customHeight="1"/>
    <row r="7518" ht="14.4" customHeight="1"/>
    <row r="7519" ht="14.4" customHeight="1"/>
    <row r="7520" ht="14.4" customHeight="1"/>
    <row r="7521" ht="14.4" customHeight="1"/>
    <row r="7522" ht="14.4" customHeight="1"/>
    <row r="7523" ht="14.4" customHeight="1"/>
    <row r="7524" ht="14.4" customHeight="1"/>
    <row r="7525" ht="14.4" customHeight="1"/>
    <row r="7526" ht="14.4" customHeight="1"/>
    <row r="7527" ht="14.4" customHeight="1"/>
    <row r="7528" ht="14.4" customHeight="1"/>
    <row r="7529" ht="14.4" customHeight="1"/>
    <row r="7530" ht="14.4" customHeight="1"/>
    <row r="7531" ht="14.4" customHeight="1"/>
    <row r="7532" ht="14.4" customHeight="1"/>
    <row r="7533" ht="14.4" customHeight="1"/>
    <row r="7534" ht="14.4" customHeight="1"/>
    <row r="7535" ht="14.4" customHeight="1"/>
    <row r="7536" ht="14.4" customHeight="1"/>
    <row r="7537" ht="14.4" customHeight="1"/>
    <row r="7538" ht="14.4" customHeight="1"/>
    <row r="7539" ht="14.4" customHeight="1"/>
    <row r="7540" ht="14.4" customHeight="1"/>
    <row r="7541" ht="14.4" customHeight="1"/>
    <row r="7542" ht="14.4" customHeight="1"/>
    <row r="7543" ht="14.4" customHeight="1"/>
    <row r="7544" ht="14.4" customHeight="1"/>
    <row r="7545" ht="14.4" customHeight="1"/>
    <row r="7546" ht="14.4" customHeight="1"/>
    <row r="7547" ht="14.4" customHeight="1"/>
    <row r="7548" ht="14.4" customHeight="1"/>
    <row r="7549" ht="14.4" customHeight="1"/>
    <row r="7550" ht="14.4" customHeight="1"/>
    <row r="7551" ht="14.4" customHeight="1"/>
    <row r="7552" ht="14.4" customHeight="1"/>
    <row r="7553" ht="14.4" customHeight="1"/>
    <row r="7554" ht="14.4" customHeight="1"/>
    <row r="7555" ht="14.4" customHeight="1"/>
    <row r="7556" ht="14.4" customHeight="1"/>
    <row r="7557" ht="14.4" customHeight="1"/>
    <row r="7558" ht="14.4" customHeight="1"/>
    <row r="7559" ht="14.4" customHeight="1"/>
    <row r="7560" ht="14.4" customHeight="1"/>
    <row r="7561" ht="14.4" customHeight="1"/>
    <row r="7562" ht="14.4" customHeight="1"/>
    <row r="7563" ht="14.4" customHeight="1"/>
    <row r="7564" ht="14.4" customHeight="1"/>
    <row r="7565" ht="14.4" customHeight="1"/>
    <row r="7566" ht="14.4" customHeight="1"/>
    <row r="7567" ht="14.4" customHeight="1"/>
    <row r="7568" ht="14.4" customHeight="1"/>
    <row r="7569" ht="14.4" customHeight="1"/>
    <row r="7570" ht="14.4" customHeight="1"/>
    <row r="7571" ht="14.4" customHeight="1"/>
    <row r="7572" ht="14.4" customHeight="1"/>
    <row r="7573" ht="14.4" customHeight="1"/>
    <row r="7574" ht="14.4" customHeight="1"/>
    <row r="7575" ht="14.4" customHeight="1"/>
    <row r="7576" ht="14.4" customHeight="1"/>
    <row r="7577" ht="14.4" customHeight="1"/>
    <row r="7578" ht="14.4" customHeight="1"/>
    <row r="7579" ht="14.4" customHeight="1"/>
    <row r="7580" ht="14.4" customHeight="1"/>
    <row r="7581" ht="14.4" customHeight="1"/>
    <row r="7582" ht="14.4" customHeight="1"/>
    <row r="7583" ht="14.4" customHeight="1"/>
    <row r="7584" ht="14.4" customHeight="1"/>
    <row r="7585" ht="14.4" customHeight="1"/>
    <row r="7586" ht="14.4" customHeight="1"/>
    <row r="7587" ht="14.4" customHeight="1"/>
    <row r="7588" ht="14.4" customHeight="1"/>
    <row r="7589" ht="14.4" customHeight="1"/>
    <row r="7590" ht="14.4" customHeight="1"/>
    <row r="7591" ht="14.4" customHeight="1"/>
    <row r="7592" ht="14.4" customHeight="1"/>
    <row r="7593" ht="14.4" customHeight="1"/>
    <row r="7594" ht="14.4" customHeight="1"/>
    <row r="7595" ht="14.4" customHeight="1"/>
    <row r="7596" ht="14.4" customHeight="1"/>
    <row r="7597" ht="14.4" customHeight="1"/>
    <row r="7598" ht="14.4" customHeight="1"/>
    <row r="7599" ht="14.4" customHeight="1"/>
    <row r="7600" ht="14.4" customHeight="1"/>
    <row r="7601" ht="14.4" customHeight="1"/>
    <row r="7602" ht="14.4" customHeight="1"/>
    <row r="7603" ht="14.4" customHeight="1"/>
    <row r="7604" ht="14.4" customHeight="1"/>
    <row r="7605" ht="14.4" customHeight="1"/>
    <row r="7606" ht="14.4" customHeight="1"/>
    <row r="7607" ht="14.4" customHeight="1"/>
    <row r="7608" ht="14.4" customHeight="1"/>
    <row r="7609" ht="14.4" customHeight="1"/>
    <row r="7610" ht="14.4" customHeight="1"/>
    <row r="7611" ht="14.4" customHeight="1"/>
    <row r="7612" ht="14.4" customHeight="1"/>
    <row r="7613" ht="14.4" customHeight="1"/>
    <row r="7614" ht="14.4" customHeight="1"/>
    <row r="7615" ht="14.4" customHeight="1"/>
    <row r="7616" ht="14.4" customHeight="1"/>
    <row r="7617" ht="14.4" customHeight="1"/>
    <row r="7618" ht="14.4" customHeight="1"/>
    <row r="7619" ht="14.4" customHeight="1"/>
    <row r="7620" ht="14.4" customHeight="1"/>
    <row r="7621" ht="14.4" customHeight="1"/>
    <row r="7622" ht="14.4" customHeight="1"/>
    <row r="7623" ht="14.4" customHeight="1"/>
    <row r="7624" ht="14.4" customHeight="1"/>
    <row r="7625" ht="14.4" customHeight="1"/>
    <row r="7626" ht="14.4" customHeight="1"/>
    <row r="7627" ht="14.4" customHeight="1"/>
    <row r="7628" ht="14.4" customHeight="1"/>
    <row r="7629" ht="14.4" customHeight="1"/>
    <row r="7630" ht="14.4" customHeight="1"/>
    <row r="7631" ht="14.4" customHeight="1"/>
    <row r="7632" ht="14.4" customHeight="1"/>
    <row r="7633" ht="14.4" customHeight="1"/>
    <row r="7634" ht="14.4" customHeight="1"/>
    <row r="7635" ht="14.4" customHeight="1"/>
    <row r="7636" ht="14.4" customHeight="1"/>
    <row r="7637" ht="14.4" customHeight="1"/>
    <row r="7638" ht="14.4" customHeight="1"/>
    <row r="7639" ht="14.4" customHeight="1"/>
    <row r="7640" ht="14.4" customHeight="1"/>
    <row r="7641" ht="14.4" customHeight="1"/>
    <row r="7642" ht="14.4" customHeight="1"/>
    <row r="7643" ht="14.4" customHeight="1"/>
    <row r="7644" ht="14.4" customHeight="1"/>
    <row r="7645" ht="14.4" customHeight="1"/>
    <row r="7646" ht="14.4" customHeight="1"/>
    <row r="7647" ht="14.4" customHeight="1"/>
    <row r="7648" ht="14.4" customHeight="1"/>
    <row r="7649" ht="14.4" customHeight="1"/>
    <row r="7650" ht="14.4" customHeight="1"/>
    <row r="7651" ht="14.4" customHeight="1"/>
    <row r="7652" ht="14.4" customHeight="1"/>
    <row r="7653" ht="14.4" customHeight="1"/>
    <row r="7654" ht="14.4" customHeight="1"/>
    <row r="7655" ht="14.4" customHeight="1"/>
    <row r="7656" ht="14.4" customHeight="1"/>
    <row r="7657" ht="14.4" customHeight="1"/>
    <row r="7658" ht="14.4" customHeight="1"/>
    <row r="7659" ht="14.4" customHeight="1"/>
    <row r="7660" ht="14.4" customHeight="1"/>
    <row r="7661" ht="14.4" customHeight="1"/>
    <row r="7662" ht="14.4" customHeight="1"/>
    <row r="7663" ht="14.4" customHeight="1"/>
    <row r="7664" ht="14.4" customHeight="1"/>
    <row r="7665" ht="14.4" customHeight="1"/>
    <row r="7666" ht="14.4" customHeight="1"/>
    <row r="7667" ht="14.4" customHeight="1"/>
    <row r="7668" ht="14.4" customHeight="1"/>
    <row r="7669" ht="14.4" customHeight="1"/>
    <row r="7670" ht="14.4" customHeight="1"/>
    <row r="7671" ht="14.4" customHeight="1"/>
    <row r="7672" ht="14.4" customHeight="1"/>
    <row r="7673" ht="14.4" customHeight="1"/>
    <row r="7674" ht="14.4" customHeight="1"/>
    <row r="7675" ht="14.4" customHeight="1"/>
    <row r="7676" ht="14.4" customHeight="1"/>
    <row r="7677" ht="14.4" customHeight="1"/>
    <row r="7678" ht="14.4" customHeight="1"/>
    <row r="7679" ht="14.4" customHeight="1"/>
    <row r="7680" ht="14.4" customHeight="1"/>
    <row r="7681" ht="14.4" customHeight="1"/>
    <row r="7682" ht="14.4" customHeight="1"/>
    <row r="7683" ht="14.4" customHeight="1"/>
    <row r="7684" ht="14.4" customHeight="1"/>
    <row r="7685" ht="14.4" customHeight="1"/>
    <row r="7686" ht="14.4" customHeight="1"/>
    <row r="7687" ht="14.4" customHeight="1"/>
    <row r="7688" ht="14.4" customHeight="1"/>
    <row r="7689" ht="14.4" customHeight="1"/>
    <row r="7690" ht="14.4" customHeight="1"/>
    <row r="7691" ht="14.4" customHeight="1"/>
    <row r="7692" ht="14.4" customHeight="1"/>
    <row r="7693" ht="14.4" customHeight="1"/>
    <row r="7694" ht="14.4" customHeight="1"/>
    <row r="7695" ht="14.4" customHeight="1"/>
    <row r="7696" ht="14.4" customHeight="1"/>
    <row r="7697" ht="14.4" customHeight="1"/>
    <row r="7698" ht="14.4" customHeight="1"/>
    <row r="7699" ht="14.4" customHeight="1"/>
    <row r="7700" ht="14.4" customHeight="1"/>
    <row r="7701" ht="14.4" customHeight="1"/>
    <row r="7702" ht="14.4" customHeight="1"/>
    <row r="7703" ht="14.4" customHeight="1"/>
    <row r="7704" ht="14.4" customHeight="1"/>
    <row r="7705" ht="14.4" customHeight="1"/>
    <row r="7706" ht="14.4" customHeight="1"/>
    <row r="7707" ht="14.4" customHeight="1"/>
    <row r="7708" ht="14.4" customHeight="1"/>
    <row r="7709" ht="14.4" customHeight="1"/>
    <row r="7710" ht="14.4" customHeight="1"/>
    <row r="7711" ht="14.4" customHeight="1"/>
    <row r="7712" ht="14.4" customHeight="1"/>
    <row r="7713" ht="14.4" customHeight="1"/>
    <row r="7714" ht="14.4" customHeight="1"/>
    <row r="7715" ht="14.4" customHeight="1"/>
    <row r="7716" ht="14.4" customHeight="1"/>
    <row r="7717" ht="14.4" customHeight="1"/>
    <row r="7718" ht="14.4" customHeight="1"/>
    <row r="7719" ht="14.4" customHeight="1"/>
    <row r="7720" ht="14.4" customHeight="1"/>
    <row r="7721" ht="14.4" customHeight="1"/>
    <row r="7722" ht="14.4" customHeight="1"/>
    <row r="7723" ht="14.4" customHeight="1"/>
    <row r="7724" ht="14.4" customHeight="1"/>
    <row r="7725" ht="14.4" customHeight="1"/>
    <row r="7726" ht="14.4" customHeight="1"/>
    <row r="7727" ht="14.4" customHeight="1"/>
    <row r="7728" ht="14.4" customHeight="1"/>
    <row r="7729" ht="14.4" customHeight="1"/>
    <row r="7730" ht="14.4" customHeight="1"/>
    <row r="7731" ht="14.4" customHeight="1"/>
    <row r="7732" ht="14.4" customHeight="1"/>
    <row r="7733" ht="14.4" customHeight="1"/>
    <row r="7734" ht="14.4" customHeight="1"/>
    <row r="7735" ht="14.4" customHeight="1"/>
    <row r="7736" ht="14.4" customHeight="1"/>
    <row r="7737" ht="14.4" customHeight="1"/>
    <row r="7738" ht="14.4" customHeight="1"/>
    <row r="7739" ht="14.4" customHeight="1"/>
    <row r="7740" ht="14.4" customHeight="1"/>
    <row r="7741" ht="14.4" customHeight="1"/>
    <row r="7742" ht="14.4" customHeight="1"/>
    <row r="7743" ht="14.4" customHeight="1"/>
    <row r="7744" ht="14.4" customHeight="1"/>
    <row r="7745" ht="14.4" customHeight="1"/>
    <row r="7746" ht="14.4" customHeight="1"/>
    <row r="7747" ht="14.4" customHeight="1"/>
    <row r="7748" ht="14.4" customHeight="1"/>
    <row r="7749" ht="14.4" customHeight="1"/>
    <row r="7750" ht="14.4" customHeight="1"/>
    <row r="7751" ht="14.4" customHeight="1"/>
    <row r="7752" ht="14.4" customHeight="1"/>
    <row r="7753" ht="14.4" customHeight="1"/>
    <row r="7754" ht="14.4" customHeight="1"/>
    <row r="7755" ht="14.4" customHeight="1"/>
    <row r="7756" ht="14.4" customHeight="1"/>
    <row r="7757" ht="14.4" customHeight="1"/>
    <row r="7758" ht="14.4" customHeight="1"/>
    <row r="7759" ht="14.4" customHeight="1"/>
    <row r="7760" ht="14.4" customHeight="1"/>
    <row r="7761" ht="14.4" customHeight="1"/>
    <row r="7762" ht="14.4" customHeight="1"/>
    <row r="7763" ht="14.4" customHeight="1"/>
    <row r="7764" ht="14.4" customHeight="1"/>
    <row r="7765" ht="14.4" customHeight="1"/>
    <row r="7766" ht="14.4" customHeight="1"/>
    <row r="7767" ht="14.4" customHeight="1"/>
    <row r="7768" ht="14.4" customHeight="1"/>
    <row r="7769" ht="14.4" customHeight="1"/>
    <row r="7770" ht="14.4" customHeight="1"/>
    <row r="7771" ht="14.4" customHeight="1"/>
    <row r="7772" ht="14.4" customHeight="1"/>
    <row r="7773" ht="14.4" customHeight="1"/>
    <row r="7774" ht="14.4" customHeight="1"/>
    <row r="7775" ht="14.4" customHeight="1"/>
    <row r="7776" ht="14.4" customHeight="1"/>
    <row r="7777" ht="14.4" customHeight="1"/>
    <row r="7778" ht="14.4" customHeight="1"/>
    <row r="7779" ht="14.4" customHeight="1"/>
    <row r="7780" ht="14.4" customHeight="1"/>
    <row r="7781" ht="14.4" customHeight="1"/>
    <row r="7782" ht="14.4" customHeight="1"/>
    <row r="7783" ht="14.4" customHeight="1"/>
    <row r="7784" ht="14.4" customHeight="1"/>
    <row r="7785" ht="14.4" customHeight="1"/>
    <row r="7786" ht="14.4" customHeight="1"/>
    <row r="7787" ht="14.4" customHeight="1"/>
    <row r="7788" ht="14.4" customHeight="1"/>
    <row r="7789" ht="14.4" customHeight="1"/>
    <row r="7790" ht="14.4" customHeight="1"/>
    <row r="7791" ht="14.4" customHeight="1"/>
    <row r="7792" ht="14.4" customHeight="1"/>
    <row r="7793" ht="14.4" customHeight="1"/>
    <row r="7794" ht="14.4" customHeight="1"/>
    <row r="7795" ht="14.4" customHeight="1"/>
    <row r="7796" ht="14.4" customHeight="1"/>
    <row r="7797" ht="14.4" customHeight="1"/>
    <row r="7798" ht="14.4" customHeight="1"/>
    <row r="7799" ht="14.4" customHeight="1"/>
    <row r="7800" ht="14.4" customHeight="1"/>
    <row r="7801" ht="14.4" customHeight="1"/>
    <row r="7802" ht="14.4" customHeight="1"/>
    <row r="7803" ht="14.4" customHeight="1"/>
    <row r="7804" ht="14.4" customHeight="1"/>
    <row r="7805" ht="14.4" customHeight="1"/>
    <row r="7806" ht="14.4" customHeight="1"/>
    <row r="7807" ht="14.4" customHeight="1"/>
    <row r="7808" ht="14.4" customHeight="1"/>
    <row r="7809" ht="14.4" customHeight="1"/>
    <row r="7810" ht="14.4" customHeight="1"/>
    <row r="7811" ht="14.4" customHeight="1"/>
    <row r="7812" ht="14.4" customHeight="1"/>
    <row r="7813" ht="14.4" customHeight="1"/>
    <row r="7814" ht="14.4" customHeight="1"/>
    <row r="7815" ht="14.4" customHeight="1"/>
    <row r="7816" ht="14.4" customHeight="1"/>
    <row r="7817" ht="14.4" customHeight="1"/>
    <row r="7818" ht="14.4" customHeight="1"/>
    <row r="7819" ht="14.4" customHeight="1"/>
    <row r="7820" ht="14.4" customHeight="1"/>
    <row r="7821" ht="14.4" customHeight="1"/>
    <row r="7822" ht="14.4" customHeight="1"/>
    <row r="7823" ht="14.4" customHeight="1"/>
    <row r="7824" ht="14.4" customHeight="1"/>
    <row r="7825" ht="14.4" customHeight="1"/>
    <row r="7826" ht="14.4" customHeight="1"/>
    <row r="7827" ht="14.4" customHeight="1"/>
    <row r="7828" ht="14.4" customHeight="1"/>
    <row r="7829" ht="14.4" customHeight="1"/>
    <row r="7830" ht="14.4" customHeight="1"/>
    <row r="7831" ht="14.4" customHeight="1"/>
    <row r="7832" ht="14.4" customHeight="1"/>
    <row r="7833" ht="14.4" customHeight="1"/>
    <row r="7834" ht="14.4" customHeight="1"/>
    <row r="7835" ht="14.4" customHeight="1"/>
    <row r="7836" ht="14.4" customHeight="1"/>
    <row r="7837" ht="14.4" customHeight="1"/>
    <row r="7838" ht="14.4" customHeight="1"/>
    <row r="7839" ht="14.4" customHeight="1"/>
    <row r="7840" ht="14.4" customHeight="1"/>
    <row r="7841" ht="14.4" customHeight="1"/>
    <row r="7842" ht="14.4" customHeight="1"/>
    <row r="7843" ht="14.4" customHeight="1"/>
    <row r="7844" ht="14.4" customHeight="1"/>
    <row r="7845" ht="14.4" customHeight="1"/>
    <row r="7846" ht="14.4" customHeight="1"/>
    <row r="7847" ht="14.4" customHeight="1"/>
    <row r="7848" ht="14.4" customHeight="1"/>
    <row r="7849" ht="14.4" customHeight="1"/>
    <row r="7850" ht="14.4" customHeight="1"/>
    <row r="7851" ht="14.4" customHeight="1"/>
    <row r="7852" ht="14.4" customHeight="1"/>
    <row r="7853" ht="14.4" customHeight="1"/>
    <row r="7854" ht="14.4" customHeight="1"/>
    <row r="7855" ht="14.4" customHeight="1"/>
    <row r="7856" ht="14.4" customHeight="1"/>
    <row r="7857" ht="14.4" customHeight="1"/>
    <row r="7858" ht="14.4" customHeight="1"/>
    <row r="7859" ht="14.4" customHeight="1"/>
    <row r="7860" ht="14.4" customHeight="1"/>
    <row r="7861" ht="14.4" customHeight="1"/>
    <row r="7862" ht="14.4" customHeight="1"/>
    <row r="7863" ht="14.4" customHeight="1"/>
    <row r="7864" ht="14.4" customHeight="1"/>
    <row r="7865" ht="14.4" customHeight="1"/>
    <row r="7866" ht="14.4" customHeight="1"/>
    <row r="7867" ht="14.4" customHeight="1"/>
    <row r="7868" ht="14.4" customHeight="1"/>
    <row r="7869" ht="14.4" customHeight="1"/>
    <row r="7870" ht="14.4" customHeight="1"/>
    <row r="7871" ht="14.4" customHeight="1"/>
    <row r="7872" ht="14.4" customHeight="1"/>
    <row r="7873" ht="14.4" customHeight="1"/>
    <row r="7874" ht="14.4" customHeight="1"/>
    <row r="7875" ht="14.4" customHeight="1"/>
    <row r="7876" ht="14.4" customHeight="1"/>
    <row r="7877" ht="14.4" customHeight="1"/>
    <row r="7878" ht="14.4" customHeight="1"/>
    <row r="7879" ht="14.4" customHeight="1"/>
    <row r="7880" ht="14.4" customHeight="1"/>
    <row r="7881" ht="14.4" customHeight="1"/>
    <row r="7882" ht="14.4" customHeight="1"/>
    <row r="7883" ht="14.4" customHeight="1"/>
    <row r="7884" ht="14.4" customHeight="1"/>
    <row r="7885" ht="14.4" customHeight="1"/>
    <row r="7886" ht="14.4" customHeight="1"/>
    <row r="7887" ht="14.4" customHeight="1"/>
    <row r="7888" ht="14.4" customHeight="1"/>
    <row r="7889" ht="14.4" customHeight="1"/>
    <row r="7890" ht="14.4" customHeight="1"/>
    <row r="7891" ht="14.4" customHeight="1"/>
    <row r="7892" ht="14.4" customHeight="1"/>
    <row r="7893" ht="14.4" customHeight="1"/>
    <row r="7894" ht="14.4" customHeight="1"/>
    <row r="7895" ht="14.4" customHeight="1"/>
    <row r="7896" ht="14.4" customHeight="1"/>
    <row r="7897" ht="14.4" customHeight="1"/>
    <row r="7898" ht="14.4" customHeight="1"/>
    <row r="7899" ht="14.4" customHeight="1"/>
    <row r="7900" ht="14.4" customHeight="1"/>
    <row r="7901" ht="14.4" customHeight="1"/>
    <row r="7902" ht="14.4" customHeight="1"/>
    <row r="7903" ht="14.4" customHeight="1"/>
    <row r="7904" ht="14.4" customHeight="1"/>
    <row r="7905" ht="14.4" customHeight="1"/>
    <row r="7906" ht="14.4" customHeight="1"/>
    <row r="7907" ht="14.4" customHeight="1"/>
    <row r="7908" ht="14.4" customHeight="1"/>
    <row r="7909" ht="14.4" customHeight="1"/>
    <row r="7910" ht="14.4" customHeight="1"/>
    <row r="7911" ht="14.4" customHeight="1"/>
    <row r="7912" ht="14.4" customHeight="1"/>
    <row r="7913" ht="14.4" customHeight="1"/>
    <row r="7914" ht="14.4" customHeight="1"/>
    <row r="7915" ht="14.4" customHeight="1"/>
    <row r="7916" ht="14.4" customHeight="1"/>
    <row r="7917" ht="14.4" customHeight="1"/>
    <row r="7918" ht="14.4" customHeight="1"/>
    <row r="7919" ht="14.4" customHeight="1"/>
    <row r="7920" ht="14.4" customHeight="1"/>
    <row r="7921" ht="14.4" customHeight="1"/>
    <row r="7922" ht="14.4" customHeight="1"/>
    <row r="7923" ht="14.4" customHeight="1"/>
    <row r="7924" ht="14.4" customHeight="1"/>
    <row r="7925" ht="14.4" customHeight="1"/>
    <row r="7926" ht="14.4" customHeight="1"/>
    <row r="7927" ht="14.4" customHeight="1"/>
    <row r="7928" ht="14.4" customHeight="1"/>
    <row r="7929" ht="14.4" customHeight="1"/>
    <row r="7930" ht="14.4" customHeight="1"/>
    <row r="7931" ht="14.4" customHeight="1"/>
    <row r="7932" ht="14.4" customHeight="1"/>
    <row r="7933" ht="14.4" customHeight="1"/>
    <row r="7934" ht="14.4" customHeight="1"/>
    <row r="7935" ht="14.4" customHeight="1"/>
    <row r="7936" ht="14.4" customHeight="1"/>
    <row r="7937" ht="14.4" customHeight="1"/>
    <row r="7938" ht="14.4" customHeight="1"/>
    <row r="7939" ht="14.4" customHeight="1"/>
    <row r="7940" ht="14.4" customHeight="1"/>
    <row r="7941" ht="14.4" customHeight="1"/>
    <row r="7942" ht="14.4" customHeight="1"/>
    <row r="7943" ht="14.4" customHeight="1"/>
    <row r="7944" ht="14.4" customHeight="1"/>
    <row r="7945" ht="14.4" customHeight="1"/>
    <row r="7946" ht="14.4" customHeight="1"/>
    <row r="7947" ht="14.4" customHeight="1"/>
    <row r="7948" ht="14.4" customHeight="1"/>
    <row r="7949" ht="14.4" customHeight="1"/>
    <row r="7950" ht="14.4" customHeight="1"/>
    <row r="7951" ht="14.4" customHeight="1"/>
    <row r="7952" ht="14.4" customHeight="1"/>
    <row r="7953" ht="14.4" customHeight="1"/>
    <row r="7954" ht="14.4" customHeight="1"/>
    <row r="7955" ht="14.4" customHeight="1"/>
    <row r="7956" ht="14.4" customHeight="1"/>
    <row r="7957" ht="14.4" customHeight="1"/>
    <row r="7958" ht="14.4" customHeight="1"/>
    <row r="7959" ht="14.4" customHeight="1"/>
    <row r="7960" ht="14.4" customHeight="1"/>
    <row r="7961" ht="14.4" customHeight="1"/>
    <row r="7962" ht="14.4" customHeight="1"/>
    <row r="7963" ht="14.4" customHeight="1"/>
    <row r="7964" ht="14.4" customHeight="1"/>
    <row r="7965" ht="14.4" customHeight="1"/>
    <row r="7966" ht="14.4" customHeight="1"/>
    <row r="7967" ht="14.4" customHeight="1"/>
    <row r="7968" ht="14.4" customHeight="1"/>
    <row r="7969" ht="14.4" customHeight="1"/>
    <row r="7970" ht="14.4" customHeight="1"/>
    <row r="7971" ht="14.4" customHeight="1"/>
    <row r="7972" ht="14.4" customHeight="1"/>
    <row r="7973" ht="14.4" customHeight="1"/>
    <row r="7974" ht="14.4" customHeight="1"/>
    <row r="7975" ht="14.4" customHeight="1"/>
    <row r="7976" ht="14.4" customHeight="1"/>
    <row r="7977" ht="14.4" customHeight="1"/>
    <row r="7978" ht="14.4" customHeight="1"/>
    <row r="7979" ht="14.4" customHeight="1"/>
    <row r="7980" ht="14.4" customHeight="1"/>
    <row r="7981" ht="14.4" customHeight="1"/>
    <row r="7982" ht="14.4" customHeight="1"/>
    <row r="7983" ht="14.4" customHeight="1"/>
    <row r="7984" ht="14.4" customHeight="1"/>
    <row r="7985" ht="14.4" customHeight="1"/>
    <row r="7986" ht="14.4" customHeight="1"/>
    <row r="7987" ht="14.4" customHeight="1"/>
    <row r="7988" ht="14.4" customHeight="1"/>
    <row r="7989" ht="14.4" customHeight="1"/>
    <row r="7990" ht="14.4" customHeight="1"/>
    <row r="7991" ht="14.4" customHeight="1"/>
    <row r="7992" ht="14.4" customHeight="1"/>
    <row r="7993" ht="14.4" customHeight="1"/>
    <row r="7994" ht="14.4" customHeight="1"/>
    <row r="7995" ht="14.4" customHeight="1"/>
    <row r="7996" ht="14.4" customHeight="1"/>
    <row r="7997" ht="14.4" customHeight="1"/>
    <row r="7998" ht="14.4" customHeight="1"/>
    <row r="7999" ht="14.4" customHeight="1"/>
    <row r="8000" ht="14.4" customHeight="1"/>
    <row r="8001" ht="14.4" customHeight="1"/>
    <row r="8002" ht="14.4" customHeight="1"/>
    <row r="8003" ht="14.4" customHeight="1"/>
    <row r="8004" ht="14.4" customHeight="1"/>
    <row r="8005" ht="14.4" customHeight="1"/>
    <row r="8006" ht="14.4" customHeight="1"/>
    <row r="8007" ht="14.4" customHeight="1"/>
    <row r="8008" ht="14.4" customHeight="1"/>
    <row r="8009" ht="14.4" customHeight="1"/>
    <row r="8010" ht="14.4" customHeight="1"/>
    <row r="8011" ht="14.4" customHeight="1"/>
    <row r="8012" ht="14.4" customHeight="1"/>
    <row r="8013" ht="14.4" customHeight="1"/>
    <row r="8014" ht="14.4" customHeight="1"/>
    <row r="8015" ht="14.4" customHeight="1"/>
    <row r="8016" ht="14.4" customHeight="1"/>
    <row r="8017" ht="14.4" customHeight="1"/>
    <row r="8018" ht="14.4" customHeight="1"/>
    <row r="8019" ht="14.4" customHeight="1"/>
    <row r="8020" ht="14.4" customHeight="1"/>
    <row r="8021" ht="14.4" customHeight="1"/>
    <row r="8022" ht="14.4" customHeight="1"/>
    <row r="8023" ht="14.4" customHeight="1"/>
    <row r="8024" ht="14.4" customHeight="1"/>
    <row r="8025" ht="14.4" customHeight="1"/>
    <row r="8026" ht="14.4" customHeight="1"/>
    <row r="8027" ht="14.4" customHeight="1"/>
    <row r="8028" ht="14.4" customHeight="1"/>
    <row r="8029" ht="14.4" customHeight="1"/>
    <row r="8030" ht="14.4" customHeight="1"/>
    <row r="8031" ht="14.4" customHeight="1"/>
    <row r="8032" ht="14.4" customHeight="1"/>
    <row r="8033" ht="14.4" customHeight="1"/>
    <row r="8034" ht="14.4" customHeight="1"/>
    <row r="8035" ht="14.4" customHeight="1"/>
    <row r="8036" ht="14.4" customHeight="1"/>
    <row r="8037" ht="14.4" customHeight="1"/>
    <row r="8038" ht="14.4" customHeight="1"/>
    <row r="8039" ht="14.4" customHeight="1"/>
    <row r="8040" ht="14.4" customHeight="1"/>
    <row r="8041" ht="14.4" customHeight="1"/>
    <row r="8042" ht="14.4" customHeight="1"/>
    <row r="8043" ht="14.4" customHeight="1"/>
    <row r="8044" ht="14.4" customHeight="1"/>
    <row r="8045" ht="14.4" customHeight="1"/>
    <row r="8046" ht="14.4" customHeight="1"/>
    <row r="8047" ht="14.4" customHeight="1"/>
    <row r="8048" ht="14.4" customHeight="1"/>
    <row r="8049" ht="14.4" customHeight="1"/>
    <row r="8050" ht="14.4" customHeight="1"/>
    <row r="8051" ht="14.4" customHeight="1"/>
    <row r="8052" ht="14.4" customHeight="1"/>
    <row r="8053" ht="14.4" customHeight="1"/>
    <row r="8054" ht="14.4" customHeight="1"/>
    <row r="8055" ht="14.4" customHeight="1"/>
    <row r="8056" ht="14.4" customHeight="1"/>
    <row r="8057" ht="14.4" customHeight="1"/>
    <row r="8058" ht="14.4" customHeight="1"/>
    <row r="8059" ht="14.4" customHeight="1"/>
    <row r="8060" ht="14.4" customHeight="1"/>
    <row r="8061" ht="14.4" customHeight="1"/>
    <row r="8062" ht="14.4" customHeight="1"/>
    <row r="8063" ht="14.4" customHeight="1"/>
    <row r="8064" ht="14.4" customHeight="1"/>
    <row r="8065" ht="14.4" customHeight="1"/>
    <row r="8066" ht="14.4" customHeight="1"/>
    <row r="8067" ht="14.4" customHeight="1"/>
    <row r="8068" ht="14.4" customHeight="1"/>
    <row r="8069" ht="14.4" customHeight="1"/>
    <row r="8070" ht="14.4" customHeight="1"/>
    <row r="8071" ht="14.4" customHeight="1"/>
    <row r="8072" ht="14.4" customHeight="1"/>
    <row r="8073" ht="14.4" customHeight="1"/>
    <row r="8074" ht="14.4" customHeight="1"/>
    <row r="8075" ht="14.4" customHeight="1"/>
    <row r="8076" ht="14.4" customHeight="1"/>
    <row r="8077" ht="14.4" customHeight="1"/>
    <row r="8078" ht="14.4" customHeight="1"/>
    <row r="8079" ht="14.4" customHeight="1"/>
    <row r="8080" ht="14.4" customHeight="1"/>
    <row r="8081" ht="14.4" customHeight="1"/>
    <row r="8082" ht="14.4" customHeight="1"/>
    <row r="8083" ht="14.4" customHeight="1"/>
    <row r="8084" ht="14.4" customHeight="1"/>
    <row r="8085" ht="14.4" customHeight="1"/>
    <row r="8086" ht="14.4" customHeight="1"/>
    <row r="8087" ht="14.4" customHeight="1"/>
    <row r="8088" ht="14.4" customHeight="1"/>
    <row r="8089" ht="14.4" customHeight="1"/>
    <row r="8090" ht="14.4" customHeight="1"/>
    <row r="8091" ht="14.4" customHeight="1"/>
    <row r="8092" ht="14.4" customHeight="1"/>
    <row r="8093" ht="14.4" customHeight="1"/>
    <row r="8094" ht="14.4" customHeight="1"/>
    <row r="8095" ht="14.4" customHeight="1"/>
    <row r="8096" ht="14.4" customHeight="1"/>
    <row r="8097" ht="14.4" customHeight="1"/>
    <row r="8098" ht="14.4" customHeight="1"/>
    <row r="8099" ht="14.4" customHeight="1"/>
    <row r="8100" ht="14.4" customHeight="1"/>
    <row r="8101" ht="14.4" customHeight="1"/>
    <row r="8102" ht="14.4" customHeight="1"/>
    <row r="8103" ht="14.4" customHeight="1"/>
    <row r="8104" ht="14.4" customHeight="1"/>
    <row r="8105" ht="14.4" customHeight="1"/>
    <row r="8106" ht="14.4" customHeight="1"/>
    <row r="8107" ht="14.4" customHeight="1"/>
    <row r="8108" ht="14.4" customHeight="1"/>
    <row r="8109" ht="14.4" customHeight="1"/>
    <row r="8110" ht="14.4" customHeight="1"/>
    <row r="8111" ht="14.4" customHeight="1"/>
    <row r="8112" ht="14.4" customHeight="1"/>
    <row r="8113" ht="14.4" customHeight="1"/>
    <row r="8114" ht="14.4" customHeight="1"/>
    <row r="8115" ht="14.4" customHeight="1"/>
    <row r="8116" ht="14.4" customHeight="1"/>
    <row r="8117" ht="14.4" customHeight="1"/>
    <row r="8118" ht="14.4" customHeight="1"/>
    <row r="8119" ht="14.4" customHeight="1"/>
    <row r="8120" ht="14.4" customHeight="1"/>
    <row r="8121" ht="14.4" customHeight="1"/>
    <row r="8122" ht="14.4" customHeight="1"/>
    <row r="8123" ht="14.4" customHeight="1"/>
    <row r="8124" ht="14.4" customHeight="1"/>
    <row r="8125" ht="14.4" customHeight="1"/>
    <row r="8126" ht="14.4" customHeight="1"/>
    <row r="8127" ht="14.4" customHeight="1"/>
    <row r="8128" ht="14.4" customHeight="1"/>
    <row r="8129" ht="14.4" customHeight="1"/>
    <row r="8130" ht="14.4" customHeight="1"/>
    <row r="8131" ht="14.4" customHeight="1"/>
    <row r="8132" ht="14.4" customHeight="1"/>
    <row r="8133" ht="14.4" customHeight="1"/>
    <row r="8134" ht="14.4" customHeight="1"/>
    <row r="8135" ht="14.4" customHeight="1"/>
    <row r="8136" ht="14.4" customHeight="1"/>
    <row r="8137" ht="14.4" customHeight="1"/>
    <row r="8138" ht="14.4" customHeight="1"/>
    <row r="8139" ht="14.4" customHeight="1"/>
    <row r="8140" ht="14.4" customHeight="1"/>
    <row r="8141" ht="14.4" customHeight="1"/>
    <row r="8142" ht="14.4" customHeight="1"/>
    <row r="8143" ht="14.4" customHeight="1"/>
    <row r="8144" ht="14.4" customHeight="1"/>
    <row r="8145" ht="14.4" customHeight="1"/>
    <row r="8146" ht="14.4" customHeight="1"/>
    <row r="8147" ht="14.4" customHeight="1"/>
    <row r="8148" ht="14.4" customHeight="1"/>
    <row r="8149" ht="14.4" customHeight="1"/>
    <row r="8150" ht="14.4" customHeight="1"/>
    <row r="8151" ht="14.4" customHeight="1"/>
    <row r="8152" ht="14.4" customHeight="1"/>
    <row r="8153" ht="14.4" customHeight="1"/>
    <row r="8154" ht="14.4" customHeight="1"/>
    <row r="8155" ht="14.4" customHeight="1"/>
    <row r="8156" ht="14.4" customHeight="1"/>
    <row r="8157" ht="14.4" customHeight="1"/>
    <row r="8158" ht="14.4" customHeight="1"/>
    <row r="8159" ht="14.4" customHeight="1"/>
    <row r="8160" ht="14.4" customHeight="1"/>
    <row r="8161" ht="14.4" customHeight="1"/>
    <row r="8162" ht="14.4" customHeight="1"/>
    <row r="8163" ht="14.4" customHeight="1"/>
    <row r="8164" ht="14.4" customHeight="1"/>
    <row r="8165" ht="14.4" customHeight="1"/>
    <row r="8166" ht="14.4" customHeight="1"/>
    <row r="8167" ht="14.4" customHeight="1"/>
    <row r="8168" ht="14.4" customHeight="1"/>
    <row r="8169" ht="14.4" customHeight="1"/>
    <row r="8170" ht="14.4" customHeight="1"/>
    <row r="8171" ht="14.4" customHeight="1"/>
    <row r="8172" ht="14.4" customHeight="1"/>
    <row r="8173" ht="14.4" customHeight="1"/>
    <row r="8174" ht="14.4" customHeight="1"/>
    <row r="8175" ht="14.4" customHeight="1"/>
    <row r="8176" ht="14.4" customHeight="1"/>
    <row r="8177" ht="14.4" customHeight="1"/>
    <row r="8178" ht="14.4" customHeight="1"/>
    <row r="8179" ht="14.4" customHeight="1"/>
    <row r="8180" ht="14.4" customHeight="1"/>
    <row r="8181" ht="14.4" customHeight="1"/>
    <row r="8182" ht="14.4" customHeight="1"/>
    <row r="8183" ht="14.4" customHeight="1"/>
    <row r="8184" ht="14.4" customHeight="1"/>
    <row r="8185" ht="14.4" customHeight="1"/>
    <row r="8186" ht="14.4" customHeight="1"/>
    <row r="8187" ht="14.4" customHeight="1"/>
    <row r="8188" ht="14.4" customHeight="1"/>
    <row r="8189" ht="14.4" customHeight="1"/>
    <row r="8190" ht="14.4" customHeight="1"/>
    <row r="8191" ht="14.4" customHeight="1"/>
    <row r="8192" ht="14.4" customHeight="1"/>
    <row r="8193" ht="14.4" customHeight="1"/>
    <row r="8194" ht="14.4" customHeight="1"/>
    <row r="8195" ht="14.4" customHeight="1"/>
    <row r="8196" ht="14.4" customHeight="1"/>
    <row r="8197" ht="14.4" customHeight="1"/>
    <row r="8198" ht="14.4" customHeight="1"/>
    <row r="8199" ht="14.4" customHeight="1"/>
    <row r="8200" ht="14.4" customHeight="1"/>
    <row r="8201" ht="14.4" customHeight="1"/>
    <row r="8202" ht="14.4" customHeight="1"/>
    <row r="8203" ht="14.4" customHeight="1"/>
    <row r="8204" ht="14.4" customHeight="1"/>
    <row r="8205" ht="14.4" customHeight="1"/>
    <row r="8206" ht="14.4" customHeight="1"/>
    <row r="8207" ht="14.4" customHeight="1"/>
    <row r="8208" ht="14.4" customHeight="1"/>
    <row r="8209" ht="14.4" customHeight="1"/>
    <row r="8210" ht="14.4" customHeight="1"/>
    <row r="8211" ht="14.4" customHeight="1"/>
    <row r="8212" ht="14.4" customHeight="1"/>
    <row r="8213" ht="14.4" customHeight="1"/>
    <row r="8214" ht="14.4" customHeight="1"/>
    <row r="8215" ht="14.4" customHeight="1"/>
    <row r="8216" ht="14.4" customHeight="1"/>
    <row r="8217" ht="14.4" customHeight="1"/>
    <row r="8218" ht="14.4" customHeight="1"/>
    <row r="8219" ht="14.4" customHeight="1"/>
    <row r="8220" ht="14.4" customHeight="1"/>
    <row r="8221" ht="14.4" customHeight="1"/>
    <row r="8222" ht="14.4" customHeight="1"/>
    <row r="8223" ht="14.4" customHeight="1"/>
    <row r="8224" ht="14.4" customHeight="1"/>
    <row r="8225" ht="14.4" customHeight="1"/>
    <row r="8226" ht="14.4" customHeight="1"/>
    <row r="8227" ht="14.4" customHeight="1"/>
    <row r="8228" ht="14.4" customHeight="1"/>
    <row r="8229" ht="14.4" customHeight="1"/>
    <row r="8230" ht="14.4" customHeight="1"/>
    <row r="8231" ht="14.4" customHeight="1"/>
    <row r="8232" ht="14.4" customHeight="1"/>
    <row r="8233" ht="14.4" customHeight="1"/>
    <row r="8234" ht="14.4" customHeight="1"/>
    <row r="8235" ht="14.4" customHeight="1"/>
    <row r="8236" ht="14.4" customHeight="1"/>
    <row r="8237" ht="14.4" customHeight="1"/>
    <row r="8238" ht="14.4" customHeight="1"/>
    <row r="8239" ht="14.4" customHeight="1"/>
    <row r="8240" ht="14.4" customHeight="1"/>
    <row r="8241" ht="14.4" customHeight="1"/>
    <row r="8242" ht="14.4" customHeight="1"/>
    <row r="8243" ht="14.4" customHeight="1"/>
    <row r="8244" ht="14.4" customHeight="1"/>
    <row r="8245" ht="14.4" customHeight="1"/>
    <row r="8246" ht="14.4" customHeight="1"/>
    <row r="8247" ht="14.4" customHeight="1"/>
    <row r="8248" ht="14.4" customHeight="1"/>
    <row r="8249" ht="14.4" customHeight="1"/>
    <row r="8250" ht="14.4" customHeight="1"/>
    <row r="8251" ht="14.4" customHeight="1"/>
    <row r="8252" ht="14.4" customHeight="1"/>
    <row r="8253" ht="14.4" customHeight="1"/>
    <row r="8254" ht="14.4" customHeight="1"/>
    <row r="8255" ht="14.4" customHeight="1"/>
    <row r="8256" ht="14.4" customHeight="1"/>
    <row r="8257" ht="14.4" customHeight="1"/>
    <row r="8258" ht="14.4" customHeight="1"/>
    <row r="8259" ht="14.4" customHeight="1"/>
    <row r="8260" ht="14.4" customHeight="1"/>
    <row r="8261" ht="14.4" customHeight="1"/>
    <row r="8262" ht="14.4" customHeight="1"/>
    <row r="8263" ht="14.4" customHeight="1"/>
    <row r="8264" ht="14.4" customHeight="1"/>
    <row r="8265" ht="14.4" customHeight="1"/>
    <row r="8266" ht="14.4" customHeight="1"/>
    <row r="8267" ht="14.4" customHeight="1"/>
    <row r="8268" ht="14.4" customHeight="1"/>
    <row r="8269" ht="14.4" customHeight="1"/>
    <row r="8270" ht="14.4" customHeight="1"/>
    <row r="8271" ht="14.4" customHeight="1"/>
    <row r="8272" ht="14.4" customHeight="1"/>
    <row r="8273" ht="14.4" customHeight="1"/>
    <row r="8274" ht="14.4" customHeight="1"/>
    <row r="8275" ht="14.4" customHeight="1"/>
    <row r="8276" ht="14.4" customHeight="1"/>
    <row r="8277" ht="14.4" customHeight="1"/>
    <row r="8278" ht="14.4" customHeight="1"/>
    <row r="8279" ht="14.4" customHeight="1"/>
    <row r="8280" ht="14.4" customHeight="1"/>
    <row r="8281" ht="14.4" customHeight="1"/>
    <row r="8282" ht="14.4" customHeight="1"/>
    <row r="8283" ht="14.4" customHeight="1"/>
    <row r="8284" ht="14.4" customHeight="1"/>
    <row r="8285" ht="14.4" customHeight="1"/>
    <row r="8286" ht="14.4" customHeight="1"/>
    <row r="8287" ht="14.4" customHeight="1"/>
    <row r="8288" ht="14.4" customHeight="1"/>
    <row r="8289" ht="14.4" customHeight="1"/>
    <row r="8290" ht="14.4" customHeight="1"/>
    <row r="8291" ht="14.4" customHeight="1"/>
    <row r="8292" ht="14.4" customHeight="1"/>
    <row r="8293" ht="14.4" customHeight="1"/>
    <row r="8294" ht="14.4" customHeight="1"/>
    <row r="8295" ht="14.4" customHeight="1"/>
    <row r="8296" ht="14.4" customHeight="1"/>
    <row r="8297" ht="14.4" customHeight="1"/>
    <row r="8298" ht="14.4" customHeight="1"/>
    <row r="8299" ht="14.4" customHeight="1"/>
    <row r="8300" ht="14.4" customHeight="1"/>
    <row r="8301" ht="14.4" customHeight="1"/>
    <row r="8302" ht="14.4" customHeight="1"/>
    <row r="8303" ht="14.4" customHeight="1"/>
    <row r="8304" ht="14.4" customHeight="1"/>
    <row r="8305" ht="14.4" customHeight="1"/>
    <row r="8306" ht="14.4" customHeight="1"/>
    <row r="8307" ht="14.4" customHeight="1"/>
    <row r="8308" ht="14.4" customHeight="1"/>
    <row r="8309" ht="14.4" customHeight="1"/>
    <row r="8310" ht="14.4" customHeight="1"/>
    <row r="8311" ht="14.4" customHeight="1"/>
    <row r="8312" ht="14.4" customHeight="1"/>
    <row r="8313" ht="14.4" customHeight="1"/>
    <row r="8314" ht="14.4" customHeight="1"/>
    <row r="8315" ht="14.4" customHeight="1"/>
    <row r="8316" ht="14.4" customHeight="1"/>
    <row r="8317" ht="14.4" customHeight="1"/>
    <row r="8318" ht="14.4" customHeight="1"/>
    <row r="8319" ht="14.4" customHeight="1"/>
    <row r="8320" ht="14.4" customHeight="1"/>
    <row r="8321" ht="14.4" customHeight="1"/>
    <row r="8322" ht="14.4" customHeight="1"/>
    <row r="8323" ht="14.4" customHeight="1"/>
    <row r="8324" ht="14.4" customHeight="1"/>
    <row r="8325" ht="14.4" customHeight="1"/>
    <row r="8326" ht="14.4" customHeight="1"/>
    <row r="8327" ht="14.4" customHeight="1"/>
    <row r="8328" ht="14.4" customHeight="1"/>
    <row r="8329" ht="14.4" customHeight="1"/>
    <row r="8330" ht="14.4" customHeight="1"/>
    <row r="8331" ht="14.4" customHeight="1"/>
    <row r="8332" ht="14.4" customHeight="1"/>
    <row r="8333" ht="14.4" customHeight="1"/>
    <row r="8334" ht="14.4" customHeight="1"/>
    <row r="8335" ht="14.4" customHeight="1"/>
    <row r="8336" ht="14.4" customHeight="1"/>
    <row r="8337" ht="14.4" customHeight="1"/>
    <row r="8338" ht="14.4" customHeight="1"/>
    <row r="8339" ht="14.4" customHeight="1"/>
    <row r="8340" ht="14.4" customHeight="1"/>
    <row r="8341" ht="14.4" customHeight="1"/>
    <row r="8342" ht="14.4" customHeight="1"/>
    <row r="8343" ht="14.4" customHeight="1"/>
    <row r="8344" ht="14.4" customHeight="1"/>
    <row r="8345" ht="14.4" customHeight="1"/>
    <row r="8346" ht="14.4" customHeight="1"/>
    <row r="8347" ht="14.4" customHeight="1"/>
    <row r="8348" ht="14.4" customHeight="1"/>
    <row r="8349" ht="14.4" customHeight="1"/>
    <row r="8350" ht="14.4" customHeight="1"/>
    <row r="8351" ht="14.4" customHeight="1"/>
    <row r="8352" ht="14.4" customHeight="1"/>
    <row r="8353" ht="14.4" customHeight="1"/>
    <row r="8354" ht="14.4" customHeight="1"/>
    <row r="8355" ht="14.4" customHeight="1"/>
    <row r="8356" ht="14.4" customHeight="1"/>
    <row r="8357" ht="14.4" customHeight="1"/>
    <row r="8358" ht="14.4" customHeight="1"/>
    <row r="8359" ht="14.4" customHeight="1"/>
    <row r="8360" ht="14.4" customHeight="1"/>
    <row r="8361" ht="14.4" customHeight="1"/>
    <row r="8362" ht="14.4" customHeight="1"/>
    <row r="8363" ht="14.4" customHeight="1"/>
    <row r="8364" ht="14.4" customHeight="1"/>
    <row r="8365" ht="14.4" customHeight="1"/>
    <row r="8366" ht="14.4" customHeight="1"/>
    <row r="8367" ht="14.4" customHeight="1"/>
    <row r="8368" ht="14.4" customHeight="1"/>
    <row r="8369" ht="14.4" customHeight="1"/>
    <row r="8370" ht="14.4" customHeight="1"/>
    <row r="8371" ht="14.4" customHeight="1"/>
    <row r="8372" ht="14.4" customHeight="1"/>
    <row r="8373" ht="14.4" customHeight="1"/>
    <row r="8374" ht="14.4" customHeight="1"/>
    <row r="8375" ht="14.4" customHeight="1"/>
    <row r="8376" ht="14.4" customHeight="1"/>
    <row r="8377" ht="14.4" customHeight="1"/>
    <row r="8378" ht="14.4" customHeight="1"/>
    <row r="8379" ht="14.4" customHeight="1"/>
    <row r="8380" ht="14.4" customHeight="1"/>
    <row r="8381" ht="14.4" customHeight="1"/>
    <row r="8382" ht="14.4" customHeight="1"/>
    <row r="8383" ht="14.4" customHeight="1"/>
    <row r="8384" ht="14.4" customHeight="1"/>
    <row r="8385" ht="14.4" customHeight="1"/>
    <row r="8386" ht="14.4" customHeight="1"/>
    <row r="8387" ht="14.4" customHeight="1"/>
    <row r="8388" ht="14.4" customHeight="1"/>
    <row r="8389" ht="14.4" customHeight="1"/>
    <row r="8390" ht="14.4" customHeight="1"/>
    <row r="8391" ht="14.4" customHeight="1"/>
    <row r="8392" ht="14.4" customHeight="1"/>
    <row r="8393" ht="14.4" customHeight="1"/>
    <row r="8394" ht="14.4" customHeight="1"/>
    <row r="8395" ht="14.4" customHeight="1"/>
    <row r="8396" ht="14.4" customHeight="1"/>
    <row r="8397" ht="14.4" customHeight="1"/>
    <row r="8398" ht="14.4" customHeight="1"/>
    <row r="8399" ht="14.4" customHeight="1"/>
    <row r="8400" ht="14.4" customHeight="1"/>
    <row r="8401" ht="14.4" customHeight="1"/>
    <row r="8402" ht="14.4" customHeight="1"/>
    <row r="8403" ht="14.4" customHeight="1"/>
    <row r="8404" ht="14.4" customHeight="1"/>
    <row r="8405" ht="14.4" customHeight="1"/>
    <row r="8406" ht="14.4" customHeight="1"/>
    <row r="8407" ht="14.4" customHeight="1"/>
    <row r="8408" ht="14.4" customHeight="1"/>
    <row r="8409" ht="14.4" customHeight="1"/>
    <row r="8410" ht="14.4" customHeight="1"/>
    <row r="8411" ht="14.4" customHeight="1"/>
    <row r="8412" ht="14.4" customHeight="1"/>
    <row r="8413" ht="14.4" customHeight="1"/>
    <row r="8414" ht="14.4" customHeight="1"/>
    <row r="8415" ht="14.4" customHeight="1"/>
    <row r="8416" ht="14.4" customHeight="1"/>
    <row r="8417" ht="14.4" customHeight="1"/>
    <row r="8418" ht="14.4" customHeight="1"/>
    <row r="8419" ht="14.4" customHeight="1"/>
    <row r="8420" ht="14.4" customHeight="1"/>
    <row r="8421" ht="14.4" customHeight="1"/>
    <row r="8422" ht="14.4" customHeight="1"/>
    <row r="8423" ht="14.4" customHeight="1"/>
    <row r="8424" ht="14.4" customHeight="1"/>
    <row r="8425" ht="14.4" customHeight="1"/>
    <row r="8426" ht="14.4" customHeight="1"/>
    <row r="8427" ht="14.4" customHeight="1"/>
    <row r="8428" ht="14.4" customHeight="1"/>
    <row r="8429" ht="14.4" customHeight="1"/>
    <row r="8430" ht="14.4" customHeight="1"/>
    <row r="8431" ht="14.4" customHeight="1"/>
    <row r="8432" ht="14.4" customHeight="1"/>
    <row r="8433" ht="14.4" customHeight="1"/>
    <row r="8434" ht="14.4" customHeight="1"/>
    <row r="8435" ht="14.4" customHeight="1"/>
    <row r="8436" ht="14.4" customHeight="1"/>
    <row r="8437" ht="14.4" customHeight="1"/>
    <row r="8438" ht="14.4" customHeight="1"/>
    <row r="8439" ht="14.4" customHeight="1"/>
    <row r="8440" ht="14.4" customHeight="1"/>
    <row r="8441" ht="14.4" customHeight="1"/>
    <row r="8442" ht="14.4" customHeight="1"/>
    <row r="8443" ht="14.4" customHeight="1"/>
    <row r="8444" ht="14.4" customHeight="1"/>
    <row r="8445" ht="14.4" customHeight="1"/>
    <row r="8446" ht="14.4" customHeight="1"/>
    <row r="8447" ht="14.4" customHeight="1"/>
    <row r="8448" ht="14.4" customHeight="1"/>
    <row r="8449" ht="14.4" customHeight="1"/>
    <row r="8450" ht="14.4" customHeight="1"/>
    <row r="8451" ht="14.4" customHeight="1"/>
    <row r="8452" ht="14.4" customHeight="1"/>
    <row r="8453" ht="14.4" customHeight="1"/>
    <row r="8454" ht="14.4" customHeight="1"/>
    <row r="8455" ht="14.4" customHeight="1"/>
    <row r="8456" ht="14.4" customHeight="1"/>
    <row r="8457" ht="14.4" customHeight="1"/>
    <row r="8458" ht="14.4" customHeight="1"/>
    <row r="8459" ht="14.4" customHeight="1"/>
    <row r="8460" ht="14.4" customHeight="1"/>
    <row r="8461" ht="14.4" customHeight="1"/>
    <row r="8462" ht="14.4" customHeight="1"/>
    <row r="8463" ht="14.4" customHeight="1"/>
    <row r="8464" ht="14.4" customHeight="1"/>
    <row r="8465" ht="14.4" customHeight="1"/>
    <row r="8466" ht="14.4" customHeight="1"/>
    <row r="8467" ht="14.4" customHeight="1"/>
    <row r="8468" ht="14.4" customHeight="1"/>
    <row r="8469" ht="14.4" customHeight="1"/>
    <row r="8470" ht="14.4" customHeight="1"/>
    <row r="8471" ht="14.4" customHeight="1"/>
    <row r="8472" ht="14.4" customHeight="1"/>
    <row r="8473" ht="14.4" customHeight="1"/>
    <row r="8474" ht="14.4" customHeight="1"/>
    <row r="8475" ht="14.4" customHeight="1"/>
    <row r="8476" ht="14.4" customHeight="1"/>
    <row r="8477" ht="14.4" customHeight="1"/>
    <row r="8478" ht="14.4" customHeight="1"/>
    <row r="8479" ht="14.4" customHeight="1"/>
    <row r="8480" ht="14.4" customHeight="1"/>
    <row r="8481" ht="14.4" customHeight="1"/>
    <row r="8482" ht="14.4" customHeight="1"/>
    <row r="8483" ht="14.4" customHeight="1"/>
    <row r="8484" ht="14.4" customHeight="1"/>
    <row r="8485" ht="14.4" customHeight="1"/>
    <row r="8486" ht="14.4" customHeight="1"/>
    <row r="8487" ht="14.4" customHeight="1"/>
    <row r="8488" ht="14.4" customHeight="1"/>
    <row r="8489" ht="14.4" customHeight="1"/>
    <row r="8490" ht="14.4" customHeight="1"/>
    <row r="8491" ht="14.4" customHeight="1"/>
    <row r="8492" ht="14.4" customHeight="1"/>
    <row r="8493" ht="14.4" customHeight="1"/>
    <row r="8494" ht="14.4" customHeight="1"/>
    <row r="8495" ht="14.4" customHeight="1"/>
    <row r="8496" ht="14.4" customHeight="1"/>
    <row r="8497" ht="14.4" customHeight="1"/>
    <row r="8498" ht="14.4" customHeight="1"/>
    <row r="8499" ht="14.4" customHeight="1"/>
    <row r="8500" ht="14.4" customHeight="1"/>
    <row r="8501" ht="14.4" customHeight="1"/>
    <row r="8502" ht="14.4" customHeight="1"/>
    <row r="8503" ht="14.4" customHeight="1"/>
    <row r="8504" ht="14.4" customHeight="1"/>
    <row r="8505" ht="14.4" customHeight="1"/>
    <row r="8506" ht="14.4" customHeight="1"/>
    <row r="8507" ht="14.4" customHeight="1"/>
    <row r="8508" ht="14.4" customHeight="1"/>
    <row r="8509" ht="14.4" customHeight="1"/>
    <row r="8510" ht="14.4" customHeight="1"/>
    <row r="8511" ht="14.4" customHeight="1"/>
    <row r="8512" ht="14.4" customHeight="1"/>
    <row r="8513" ht="14.4" customHeight="1"/>
    <row r="8514" ht="14.4" customHeight="1"/>
    <row r="8515" ht="14.4" customHeight="1"/>
    <row r="8516" ht="14.4" customHeight="1"/>
    <row r="8517" ht="14.4" customHeight="1"/>
    <row r="8518" ht="14.4" customHeight="1"/>
    <row r="8519" ht="14.4" customHeight="1"/>
    <row r="8520" ht="14.4" customHeight="1"/>
    <row r="8521" ht="14.4" customHeight="1"/>
    <row r="8522" ht="14.4" customHeight="1"/>
    <row r="8523" ht="14.4" customHeight="1"/>
    <row r="8524" ht="14.4" customHeight="1"/>
    <row r="8525" ht="14.4" customHeight="1"/>
    <row r="8526" ht="14.4" customHeight="1"/>
    <row r="8527" ht="14.4" customHeight="1"/>
    <row r="8528" ht="14.4" customHeight="1"/>
    <row r="8529" ht="14.4" customHeight="1"/>
    <row r="8530" ht="14.4" customHeight="1"/>
    <row r="8531" ht="14.4" customHeight="1"/>
    <row r="8532" ht="14.4" customHeight="1"/>
    <row r="8533" ht="14.4" customHeight="1"/>
    <row r="8534" ht="14.4" customHeight="1"/>
    <row r="8535" ht="14.4" customHeight="1"/>
    <row r="8536" ht="14.4" customHeight="1"/>
    <row r="8537" ht="14.4" customHeight="1"/>
    <row r="8538" ht="14.4" customHeight="1"/>
    <row r="8539" ht="14.4" customHeight="1"/>
    <row r="8540" ht="14.4" customHeight="1"/>
    <row r="8541" ht="14.4" customHeight="1"/>
    <row r="8542" ht="14.4" customHeight="1"/>
    <row r="8543" ht="14.4" customHeight="1"/>
    <row r="8544" ht="14.4" customHeight="1"/>
    <row r="8545" ht="14.4" customHeight="1"/>
    <row r="8546" ht="14.4" customHeight="1"/>
    <row r="8547" ht="14.4" customHeight="1"/>
    <row r="8548" ht="14.4" customHeight="1"/>
    <row r="8549" ht="14.4" customHeight="1"/>
    <row r="8550" ht="14.4" customHeight="1"/>
    <row r="8551" ht="14.4" customHeight="1"/>
    <row r="8552" ht="14.4" customHeight="1"/>
    <row r="8553" ht="14.4" customHeight="1"/>
    <row r="8554" ht="14.4" customHeight="1"/>
    <row r="8555" ht="14.4" customHeight="1"/>
    <row r="8556" ht="14.4" customHeight="1"/>
    <row r="8557" ht="14.4" customHeight="1"/>
    <row r="8558" ht="14.4" customHeight="1"/>
    <row r="8559" ht="14.4" customHeight="1"/>
    <row r="8560" ht="14.4" customHeight="1"/>
    <row r="8561" ht="14.4" customHeight="1"/>
    <row r="8562" ht="14.4" customHeight="1"/>
    <row r="8563" ht="14.4" customHeight="1"/>
    <row r="8564" ht="14.4" customHeight="1"/>
    <row r="8565" ht="14.4" customHeight="1"/>
    <row r="8566" ht="14.4" customHeight="1"/>
    <row r="8567" ht="14.4" customHeight="1"/>
    <row r="8568" ht="14.4" customHeight="1"/>
    <row r="8569" ht="14.4" customHeight="1"/>
    <row r="8570" ht="14.4" customHeight="1"/>
    <row r="8571" ht="14.4" customHeight="1"/>
    <row r="8572" ht="14.4" customHeight="1"/>
    <row r="8573" ht="14.4" customHeight="1"/>
    <row r="8574" ht="14.4" customHeight="1"/>
    <row r="8575" ht="14.4" customHeight="1"/>
    <row r="8576" ht="14.4" customHeight="1"/>
    <row r="8577" ht="14.4" customHeight="1"/>
    <row r="8578" ht="14.4" customHeight="1"/>
    <row r="8579" ht="14.4" customHeight="1"/>
    <row r="8580" ht="14.4" customHeight="1"/>
    <row r="8581" ht="14.4" customHeight="1"/>
    <row r="8582" ht="14.4" customHeight="1"/>
    <row r="8583" ht="14.4" customHeight="1"/>
    <row r="8584" ht="14.4" customHeight="1"/>
    <row r="8585" ht="14.4" customHeight="1"/>
    <row r="8586" ht="14.4" customHeight="1"/>
    <row r="8587" ht="14.4" customHeight="1"/>
    <row r="8588" ht="14.4" customHeight="1"/>
    <row r="8589" ht="14.4" customHeight="1"/>
    <row r="8590" ht="14.4" customHeight="1"/>
    <row r="8591" ht="14.4" customHeight="1"/>
    <row r="8592" ht="14.4" customHeight="1"/>
    <row r="8593" ht="14.4" customHeight="1"/>
    <row r="8594" ht="14.4" customHeight="1"/>
    <row r="8595" ht="14.4" customHeight="1"/>
    <row r="8596" ht="14.4" customHeight="1"/>
    <row r="8597" ht="14.4" customHeight="1"/>
    <row r="8598" ht="14.4" customHeight="1"/>
    <row r="8599" ht="14.4" customHeight="1"/>
    <row r="8600" ht="14.4" customHeight="1"/>
    <row r="8601" ht="14.4" customHeight="1"/>
    <row r="8602" ht="14.4" customHeight="1"/>
    <row r="8603" ht="14.4" customHeight="1"/>
    <row r="8604" ht="14.4" customHeight="1"/>
    <row r="8605" ht="14.4" customHeight="1"/>
    <row r="8606" ht="14.4" customHeight="1"/>
    <row r="8607" ht="14.4" customHeight="1"/>
    <row r="8608" ht="14.4" customHeight="1"/>
    <row r="8609" ht="14.4" customHeight="1"/>
    <row r="8610" ht="14.4" customHeight="1"/>
    <row r="8611" ht="14.4" customHeight="1"/>
    <row r="8612" ht="14.4" customHeight="1"/>
    <row r="8613" ht="14.4" customHeight="1"/>
    <row r="8614" ht="14.4" customHeight="1"/>
    <row r="8615" ht="14.4" customHeight="1"/>
    <row r="8616" ht="14.4" customHeight="1"/>
    <row r="8617" ht="14.4" customHeight="1"/>
    <row r="8618" ht="14.4" customHeight="1"/>
    <row r="8619" ht="14.4" customHeight="1"/>
    <row r="8620" ht="14.4" customHeight="1"/>
    <row r="8621" ht="14.4" customHeight="1"/>
    <row r="8622" ht="14.4" customHeight="1"/>
    <row r="8623" ht="14.4" customHeight="1"/>
    <row r="8624" ht="14.4" customHeight="1"/>
    <row r="8625" ht="14.4" customHeight="1"/>
    <row r="8626" ht="14.4" customHeight="1"/>
    <row r="8627" ht="14.4" customHeight="1"/>
    <row r="8628" ht="14.4" customHeight="1"/>
    <row r="8629" ht="14.4" customHeight="1"/>
    <row r="8630" ht="14.4" customHeight="1"/>
    <row r="8631" ht="14.4" customHeight="1"/>
    <row r="8632" ht="14.4" customHeight="1"/>
    <row r="8633" ht="14.4" customHeight="1"/>
    <row r="8634" ht="14.4" customHeight="1"/>
    <row r="8635" ht="14.4" customHeight="1"/>
    <row r="8636" ht="14.4" customHeight="1"/>
    <row r="8637" ht="14.4" customHeight="1"/>
    <row r="8638" ht="14.4" customHeight="1"/>
    <row r="8639" ht="14.4" customHeight="1"/>
    <row r="8640" ht="14.4" customHeight="1"/>
    <row r="8641" ht="14.4" customHeight="1"/>
    <row r="8642" ht="14.4" customHeight="1"/>
    <row r="8643" ht="14.4" customHeight="1"/>
    <row r="8644" ht="14.4" customHeight="1"/>
    <row r="8645" ht="14.4" customHeight="1"/>
    <row r="8646" ht="14.4" customHeight="1"/>
    <row r="8647" ht="14.4" customHeight="1"/>
    <row r="8648" ht="14.4" customHeight="1"/>
    <row r="8649" ht="14.4" customHeight="1"/>
    <row r="8650" ht="14.4" customHeight="1"/>
    <row r="8651" ht="14.4" customHeight="1"/>
    <row r="8652" ht="14.4" customHeight="1"/>
    <row r="8653" ht="14.4" customHeight="1"/>
    <row r="8654" ht="14.4" customHeight="1"/>
    <row r="8655" ht="14.4" customHeight="1"/>
    <row r="8656" ht="14.4" customHeight="1"/>
    <row r="8657" ht="14.4" customHeight="1"/>
    <row r="8658" ht="14.4" customHeight="1"/>
    <row r="8659" ht="14.4" customHeight="1"/>
    <row r="8660" ht="14.4" customHeight="1"/>
    <row r="8661" ht="14.4" customHeight="1"/>
    <row r="8662" ht="14.4" customHeight="1"/>
    <row r="8663" ht="14.4" customHeight="1"/>
    <row r="8664" ht="14.4" customHeight="1"/>
    <row r="8665" ht="14.4" customHeight="1"/>
    <row r="8666" ht="14.4" customHeight="1"/>
    <row r="8667" ht="14.4" customHeight="1"/>
    <row r="8668" ht="14.4" customHeight="1"/>
    <row r="8669" ht="14.4" customHeight="1"/>
    <row r="8670" ht="14.4" customHeight="1"/>
    <row r="8671" ht="14.4" customHeight="1"/>
    <row r="8672" ht="14.4" customHeight="1"/>
    <row r="8673" ht="14.4" customHeight="1"/>
    <row r="8674" ht="14.4" customHeight="1"/>
    <row r="8675" ht="14.4" customHeight="1"/>
    <row r="8676" ht="14.4" customHeight="1"/>
    <row r="8677" ht="14.4" customHeight="1"/>
    <row r="8678" ht="14.4" customHeight="1"/>
    <row r="8679" ht="14.4" customHeight="1"/>
    <row r="8680" ht="14.4" customHeight="1"/>
    <row r="8681" ht="14.4" customHeight="1"/>
    <row r="8682" ht="14.4" customHeight="1"/>
    <row r="8683" ht="14.4" customHeight="1"/>
    <row r="8684" ht="14.4" customHeight="1"/>
    <row r="8685" ht="14.4" customHeight="1"/>
    <row r="8686" ht="14.4" customHeight="1"/>
    <row r="8687" ht="14.4" customHeight="1"/>
    <row r="8688" ht="14.4" customHeight="1"/>
    <row r="8689" ht="14.4" customHeight="1"/>
    <row r="8690" ht="14.4" customHeight="1"/>
    <row r="8691" ht="14.4" customHeight="1"/>
    <row r="8692" ht="14.4" customHeight="1"/>
    <row r="8693" ht="14.4" customHeight="1"/>
    <row r="8694" ht="14.4" customHeight="1"/>
    <row r="8695" ht="14.4" customHeight="1"/>
    <row r="8696" ht="14.4" customHeight="1"/>
    <row r="8697" ht="14.4" customHeight="1"/>
    <row r="8698" ht="14.4" customHeight="1"/>
    <row r="8699" ht="14.4" customHeight="1"/>
    <row r="8700" ht="14.4" customHeight="1"/>
    <row r="8701" ht="14.4" customHeight="1"/>
    <row r="8702" ht="14.4" customHeight="1"/>
    <row r="8703" ht="14.4" customHeight="1"/>
    <row r="8704" ht="14.4" customHeight="1"/>
    <row r="8705" ht="14.4" customHeight="1"/>
    <row r="8706" ht="14.4" customHeight="1"/>
    <row r="8707" ht="14.4" customHeight="1"/>
    <row r="8708" ht="14.4" customHeight="1"/>
    <row r="8709" ht="14.4" customHeight="1"/>
    <row r="8710" ht="14.4" customHeight="1"/>
    <row r="8711" ht="14.4" customHeight="1"/>
    <row r="8712" ht="14.4" customHeight="1"/>
    <row r="8713" ht="14.4" customHeight="1"/>
    <row r="8714" ht="14.4" customHeight="1"/>
    <row r="8715" ht="14.4" customHeight="1"/>
    <row r="8716" ht="14.4" customHeight="1"/>
    <row r="8717" ht="14.4" customHeight="1"/>
    <row r="8718" ht="14.4" customHeight="1"/>
    <row r="8719" ht="14.4" customHeight="1"/>
    <row r="8720" ht="14.4" customHeight="1"/>
    <row r="8721" ht="14.4" customHeight="1"/>
    <row r="8722" ht="14.4" customHeight="1"/>
    <row r="8723" ht="14.4" customHeight="1"/>
    <row r="8724" ht="14.4" customHeight="1"/>
    <row r="8725" ht="14.4" customHeight="1"/>
    <row r="8726" ht="14.4" customHeight="1"/>
    <row r="8727" ht="14.4" customHeight="1"/>
    <row r="8728" ht="14.4" customHeight="1"/>
    <row r="8729" ht="14.4" customHeight="1"/>
    <row r="8730" ht="14.4" customHeight="1"/>
    <row r="8731" ht="14.4" customHeight="1"/>
    <row r="8732" ht="14.4" customHeight="1"/>
    <row r="8733" ht="14.4" customHeight="1"/>
    <row r="8734" ht="14.4" customHeight="1"/>
    <row r="8735" ht="14.4" customHeight="1"/>
    <row r="8736" ht="14.4" customHeight="1"/>
    <row r="8737" ht="14.4" customHeight="1"/>
    <row r="8738" ht="14.4" customHeight="1"/>
    <row r="8739" ht="14.4" customHeight="1"/>
    <row r="8740" ht="14.4" customHeight="1"/>
    <row r="8741" ht="14.4" customHeight="1"/>
    <row r="8742" ht="14.4" customHeight="1"/>
    <row r="8743" ht="14.4" customHeight="1"/>
    <row r="8744" ht="14.4" customHeight="1"/>
    <row r="8745" ht="14.4" customHeight="1"/>
    <row r="8746" ht="14.4" customHeight="1"/>
    <row r="8747" ht="14.4" customHeight="1"/>
    <row r="8748" ht="14.4" customHeight="1"/>
    <row r="8749" ht="14.4" customHeight="1"/>
    <row r="8750" ht="14.4" customHeight="1"/>
    <row r="8751" ht="14.4" customHeight="1"/>
    <row r="8752" ht="14.4" customHeight="1"/>
    <row r="8753" ht="14.4" customHeight="1"/>
    <row r="8754" ht="14.4" customHeight="1"/>
    <row r="8755" ht="14.4" customHeight="1"/>
    <row r="8756" ht="14.4" customHeight="1"/>
    <row r="8757" ht="14.4" customHeight="1"/>
    <row r="8758" ht="14.4" customHeight="1"/>
    <row r="8759" ht="14.4" customHeight="1"/>
    <row r="8760" ht="14.4" customHeight="1"/>
    <row r="8761" ht="14.4" customHeight="1"/>
    <row r="8762" ht="14.4" customHeight="1"/>
    <row r="8763" ht="14.4" customHeight="1"/>
    <row r="8764" ht="14.4" customHeight="1"/>
    <row r="8765" ht="14.4" customHeight="1"/>
    <row r="8766" ht="14.4" customHeight="1"/>
    <row r="8767" ht="14.4" customHeight="1"/>
    <row r="8768" ht="14.4" customHeight="1"/>
    <row r="8769" ht="14.4" customHeight="1"/>
    <row r="8770" ht="14.4" customHeight="1"/>
    <row r="8771" ht="14.4" customHeight="1"/>
    <row r="8772" ht="14.4" customHeight="1"/>
    <row r="8773" ht="14.4" customHeight="1"/>
    <row r="8774" ht="14.4" customHeight="1"/>
    <row r="8775" ht="14.4" customHeight="1"/>
    <row r="8776" ht="14.4" customHeight="1"/>
    <row r="8777" ht="14.4" customHeight="1"/>
    <row r="8778" ht="14.4" customHeight="1"/>
    <row r="8779" ht="14.4" customHeight="1"/>
    <row r="8780" ht="14.4" customHeight="1"/>
    <row r="8781" ht="14.4" customHeight="1"/>
    <row r="8782" ht="14.4" customHeight="1"/>
    <row r="8783" ht="14.4" customHeight="1"/>
    <row r="8784" ht="14.4" customHeight="1"/>
    <row r="8785" ht="14.4" customHeight="1"/>
    <row r="8786" ht="14.4" customHeight="1"/>
    <row r="8787" ht="14.4" customHeight="1"/>
    <row r="8788" ht="14.4" customHeight="1"/>
    <row r="8789" ht="14.4" customHeight="1"/>
    <row r="8790" ht="14.4" customHeight="1"/>
    <row r="8791" ht="14.4" customHeight="1"/>
    <row r="8792" ht="14.4" customHeight="1"/>
    <row r="8793" ht="14.4" customHeight="1"/>
    <row r="8794" ht="14.4" customHeight="1"/>
    <row r="8795" ht="14.4" customHeight="1"/>
    <row r="8796" ht="14.4" customHeight="1"/>
    <row r="8797" ht="14.4" customHeight="1"/>
    <row r="8798" ht="14.4" customHeight="1"/>
    <row r="8799" ht="14.4" customHeight="1"/>
    <row r="8800" ht="14.4" customHeight="1"/>
    <row r="8801" ht="14.4" customHeight="1"/>
    <row r="8802" ht="14.4" customHeight="1"/>
    <row r="8803" ht="14.4" customHeight="1"/>
    <row r="8804" ht="14.4" customHeight="1"/>
    <row r="8805" ht="14.4" customHeight="1"/>
    <row r="8806" ht="14.4" customHeight="1"/>
    <row r="8807" ht="14.4" customHeight="1"/>
    <row r="8808" ht="14.4" customHeight="1"/>
    <row r="8809" ht="14.4" customHeight="1"/>
    <row r="8810" ht="14.4" customHeight="1"/>
    <row r="8811" ht="14.4" customHeight="1"/>
    <row r="8812" ht="14.4" customHeight="1"/>
    <row r="8813" ht="14.4" customHeight="1"/>
    <row r="8814" ht="14.4" customHeight="1"/>
    <row r="8815" ht="14.4" customHeight="1"/>
    <row r="8816" ht="14.4" customHeight="1"/>
    <row r="8817" ht="14.4" customHeight="1"/>
    <row r="8818" ht="14.4" customHeight="1"/>
    <row r="8819" ht="14.4" customHeight="1"/>
    <row r="8820" ht="14.4" customHeight="1"/>
    <row r="8821" ht="14.4" customHeight="1"/>
    <row r="8822" ht="14.4" customHeight="1"/>
    <row r="8823" ht="14.4" customHeight="1"/>
    <row r="8824" ht="14.4" customHeight="1"/>
    <row r="8825" ht="14.4" customHeight="1"/>
    <row r="8826" ht="14.4" customHeight="1"/>
    <row r="8827" ht="14.4" customHeight="1"/>
    <row r="8828" ht="14.4" customHeight="1"/>
    <row r="8829" ht="14.4" customHeight="1"/>
    <row r="8830" ht="14.4" customHeight="1"/>
    <row r="8831" ht="14.4" customHeight="1"/>
    <row r="8832" ht="14.4" customHeight="1"/>
    <row r="8833" ht="14.4" customHeight="1"/>
    <row r="8834" ht="14.4" customHeight="1"/>
    <row r="8835" ht="14.4" customHeight="1"/>
    <row r="8836" ht="14.4" customHeight="1"/>
    <row r="8837" ht="14.4" customHeight="1"/>
    <row r="8838" ht="14.4" customHeight="1"/>
    <row r="8839" ht="14.4" customHeight="1"/>
    <row r="8840" ht="14.4" customHeight="1"/>
    <row r="8841" ht="14.4" customHeight="1"/>
    <row r="8842" ht="14.4" customHeight="1"/>
    <row r="8843" ht="14.4" customHeight="1"/>
    <row r="8844" ht="14.4" customHeight="1"/>
    <row r="8845" ht="14.4" customHeight="1"/>
    <row r="8846" ht="14.4" customHeight="1"/>
    <row r="8847" ht="14.4" customHeight="1"/>
    <row r="8848" ht="14.4" customHeight="1"/>
    <row r="8849" ht="14.4" customHeight="1"/>
    <row r="8850" ht="14.4" customHeight="1"/>
    <row r="8851" ht="14.4" customHeight="1"/>
    <row r="8852" ht="14.4" customHeight="1"/>
    <row r="8853" ht="14.4" customHeight="1"/>
    <row r="8854" ht="14.4" customHeight="1"/>
    <row r="8855" ht="14.4" customHeight="1"/>
    <row r="8856" ht="14.4" customHeight="1"/>
    <row r="8857" ht="14.4" customHeight="1"/>
    <row r="8858" ht="14.4" customHeight="1"/>
    <row r="8859" ht="14.4" customHeight="1"/>
    <row r="8860" ht="14.4" customHeight="1"/>
    <row r="8861" ht="14.4" customHeight="1"/>
    <row r="8862" ht="14.4" customHeight="1"/>
    <row r="8863" ht="14.4" customHeight="1"/>
    <row r="8864" ht="14.4" customHeight="1"/>
    <row r="8865" ht="14.4" customHeight="1"/>
    <row r="8866" ht="14.4" customHeight="1"/>
    <row r="8867" ht="14.4" customHeight="1"/>
    <row r="8868" ht="14.4" customHeight="1"/>
    <row r="8869" ht="14.4" customHeight="1"/>
    <row r="8870" ht="14.4" customHeight="1"/>
    <row r="8871" ht="14.4" customHeight="1"/>
    <row r="8872" ht="14.4" customHeight="1"/>
    <row r="8873" ht="14.4" customHeight="1"/>
    <row r="8874" ht="14.4" customHeight="1"/>
    <row r="8875" ht="14.4" customHeight="1"/>
    <row r="8876" ht="14.4" customHeight="1"/>
    <row r="8877" ht="14.4" customHeight="1"/>
    <row r="8878" ht="14.4" customHeight="1"/>
    <row r="8879" ht="14.4" customHeight="1"/>
    <row r="8880" ht="14.4" customHeight="1"/>
    <row r="8881" ht="14.4" customHeight="1"/>
    <row r="8882" ht="14.4" customHeight="1"/>
    <row r="8883" ht="14.4" customHeight="1"/>
    <row r="8884" ht="14.4" customHeight="1"/>
    <row r="8885" ht="14.4" customHeight="1"/>
    <row r="8886" ht="14.4" customHeight="1"/>
    <row r="8887" ht="14.4" customHeight="1"/>
    <row r="8888" ht="14.4" customHeight="1"/>
    <row r="8889" ht="14.4" customHeight="1"/>
    <row r="8890" ht="14.4" customHeight="1"/>
    <row r="8891" ht="14.4" customHeight="1"/>
    <row r="8892" ht="14.4" customHeight="1"/>
    <row r="8893" ht="14.4" customHeight="1"/>
    <row r="8894" ht="14.4" customHeight="1"/>
    <row r="8895" ht="14.4" customHeight="1"/>
    <row r="8896" ht="14.4" customHeight="1"/>
    <row r="8897" ht="14.4" customHeight="1"/>
    <row r="8898" ht="14.4" customHeight="1"/>
    <row r="8899" ht="14.4" customHeight="1"/>
    <row r="8900" ht="14.4" customHeight="1"/>
    <row r="8901" ht="14.4" customHeight="1"/>
    <row r="8902" ht="14.4" customHeight="1"/>
    <row r="8903" ht="14.4" customHeight="1"/>
    <row r="8904" ht="14.4" customHeight="1"/>
    <row r="8905" ht="14.4" customHeight="1"/>
    <row r="8906" ht="14.4" customHeight="1"/>
    <row r="8907" ht="14.4" customHeight="1"/>
    <row r="8908" ht="14.4" customHeight="1"/>
    <row r="8909" ht="14.4" customHeight="1"/>
    <row r="8910" ht="14.4" customHeight="1"/>
    <row r="8911" ht="14.4" customHeight="1"/>
    <row r="8912" ht="14.4" customHeight="1"/>
    <row r="8913" ht="14.4" customHeight="1"/>
    <row r="8914" ht="14.4" customHeight="1"/>
    <row r="8915" ht="14.4" customHeight="1"/>
    <row r="8916" ht="14.4" customHeight="1"/>
    <row r="8917" ht="14.4" customHeight="1"/>
    <row r="8918" ht="14.4" customHeight="1"/>
    <row r="8919" ht="14.4" customHeight="1"/>
    <row r="8920" ht="14.4" customHeight="1"/>
    <row r="8921" ht="14.4" customHeight="1"/>
    <row r="8922" ht="14.4" customHeight="1"/>
    <row r="8923" ht="14.4" customHeight="1"/>
    <row r="8924" ht="14.4" customHeight="1"/>
    <row r="8925" ht="14.4" customHeight="1"/>
    <row r="8926" ht="14.4" customHeight="1"/>
    <row r="8927" ht="14.4" customHeight="1"/>
    <row r="8928" ht="14.4" customHeight="1"/>
    <row r="8929" ht="14.4" customHeight="1"/>
    <row r="8930" ht="14.4" customHeight="1"/>
    <row r="8931" ht="14.4" customHeight="1"/>
    <row r="8932" ht="14.4" customHeight="1"/>
    <row r="8933" ht="14.4" customHeight="1"/>
    <row r="8934" ht="14.4" customHeight="1"/>
    <row r="8935" ht="14.4" customHeight="1"/>
    <row r="8936" ht="14.4" customHeight="1"/>
    <row r="8937" ht="14.4" customHeight="1"/>
    <row r="8938" ht="14.4" customHeight="1"/>
    <row r="8939" ht="14.4" customHeight="1"/>
    <row r="8940" ht="14.4" customHeight="1"/>
    <row r="8941" ht="14.4" customHeight="1"/>
    <row r="8942" ht="14.4" customHeight="1"/>
    <row r="8943" ht="14.4" customHeight="1"/>
    <row r="8944" ht="14.4" customHeight="1"/>
    <row r="8945" ht="14.4" customHeight="1"/>
    <row r="8946" ht="14.4" customHeight="1"/>
    <row r="8947" ht="14.4" customHeight="1"/>
    <row r="8948" ht="14.4" customHeight="1"/>
    <row r="8949" ht="14.4" customHeight="1"/>
    <row r="8950" ht="14.4" customHeight="1"/>
    <row r="8951" ht="14.4" customHeight="1"/>
    <row r="8952" ht="14.4" customHeight="1"/>
    <row r="8953" ht="14.4" customHeight="1"/>
    <row r="8954" ht="14.4" customHeight="1"/>
    <row r="8955" ht="14.4" customHeight="1"/>
    <row r="8956" ht="14.4" customHeight="1"/>
    <row r="8957" ht="14.4" customHeight="1"/>
    <row r="8958" ht="14.4" customHeight="1"/>
    <row r="8959" ht="14.4" customHeight="1"/>
    <row r="8960" ht="14.4" customHeight="1"/>
    <row r="8961" ht="14.4" customHeight="1"/>
    <row r="8962" ht="14.4" customHeight="1"/>
    <row r="8963" ht="14.4" customHeight="1"/>
    <row r="8964" ht="14.4" customHeight="1"/>
    <row r="8965" ht="14.4" customHeight="1"/>
    <row r="8966" ht="14.4" customHeight="1"/>
    <row r="8967" ht="14.4" customHeight="1"/>
    <row r="8968" ht="14.4" customHeight="1"/>
    <row r="8969" ht="14.4" customHeight="1"/>
    <row r="8970" ht="14.4" customHeight="1"/>
    <row r="8971" ht="14.4" customHeight="1"/>
    <row r="8972" ht="14.4" customHeight="1"/>
    <row r="8973" ht="14.4" customHeight="1"/>
    <row r="8974" ht="14.4" customHeight="1"/>
    <row r="8975" ht="14.4" customHeight="1"/>
    <row r="8976" ht="14.4" customHeight="1"/>
    <row r="8977" ht="14.4" customHeight="1"/>
    <row r="8978" ht="14.4" customHeight="1"/>
    <row r="8979" ht="14.4" customHeight="1"/>
    <row r="8980" ht="14.4" customHeight="1"/>
    <row r="8981" ht="14.4" customHeight="1"/>
    <row r="8982" ht="14.4" customHeight="1"/>
    <row r="8983" ht="14.4" customHeight="1"/>
    <row r="8984" ht="14.4" customHeight="1"/>
    <row r="8985" ht="14.4" customHeight="1"/>
    <row r="8986" ht="14.4" customHeight="1"/>
    <row r="8987" ht="14.4" customHeight="1"/>
    <row r="8988" ht="14.4" customHeight="1"/>
    <row r="8989" ht="14.4" customHeight="1"/>
    <row r="8990" ht="14.4" customHeight="1"/>
    <row r="8991" ht="14.4" customHeight="1"/>
    <row r="8992" ht="14.4" customHeight="1"/>
    <row r="8993" ht="14.4" customHeight="1"/>
    <row r="8994" ht="14.4" customHeight="1"/>
    <row r="8995" ht="14.4" customHeight="1"/>
    <row r="8996" ht="14.4" customHeight="1"/>
    <row r="8997" ht="14.4" customHeight="1"/>
    <row r="8998" ht="14.4" customHeight="1"/>
    <row r="8999" ht="14.4" customHeight="1"/>
    <row r="9000" ht="14.4" customHeight="1"/>
    <row r="9001" ht="14.4" customHeight="1"/>
    <row r="9002" ht="14.4" customHeight="1"/>
    <row r="9003" ht="14.4" customHeight="1"/>
    <row r="9004" ht="14.4" customHeight="1"/>
    <row r="9005" ht="14.4" customHeight="1"/>
    <row r="9006" ht="14.4" customHeight="1"/>
    <row r="9007" ht="14.4" customHeight="1"/>
    <row r="9008" ht="14.4" customHeight="1"/>
    <row r="9009" ht="14.4" customHeight="1"/>
    <row r="9010" ht="14.4" customHeight="1"/>
    <row r="9011" ht="14.4" customHeight="1"/>
    <row r="9012" ht="14.4" customHeight="1"/>
    <row r="9013" ht="14.4" customHeight="1"/>
    <row r="9014" ht="14.4" customHeight="1"/>
    <row r="9015" ht="14.4" customHeight="1"/>
    <row r="9016" ht="14.4" customHeight="1"/>
    <row r="9017" ht="14.4" customHeight="1"/>
    <row r="9018" ht="14.4" customHeight="1"/>
    <row r="9019" ht="14.4" customHeight="1"/>
    <row r="9020" ht="14.4" customHeight="1"/>
    <row r="9021" ht="14.4" customHeight="1"/>
    <row r="9022" ht="14.4" customHeight="1"/>
    <row r="9023" ht="14.4" customHeight="1"/>
    <row r="9024" ht="14.4" customHeight="1"/>
    <row r="9025" ht="14.4" customHeight="1"/>
    <row r="9026" ht="14.4" customHeight="1"/>
    <row r="9027" ht="14.4" customHeight="1"/>
    <row r="9028" ht="14.4" customHeight="1"/>
    <row r="9029" ht="14.4" customHeight="1"/>
    <row r="9030" ht="14.4" customHeight="1"/>
    <row r="9031" ht="14.4" customHeight="1"/>
    <row r="9032" ht="14.4" customHeight="1"/>
    <row r="9033" ht="14.4" customHeight="1"/>
    <row r="9034" ht="14.4" customHeight="1"/>
    <row r="9035" ht="14.4" customHeight="1"/>
    <row r="9036" ht="14.4" customHeight="1"/>
    <row r="9037" ht="14.4" customHeight="1"/>
    <row r="9038" ht="14.4" customHeight="1"/>
    <row r="9039" ht="14.4" customHeight="1"/>
    <row r="9040" ht="14.4" customHeight="1"/>
    <row r="9041" ht="14.4" customHeight="1"/>
    <row r="9042" ht="14.4" customHeight="1"/>
    <row r="9043" ht="14.4" customHeight="1"/>
    <row r="9044" ht="14.4" customHeight="1"/>
    <row r="9045" ht="14.4" customHeight="1"/>
    <row r="9046" ht="14.4" customHeight="1"/>
    <row r="9047" ht="14.4" customHeight="1"/>
    <row r="9048" ht="14.4" customHeight="1"/>
    <row r="9049" ht="14.4" customHeight="1"/>
    <row r="9050" ht="14.4" customHeight="1"/>
    <row r="9051" ht="14.4" customHeight="1"/>
    <row r="9052" ht="14.4" customHeight="1"/>
    <row r="9053" ht="14.4" customHeight="1"/>
    <row r="9054" ht="14.4" customHeight="1"/>
    <row r="9055" ht="14.4" customHeight="1"/>
    <row r="9056" ht="14.4" customHeight="1"/>
    <row r="9057" ht="14.4" customHeight="1"/>
    <row r="9058" ht="14.4" customHeight="1"/>
    <row r="9059" ht="14.4" customHeight="1"/>
    <row r="9060" ht="14.4" customHeight="1"/>
    <row r="9061" ht="14.4" customHeight="1"/>
    <row r="9062" ht="14.4" customHeight="1"/>
    <row r="9063" ht="14.4" customHeight="1"/>
    <row r="9064" ht="14.4" customHeight="1"/>
    <row r="9065" ht="14.4" customHeight="1"/>
    <row r="9066" ht="14.4" customHeight="1"/>
    <row r="9067" ht="14.4" customHeight="1"/>
    <row r="9068" ht="14.4" customHeight="1"/>
    <row r="9069" ht="14.4" customHeight="1"/>
    <row r="9070" ht="14.4" customHeight="1"/>
    <row r="9071" ht="14.4" customHeight="1"/>
    <row r="9072" ht="14.4" customHeight="1"/>
    <row r="9073" ht="14.4" customHeight="1"/>
    <row r="9074" ht="14.4" customHeight="1"/>
    <row r="9075" ht="14.4" customHeight="1"/>
    <row r="9076" ht="14.4" customHeight="1"/>
    <row r="9077" ht="14.4" customHeight="1"/>
    <row r="9078" ht="14.4" customHeight="1"/>
    <row r="9079" ht="14.4" customHeight="1"/>
    <row r="9080" ht="14.4" customHeight="1"/>
    <row r="9081" ht="14.4" customHeight="1"/>
    <row r="9082" ht="14.4" customHeight="1"/>
    <row r="9083" ht="14.4" customHeight="1"/>
    <row r="9084" ht="14.4" customHeight="1"/>
    <row r="9085" ht="14.4" customHeight="1"/>
    <row r="9086" ht="14.4" customHeight="1"/>
    <row r="9087" ht="14.4" customHeight="1"/>
    <row r="9088" ht="14.4" customHeight="1"/>
    <row r="9089" ht="14.4" customHeight="1"/>
    <row r="9090" ht="14.4" customHeight="1"/>
    <row r="9091" ht="14.4" customHeight="1"/>
    <row r="9092" ht="14.4" customHeight="1"/>
    <row r="9093" ht="14.4" customHeight="1"/>
    <row r="9094" ht="14.4" customHeight="1"/>
    <row r="9095" ht="14.4" customHeight="1"/>
    <row r="9096" ht="14.4" customHeight="1"/>
    <row r="9097" ht="14.4" customHeight="1"/>
    <row r="9098" ht="14.4" customHeight="1"/>
    <row r="9099" ht="14.4" customHeight="1"/>
    <row r="9100" ht="14.4" customHeight="1"/>
    <row r="9101" ht="14.4" customHeight="1"/>
    <row r="9102" ht="14.4" customHeight="1"/>
    <row r="9103" ht="14.4" customHeight="1"/>
    <row r="9104" ht="14.4" customHeight="1"/>
    <row r="9105" ht="14.4" customHeight="1"/>
    <row r="9106" ht="14.4" customHeight="1"/>
    <row r="9107" ht="14.4" customHeight="1"/>
    <row r="9108" ht="14.4" customHeight="1"/>
    <row r="9109" ht="14.4" customHeight="1"/>
    <row r="9110" ht="14.4" customHeight="1"/>
    <row r="9111" ht="14.4" customHeight="1"/>
    <row r="9112" ht="14.4" customHeight="1"/>
    <row r="9113" ht="14.4" customHeight="1"/>
    <row r="9114" ht="14.4" customHeight="1"/>
    <row r="9115" ht="14.4" customHeight="1"/>
    <row r="9116" ht="14.4" customHeight="1"/>
    <row r="9117" ht="14.4" customHeight="1"/>
    <row r="9118" ht="14.4" customHeight="1"/>
    <row r="9119" ht="14.4" customHeight="1"/>
    <row r="9120" ht="14.4" customHeight="1"/>
    <row r="9121" ht="14.4" customHeight="1"/>
    <row r="9122" ht="14.4" customHeight="1"/>
    <row r="9123" ht="14.4" customHeight="1"/>
    <row r="9124" ht="14.4" customHeight="1"/>
    <row r="9125" ht="14.4" customHeight="1"/>
    <row r="9126" ht="14.4" customHeight="1"/>
    <row r="9127" ht="14.4" customHeight="1"/>
    <row r="9128" ht="14.4" customHeight="1"/>
    <row r="9129" ht="14.4" customHeight="1"/>
    <row r="9130" ht="14.4" customHeight="1"/>
    <row r="9131" ht="14.4" customHeight="1"/>
    <row r="9132" ht="14.4" customHeight="1"/>
    <row r="9133" ht="14.4" customHeight="1"/>
    <row r="9134" ht="14.4" customHeight="1"/>
    <row r="9135" ht="14.4" customHeight="1"/>
    <row r="9136" ht="14.4" customHeight="1"/>
    <row r="9137" ht="14.4" customHeight="1"/>
    <row r="9138" ht="14.4" customHeight="1"/>
    <row r="9139" ht="14.4" customHeight="1"/>
    <row r="9140" ht="14.4" customHeight="1"/>
    <row r="9141" ht="14.4" customHeight="1"/>
    <row r="9142" ht="14.4" customHeight="1"/>
    <row r="9143" ht="14.4" customHeight="1"/>
    <row r="9144" ht="14.4" customHeight="1"/>
    <row r="9145" ht="14.4" customHeight="1"/>
    <row r="9146" ht="14.4" customHeight="1"/>
    <row r="9147" ht="14.4" customHeight="1"/>
    <row r="9148" ht="14.4" customHeight="1"/>
    <row r="9149" ht="14.4" customHeight="1"/>
    <row r="9150" ht="14.4" customHeight="1"/>
    <row r="9151" ht="14.4" customHeight="1"/>
    <row r="9152" ht="14.4" customHeight="1"/>
    <row r="9153" ht="14.4" customHeight="1"/>
    <row r="9154" ht="14.4" customHeight="1"/>
    <row r="9155" ht="14.4" customHeight="1"/>
    <row r="9156" ht="14.4" customHeight="1"/>
    <row r="9157" ht="14.4" customHeight="1"/>
    <row r="9158" ht="14.4" customHeight="1"/>
    <row r="9159" ht="14.4" customHeight="1"/>
    <row r="9160" ht="14.4" customHeight="1"/>
    <row r="9161" ht="14.4" customHeight="1"/>
    <row r="9162" ht="14.4" customHeight="1"/>
    <row r="9163" ht="14.4" customHeight="1"/>
    <row r="9164" ht="14.4" customHeight="1"/>
    <row r="9165" ht="14.4" customHeight="1"/>
    <row r="9166" ht="14.4" customHeight="1"/>
    <row r="9167" ht="14.4" customHeight="1"/>
    <row r="9168" ht="14.4" customHeight="1"/>
    <row r="9169" ht="14.4" customHeight="1"/>
    <row r="9170" ht="14.4" customHeight="1"/>
    <row r="9171" ht="14.4" customHeight="1"/>
    <row r="9172" ht="14.4" customHeight="1"/>
    <row r="9173" ht="14.4" customHeight="1"/>
    <row r="9174" ht="14.4" customHeight="1"/>
    <row r="9175" ht="14.4" customHeight="1"/>
    <row r="9176" ht="14.4" customHeight="1"/>
    <row r="9177" ht="14.4" customHeight="1"/>
    <row r="9178" ht="14.4" customHeight="1"/>
    <row r="9179" ht="14.4" customHeight="1"/>
    <row r="9180" ht="14.4" customHeight="1"/>
    <row r="9181" ht="14.4" customHeight="1"/>
    <row r="9182" ht="14.4" customHeight="1"/>
    <row r="9183" ht="14.4" customHeight="1"/>
    <row r="9184" ht="14.4" customHeight="1"/>
    <row r="9185" ht="14.4" customHeight="1"/>
    <row r="9186" ht="14.4" customHeight="1"/>
    <row r="9187" ht="14.4" customHeight="1"/>
    <row r="9188" ht="14.4" customHeight="1"/>
    <row r="9189" ht="14.4" customHeight="1"/>
    <row r="9190" ht="14.4" customHeight="1"/>
    <row r="9191" ht="14.4" customHeight="1"/>
    <row r="9192" ht="14.4" customHeight="1"/>
    <row r="9193" ht="14.4" customHeight="1"/>
    <row r="9194" ht="14.4" customHeight="1"/>
    <row r="9195" ht="14.4" customHeight="1"/>
    <row r="9196" ht="14.4" customHeight="1"/>
    <row r="9197" ht="14.4" customHeight="1"/>
    <row r="9198" ht="14.4" customHeight="1"/>
    <row r="9199" ht="14.4" customHeight="1"/>
    <row r="9200" ht="14.4" customHeight="1"/>
    <row r="9201" ht="14.4" customHeight="1"/>
    <row r="9202" ht="14.4" customHeight="1"/>
    <row r="9203" ht="14.4" customHeight="1"/>
    <row r="9204" ht="14.4" customHeight="1"/>
    <row r="9205" ht="14.4" customHeight="1"/>
    <row r="9206" ht="14.4" customHeight="1"/>
    <row r="9207" ht="14.4" customHeight="1"/>
    <row r="9208" ht="14.4" customHeight="1"/>
    <row r="9209" ht="14.4" customHeight="1"/>
    <row r="9210" ht="14.4" customHeight="1"/>
    <row r="9211" ht="14.4" customHeight="1"/>
    <row r="9212" ht="14.4" customHeight="1"/>
    <row r="9213" ht="14.4" customHeight="1"/>
    <row r="9214" ht="14.4" customHeight="1"/>
    <row r="9215" ht="14.4" customHeight="1"/>
    <row r="9216" ht="14.4" customHeight="1"/>
    <row r="9217" ht="14.4" customHeight="1"/>
    <row r="9218" ht="14.4" customHeight="1"/>
    <row r="9219" ht="14.4" customHeight="1"/>
    <row r="9220" ht="14.4" customHeight="1"/>
    <row r="9221" ht="14.4" customHeight="1"/>
    <row r="9222" ht="14.4" customHeight="1"/>
    <row r="9223" ht="14.4" customHeight="1"/>
    <row r="9224" ht="14.4" customHeight="1"/>
    <row r="9225" ht="14.4" customHeight="1"/>
    <row r="9226" ht="14.4" customHeight="1"/>
    <row r="9227" ht="14.4" customHeight="1"/>
    <row r="9228" ht="14.4" customHeight="1"/>
    <row r="9229" ht="14.4" customHeight="1"/>
    <row r="9230" ht="14.4" customHeight="1"/>
    <row r="9231" ht="14.4" customHeight="1"/>
    <row r="9232" ht="14.4" customHeight="1"/>
    <row r="9233" ht="14.4" customHeight="1"/>
    <row r="9234" ht="14.4" customHeight="1"/>
    <row r="9235" ht="14.4" customHeight="1"/>
    <row r="9236" ht="14.4" customHeight="1"/>
    <row r="9237" ht="14.4" customHeight="1"/>
    <row r="9238" ht="14.4" customHeight="1"/>
    <row r="9239" ht="14.4" customHeight="1"/>
    <row r="9240" ht="14.4" customHeight="1"/>
    <row r="9241" ht="14.4" customHeight="1"/>
    <row r="9242" ht="14.4" customHeight="1"/>
    <row r="9243" ht="14.4" customHeight="1"/>
    <row r="9244" ht="14.4" customHeight="1"/>
    <row r="9245" ht="14.4" customHeight="1"/>
    <row r="9246" ht="14.4" customHeight="1"/>
    <row r="9247" ht="14.4" customHeight="1"/>
    <row r="9248" ht="14.4" customHeight="1"/>
    <row r="9249" ht="14.4" customHeight="1"/>
    <row r="9250" ht="14.4" customHeight="1"/>
    <row r="9251" ht="14.4" customHeight="1"/>
    <row r="9252" ht="14.4" customHeight="1"/>
    <row r="9253" ht="14.4" customHeight="1"/>
    <row r="9254" ht="14.4" customHeight="1"/>
    <row r="9255" ht="14.4" customHeight="1"/>
    <row r="9256" ht="14.4" customHeight="1"/>
    <row r="9257" ht="14.4" customHeight="1"/>
    <row r="9258" ht="14.4" customHeight="1"/>
    <row r="9259" ht="14.4" customHeight="1"/>
    <row r="9260" ht="14.4" customHeight="1"/>
    <row r="9261" ht="14.4" customHeight="1"/>
    <row r="9262" ht="14.4" customHeight="1"/>
    <row r="9263" ht="14.4" customHeight="1"/>
    <row r="9264" ht="14.4" customHeight="1"/>
    <row r="9265" ht="14.4" customHeight="1"/>
    <row r="9266" ht="14.4" customHeight="1"/>
    <row r="9267" ht="14.4" customHeight="1"/>
    <row r="9268" ht="14.4" customHeight="1"/>
    <row r="9269" ht="14.4" customHeight="1"/>
    <row r="9270" ht="14.4" customHeight="1"/>
    <row r="9271" ht="14.4" customHeight="1"/>
    <row r="9272" ht="14.4" customHeight="1"/>
    <row r="9273" ht="14.4" customHeight="1"/>
    <row r="9274" ht="14.4" customHeight="1"/>
    <row r="9275" ht="14.4" customHeight="1"/>
    <row r="9276" ht="14.4" customHeight="1"/>
    <row r="9277" ht="14.4" customHeight="1"/>
    <row r="9278" ht="14.4" customHeight="1"/>
    <row r="9279" ht="14.4" customHeight="1"/>
    <row r="9280" ht="14.4" customHeight="1"/>
    <row r="9281" ht="14.4" customHeight="1"/>
    <row r="9282" ht="14.4" customHeight="1"/>
    <row r="9283" ht="14.4" customHeight="1"/>
    <row r="9284" ht="14.4" customHeight="1"/>
    <row r="9285" ht="14.4" customHeight="1"/>
    <row r="9286" ht="14.4" customHeight="1"/>
    <row r="9287" ht="14.4" customHeight="1"/>
    <row r="9288" ht="14.4" customHeight="1"/>
    <row r="9289" ht="14.4" customHeight="1"/>
    <row r="9290" ht="14.4" customHeight="1"/>
    <row r="9291" ht="14.4" customHeight="1"/>
    <row r="9292" ht="14.4" customHeight="1"/>
    <row r="9293" ht="14.4" customHeight="1"/>
    <row r="9294" ht="14.4" customHeight="1"/>
    <row r="9295" ht="14.4" customHeight="1"/>
    <row r="9296" ht="14.4" customHeight="1"/>
    <row r="9297" ht="14.4" customHeight="1"/>
    <row r="9298" ht="14.4" customHeight="1"/>
    <row r="9299" ht="14.4" customHeight="1"/>
    <row r="9300" ht="14.4" customHeight="1"/>
    <row r="9301" ht="14.4" customHeight="1"/>
    <row r="9302" ht="14.4" customHeight="1"/>
    <row r="9303" ht="14.4" customHeight="1"/>
    <row r="9304" ht="14.4" customHeight="1"/>
    <row r="9305" ht="14.4" customHeight="1"/>
    <row r="9306" ht="14.4" customHeight="1"/>
    <row r="9307" ht="14.4" customHeight="1"/>
    <row r="9308" ht="14.4" customHeight="1"/>
    <row r="9309" ht="14.4" customHeight="1"/>
    <row r="9310" ht="14.4" customHeight="1"/>
    <row r="9311" ht="14.4" customHeight="1"/>
    <row r="9312" ht="14.4" customHeight="1"/>
    <row r="9313" ht="14.4" customHeight="1"/>
    <row r="9314" ht="14.4" customHeight="1"/>
    <row r="9315" ht="14.4" customHeight="1"/>
    <row r="9316" ht="14.4" customHeight="1"/>
    <row r="9317" ht="14.4" customHeight="1"/>
    <row r="9318" ht="14.4" customHeight="1"/>
    <row r="9319" ht="14.4" customHeight="1"/>
    <row r="9320" ht="14.4" customHeight="1"/>
    <row r="9321" ht="14.4" customHeight="1"/>
    <row r="9322" ht="14.4" customHeight="1"/>
    <row r="9323" ht="14.4" customHeight="1"/>
    <row r="9324" ht="14.4" customHeight="1"/>
    <row r="9325" ht="14.4" customHeight="1"/>
    <row r="9326" ht="14.4" customHeight="1"/>
    <row r="9327" ht="14.4" customHeight="1"/>
    <row r="9328" ht="14.4" customHeight="1"/>
    <row r="9329" ht="14.4" customHeight="1"/>
    <row r="9330" ht="14.4" customHeight="1"/>
    <row r="9331" ht="14.4" customHeight="1"/>
    <row r="9332" ht="14.4" customHeight="1"/>
    <row r="9333" ht="14.4" customHeight="1"/>
    <row r="9334" ht="14.4" customHeight="1"/>
    <row r="9335" ht="14.4" customHeight="1"/>
    <row r="9336" ht="14.4" customHeight="1"/>
    <row r="9337" ht="14.4" customHeight="1"/>
    <row r="9338" ht="14.4" customHeight="1"/>
    <row r="9339" ht="14.4" customHeight="1"/>
    <row r="9340" ht="14.4" customHeight="1"/>
    <row r="9341" ht="14.4" customHeight="1"/>
    <row r="9342" ht="14.4" customHeight="1"/>
    <row r="9343" ht="14.4" customHeight="1"/>
    <row r="9344" ht="14.4" customHeight="1"/>
    <row r="9345" ht="14.4" customHeight="1"/>
    <row r="9346" ht="14.4" customHeight="1"/>
    <row r="9347" ht="14.4" customHeight="1"/>
    <row r="9348" ht="14.4" customHeight="1"/>
    <row r="9349" ht="14.4" customHeight="1"/>
    <row r="9350" ht="14.4" customHeight="1"/>
    <row r="9351" ht="14.4" customHeight="1"/>
    <row r="9352" ht="14.4" customHeight="1"/>
    <row r="9353" ht="14.4" customHeight="1"/>
    <row r="9354" ht="14.4" customHeight="1"/>
    <row r="9355" ht="14.4" customHeight="1"/>
    <row r="9356" ht="14.4" customHeight="1"/>
    <row r="9357" ht="14.4" customHeight="1"/>
    <row r="9358" ht="14.4" customHeight="1"/>
    <row r="9359" ht="14.4" customHeight="1"/>
    <row r="9360" ht="14.4" customHeight="1"/>
    <row r="9361" ht="14.4" customHeight="1"/>
    <row r="9362" ht="14.4" customHeight="1"/>
    <row r="9363" ht="14.4" customHeight="1"/>
    <row r="9364" ht="14.4" customHeight="1"/>
    <row r="9365" ht="14.4" customHeight="1"/>
    <row r="9366" ht="14.4" customHeight="1"/>
    <row r="9367" ht="14.4" customHeight="1"/>
    <row r="9368" ht="14.4" customHeight="1"/>
    <row r="9369" ht="14.4" customHeight="1"/>
    <row r="9370" ht="14.4" customHeight="1"/>
    <row r="9371" ht="14.4" customHeight="1"/>
    <row r="9372" ht="14.4" customHeight="1"/>
    <row r="9373" ht="14.4" customHeight="1"/>
    <row r="9374" ht="14.4" customHeight="1"/>
    <row r="9375" ht="14.4" customHeight="1"/>
    <row r="9376" ht="14.4" customHeight="1"/>
    <row r="9377" ht="14.4" customHeight="1"/>
    <row r="9378" ht="14.4" customHeight="1"/>
    <row r="9379" ht="14.4" customHeight="1"/>
    <row r="9380" ht="14.4" customHeight="1"/>
    <row r="9381" ht="14.4" customHeight="1"/>
    <row r="9382" ht="14.4" customHeight="1"/>
    <row r="9383" ht="14.4" customHeight="1"/>
    <row r="9384" ht="14.4" customHeight="1"/>
    <row r="9385" ht="14.4" customHeight="1"/>
    <row r="9386" ht="14.4" customHeight="1"/>
    <row r="9387" ht="14.4" customHeight="1"/>
    <row r="9388" ht="14.4" customHeight="1"/>
    <row r="9389" ht="14.4" customHeight="1"/>
    <row r="9390" ht="14.4" customHeight="1"/>
    <row r="9391" ht="14.4" customHeight="1"/>
    <row r="9392" ht="14.4" customHeight="1"/>
    <row r="9393" ht="14.4" customHeight="1"/>
    <row r="9394" ht="14.4" customHeight="1"/>
    <row r="9395" ht="14.4" customHeight="1"/>
    <row r="9396" ht="14.4" customHeight="1"/>
    <row r="9397" ht="14.4" customHeight="1"/>
    <row r="9398" ht="14.4" customHeight="1"/>
    <row r="9399" ht="14.4" customHeight="1"/>
    <row r="9400" ht="14.4" customHeight="1"/>
    <row r="9401" ht="14.4" customHeight="1"/>
    <row r="9402" ht="14.4" customHeight="1"/>
    <row r="9403" ht="14.4" customHeight="1"/>
    <row r="9404" ht="14.4" customHeight="1"/>
    <row r="9405" ht="14.4" customHeight="1"/>
    <row r="9406" ht="14.4" customHeight="1"/>
    <row r="9407" ht="14.4" customHeight="1"/>
    <row r="9408" ht="14.4" customHeight="1"/>
    <row r="9409" ht="14.4" customHeight="1"/>
    <row r="9410" ht="14.4" customHeight="1"/>
    <row r="9411" ht="14.4" customHeight="1"/>
    <row r="9412" ht="14.4" customHeight="1"/>
    <row r="9413" ht="14.4" customHeight="1"/>
    <row r="9414" ht="14.4" customHeight="1"/>
    <row r="9415" ht="14.4" customHeight="1"/>
    <row r="9416" ht="14.4" customHeight="1"/>
    <row r="9417" ht="14.4" customHeight="1"/>
    <row r="9418" ht="14.4" customHeight="1"/>
    <row r="9419" ht="14.4" customHeight="1"/>
    <row r="9420" ht="14.4" customHeight="1"/>
    <row r="9421" ht="14.4" customHeight="1"/>
    <row r="9422" ht="14.4" customHeight="1"/>
    <row r="9423" ht="14.4" customHeight="1"/>
    <row r="9424" ht="14.4" customHeight="1"/>
    <row r="9425" ht="14.4" customHeight="1"/>
    <row r="9426" ht="14.4" customHeight="1"/>
    <row r="9427" ht="14.4" customHeight="1"/>
    <row r="9428" ht="14.4" customHeight="1"/>
    <row r="9429" ht="14.4" customHeight="1"/>
    <row r="9430" ht="14.4" customHeight="1"/>
    <row r="9431" ht="14.4" customHeight="1"/>
    <row r="9432" ht="14.4" customHeight="1"/>
    <row r="9433" ht="14.4" customHeight="1"/>
    <row r="9434" ht="14.4" customHeight="1"/>
    <row r="9435" ht="14.4" customHeight="1"/>
    <row r="9436" ht="14.4" customHeight="1"/>
    <row r="9437" ht="14.4" customHeight="1"/>
    <row r="9438" ht="14.4" customHeight="1"/>
    <row r="9439" ht="14.4" customHeight="1"/>
    <row r="9440" ht="14.4" customHeight="1"/>
    <row r="9441" ht="14.4" customHeight="1"/>
    <row r="9442" ht="14.4" customHeight="1"/>
    <row r="9443" ht="14.4" customHeight="1"/>
    <row r="9444" ht="14.4" customHeight="1"/>
    <row r="9445" ht="14.4" customHeight="1"/>
    <row r="9446" ht="14.4" customHeight="1"/>
    <row r="9447" ht="14.4" customHeight="1"/>
    <row r="9448" ht="14.4" customHeight="1"/>
    <row r="9449" ht="14.4" customHeight="1"/>
    <row r="9450" ht="14.4" customHeight="1"/>
    <row r="9451" ht="14.4" customHeight="1"/>
    <row r="9452" ht="14.4" customHeight="1"/>
    <row r="9453" ht="14.4" customHeight="1"/>
    <row r="9454" ht="14.4" customHeight="1"/>
    <row r="9455" ht="14.4" customHeight="1"/>
    <row r="9456" ht="14.4" customHeight="1"/>
    <row r="9457" ht="14.4" customHeight="1"/>
    <row r="9458" ht="14.4" customHeight="1"/>
    <row r="9459" ht="14.4" customHeight="1"/>
    <row r="9460" ht="14.4" customHeight="1"/>
    <row r="9461" ht="14.4" customHeight="1"/>
    <row r="9462" ht="14.4" customHeight="1"/>
    <row r="9463" ht="14.4" customHeight="1"/>
    <row r="9464" ht="14.4" customHeight="1"/>
    <row r="9465" ht="14.4" customHeight="1"/>
    <row r="9466" ht="14.4" customHeight="1"/>
    <row r="9467" ht="14.4" customHeight="1"/>
    <row r="9468" ht="14.4" customHeight="1"/>
    <row r="9469" ht="14.4" customHeight="1"/>
    <row r="9470" ht="14.4" customHeight="1"/>
    <row r="9471" ht="14.4" customHeight="1"/>
    <row r="9472" ht="14.4" customHeight="1"/>
    <row r="9473" ht="14.4" customHeight="1"/>
    <row r="9474" ht="14.4" customHeight="1"/>
    <row r="9475" ht="14.4" customHeight="1"/>
    <row r="9476" ht="14.4" customHeight="1"/>
    <row r="9477" ht="14.4" customHeight="1"/>
    <row r="9478" ht="14.4" customHeight="1"/>
    <row r="9479" ht="14.4" customHeight="1"/>
    <row r="9480" ht="14.4" customHeight="1"/>
    <row r="9481" ht="14.4" customHeight="1"/>
    <row r="9482" ht="14.4" customHeight="1"/>
    <row r="9483" ht="14.4" customHeight="1"/>
    <row r="9484" ht="14.4" customHeight="1"/>
    <row r="9485" ht="14.4" customHeight="1"/>
    <row r="9486" ht="14.4" customHeight="1"/>
    <row r="9487" ht="14.4" customHeight="1"/>
    <row r="9488" ht="14.4" customHeight="1"/>
    <row r="9489" ht="14.4" customHeight="1"/>
    <row r="9490" ht="14.4" customHeight="1"/>
    <row r="9491" ht="14.4" customHeight="1"/>
    <row r="9492" ht="14.4" customHeight="1"/>
    <row r="9493" ht="14.4" customHeight="1"/>
    <row r="9494" ht="14.4" customHeight="1"/>
    <row r="9495" ht="14.4" customHeight="1"/>
    <row r="9496" ht="14.4" customHeight="1"/>
    <row r="9497" ht="14.4" customHeight="1"/>
    <row r="9498" ht="14.4" customHeight="1"/>
    <row r="9499" ht="14.4" customHeight="1"/>
    <row r="9500" ht="14.4" customHeight="1"/>
    <row r="9501" ht="14.4" customHeight="1"/>
    <row r="9502" ht="14.4" customHeight="1"/>
    <row r="9503" ht="14.4" customHeight="1"/>
    <row r="9504" ht="14.4" customHeight="1"/>
    <row r="9505" ht="14.4" customHeight="1"/>
    <row r="9506" ht="14.4" customHeight="1"/>
    <row r="9507" ht="14.4" customHeight="1"/>
    <row r="9508" ht="14.4" customHeight="1"/>
    <row r="9509" ht="14.4" customHeight="1"/>
    <row r="9510" ht="14.4" customHeight="1"/>
    <row r="9511" ht="14.4" customHeight="1"/>
    <row r="9512" ht="14.4" customHeight="1"/>
    <row r="9513" ht="14.4" customHeight="1"/>
    <row r="9514" ht="14.4" customHeight="1"/>
    <row r="9515" ht="14.4" customHeight="1"/>
    <row r="9516" ht="14.4" customHeight="1"/>
    <row r="9517" ht="14.4" customHeight="1"/>
    <row r="9518" ht="14.4" customHeight="1"/>
    <row r="9519" ht="14.4" customHeight="1"/>
    <row r="9520" ht="14.4" customHeight="1"/>
    <row r="9521" ht="14.4" customHeight="1"/>
    <row r="9522" ht="14.4" customHeight="1"/>
    <row r="9523" ht="14.4" customHeight="1"/>
    <row r="9524" ht="14.4" customHeight="1"/>
    <row r="9525" ht="14.4" customHeight="1"/>
    <row r="9526" ht="14.4" customHeight="1"/>
    <row r="9527" ht="14.4" customHeight="1"/>
    <row r="9528" ht="14.4" customHeight="1"/>
    <row r="9529" ht="14.4" customHeight="1"/>
    <row r="9530" ht="14.4" customHeight="1"/>
    <row r="9531" ht="14.4" customHeight="1"/>
    <row r="9532" ht="14.4" customHeight="1"/>
    <row r="9533" ht="14.4" customHeight="1"/>
    <row r="9534" ht="14.4" customHeight="1"/>
    <row r="9535" ht="14.4" customHeight="1"/>
    <row r="9536" ht="14.4" customHeight="1"/>
    <row r="9537" ht="14.4" customHeight="1"/>
    <row r="9538" ht="14.4" customHeight="1"/>
    <row r="9539" ht="14.4" customHeight="1"/>
    <row r="9540" ht="14.4" customHeight="1"/>
    <row r="9541" ht="14.4" customHeight="1"/>
    <row r="9542" ht="14.4" customHeight="1"/>
    <row r="9543" ht="14.4" customHeight="1"/>
    <row r="9544" ht="14.4" customHeight="1"/>
    <row r="9545" ht="14.4" customHeight="1"/>
    <row r="9546" ht="14.4" customHeight="1"/>
    <row r="9547" ht="14.4" customHeight="1"/>
    <row r="9548" ht="14.4" customHeight="1"/>
    <row r="9549" ht="14.4" customHeight="1"/>
    <row r="9550" ht="14.4" customHeight="1"/>
    <row r="9551" ht="14.4" customHeight="1"/>
    <row r="9552" ht="14.4" customHeight="1"/>
    <row r="9553" ht="14.4" customHeight="1"/>
    <row r="9554" ht="14.4" customHeight="1"/>
    <row r="9555" ht="14.4" customHeight="1"/>
    <row r="9556" ht="14.4" customHeight="1"/>
    <row r="9557" ht="14.4" customHeight="1"/>
    <row r="9558" ht="14.4" customHeight="1"/>
    <row r="9559" ht="14.4" customHeight="1"/>
    <row r="9560" ht="14.4" customHeight="1"/>
    <row r="9561" ht="14.4" customHeight="1"/>
    <row r="9562" ht="14.4" customHeight="1"/>
    <row r="9563" ht="14.4" customHeight="1"/>
    <row r="9564" ht="14.4" customHeight="1"/>
    <row r="9565" ht="14.4" customHeight="1"/>
    <row r="9566" ht="14.4" customHeight="1"/>
    <row r="9567" ht="14.4" customHeight="1"/>
    <row r="9568" ht="14.4" customHeight="1"/>
    <row r="9569" ht="14.4" customHeight="1"/>
    <row r="9570" ht="14.4" customHeight="1"/>
    <row r="9571" ht="14.4" customHeight="1"/>
    <row r="9572" ht="14.4" customHeight="1"/>
    <row r="9573" ht="14.4" customHeight="1"/>
    <row r="9574" ht="14.4" customHeight="1"/>
    <row r="9575" ht="14.4" customHeight="1"/>
    <row r="9576" ht="14.4" customHeight="1"/>
    <row r="9577" ht="14.4" customHeight="1"/>
    <row r="9578" ht="14.4" customHeight="1"/>
    <row r="9579" ht="14.4" customHeight="1"/>
    <row r="9580" ht="14.4" customHeight="1"/>
    <row r="9581" ht="14.4" customHeight="1"/>
    <row r="9582" ht="14.4" customHeight="1"/>
    <row r="9583" ht="14.4" customHeight="1"/>
    <row r="9584" ht="14.4" customHeight="1"/>
    <row r="9585" ht="14.4" customHeight="1"/>
    <row r="9586" ht="14.4" customHeight="1"/>
    <row r="9587" ht="14.4" customHeight="1"/>
    <row r="9588" ht="14.4" customHeight="1"/>
    <row r="9589" ht="14.4" customHeight="1"/>
    <row r="9590" ht="14.4" customHeight="1"/>
    <row r="9591" ht="14.4" customHeight="1"/>
    <row r="9592" ht="14.4" customHeight="1"/>
    <row r="9593" ht="14.4" customHeight="1"/>
    <row r="9594" ht="14.4" customHeight="1"/>
    <row r="9595" ht="14.4" customHeight="1"/>
    <row r="9596" ht="14.4" customHeight="1"/>
    <row r="9597" ht="14.4" customHeight="1"/>
    <row r="9598" ht="14.4" customHeight="1"/>
    <row r="9599" ht="14.4" customHeight="1"/>
    <row r="9600" ht="14.4" customHeight="1"/>
    <row r="9601" ht="14.4" customHeight="1"/>
    <row r="9602" ht="14.4" customHeight="1"/>
    <row r="9603" ht="14.4" customHeight="1"/>
    <row r="9604" ht="14.4" customHeight="1"/>
    <row r="9605" ht="14.4" customHeight="1"/>
    <row r="9606" ht="14.4" customHeight="1"/>
    <row r="9607" ht="14.4" customHeight="1"/>
    <row r="9608" ht="14.4" customHeight="1"/>
    <row r="9609" ht="14.4" customHeight="1"/>
    <row r="9610" ht="14.4" customHeight="1"/>
    <row r="9611" ht="14.4" customHeight="1"/>
    <row r="9612" ht="14.4" customHeight="1"/>
    <row r="9613" ht="14.4" customHeight="1"/>
    <row r="9614" ht="14.4" customHeight="1"/>
    <row r="9615" ht="14.4" customHeight="1"/>
    <row r="9616" ht="14.4" customHeight="1"/>
    <row r="9617" ht="14.4" customHeight="1"/>
    <row r="9618" ht="14.4" customHeight="1"/>
    <row r="9619" ht="14.4" customHeight="1"/>
    <row r="9620" ht="14.4" customHeight="1"/>
    <row r="9621" ht="14.4" customHeight="1"/>
    <row r="9622" ht="14.4" customHeight="1"/>
    <row r="9623" ht="14.4" customHeight="1"/>
    <row r="9624" ht="14.4" customHeight="1"/>
    <row r="9625" ht="14.4" customHeight="1"/>
    <row r="9626" ht="14.4" customHeight="1"/>
    <row r="9627" ht="14.4" customHeight="1"/>
    <row r="9628" ht="14.4" customHeight="1"/>
    <row r="9629" ht="14.4" customHeight="1"/>
    <row r="9630" ht="14.4" customHeight="1"/>
    <row r="9631" ht="14.4" customHeight="1"/>
    <row r="9632" ht="14.4" customHeight="1"/>
    <row r="9633" ht="14.4" customHeight="1"/>
    <row r="9634" ht="14.4" customHeight="1"/>
    <row r="9635" ht="14.4" customHeight="1"/>
    <row r="9636" ht="14.4" customHeight="1"/>
    <row r="9637" ht="14.4" customHeight="1"/>
    <row r="9638" ht="14.4" customHeight="1"/>
    <row r="9639" ht="14.4" customHeight="1"/>
    <row r="9640" ht="14.4" customHeight="1"/>
    <row r="9641" ht="14.4" customHeight="1"/>
    <row r="9642" ht="14.4" customHeight="1"/>
    <row r="9643" ht="14.4" customHeight="1"/>
    <row r="9644" ht="14.4" customHeight="1"/>
    <row r="9645" ht="14.4" customHeight="1"/>
    <row r="9646" ht="14.4" customHeight="1"/>
    <row r="9647" ht="14.4" customHeight="1"/>
    <row r="9648" ht="14.4" customHeight="1"/>
    <row r="9649" ht="14.4" customHeight="1"/>
    <row r="9650" ht="14.4" customHeight="1"/>
    <row r="9651" ht="14.4" customHeight="1"/>
    <row r="9652" ht="14.4" customHeight="1"/>
    <row r="9653" ht="14.4" customHeight="1"/>
    <row r="9654" ht="14.4" customHeight="1"/>
    <row r="9655" ht="14.4" customHeight="1"/>
    <row r="9656" ht="14.4" customHeight="1"/>
    <row r="9657" ht="14.4" customHeight="1"/>
    <row r="9658" ht="14.4" customHeight="1"/>
    <row r="9659" ht="14.4" customHeight="1"/>
    <row r="9660" ht="14.4" customHeight="1"/>
    <row r="9661" ht="14.4" customHeight="1"/>
    <row r="9662" ht="14.4" customHeight="1"/>
    <row r="9663" ht="14.4" customHeight="1"/>
    <row r="9664" ht="14.4" customHeight="1"/>
    <row r="9665" ht="14.4" customHeight="1"/>
    <row r="9666" ht="14.4" customHeight="1"/>
    <row r="9667" ht="14.4" customHeight="1"/>
    <row r="9668" ht="14.4" customHeight="1"/>
    <row r="9669" ht="14.4" customHeight="1"/>
    <row r="9670" ht="14.4" customHeight="1"/>
    <row r="9671" ht="14.4" customHeight="1"/>
    <row r="9672" ht="14.4" customHeight="1"/>
    <row r="9673" ht="14.4" customHeight="1"/>
    <row r="9674" ht="14.4" customHeight="1"/>
    <row r="9675" ht="14.4" customHeight="1"/>
    <row r="9676" ht="14.4" customHeight="1"/>
    <row r="9677" ht="14.4" customHeight="1"/>
    <row r="9678" ht="14.4" customHeight="1"/>
    <row r="9679" ht="14.4" customHeight="1"/>
    <row r="9680" ht="14.4" customHeight="1"/>
    <row r="9681" ht="14.4" customHeight="1"/>
    <row r="9682" ht="14.4" customHeight="1"/>
    <row r="9683" ht="14.4" customHeight="1"/>
    <row r="9684" ht="14.4" customHeight="1"/>
    <row r="9685" ht="14.4" customHeight="1"/>
    <row r="9686" ht="14.4" customHeight="1"/>
    <row r="9687" ht="14.4" customHeight="1"/>
    <row r="9688" ht="14.4" customHeight="1"/>
    <row r="9689" ht="14.4" customHeight="1"/>
    <row r="9690" ht="14.4" customHeight="1"/>
    <row r="9691" ht="14.4" customHeight="1"/>
    <row r="9692" ht="14.4" customHeight="1"/>
    <row r="9693" ht="14.4" customHeight="1"/>
    <row r="9694" ht="14.4" customHeight="1"/>
    <row r="9695" ht="14.4" customHeight="1"/>
    <row r="9696" ht="14.4" customHeight="1"/>
    <row r="9697" ht="14.4" customHeight="1"/>
    <row r="9698" ht="14.4" customHeight="1"/>
    <row r="9699" ht="14.4" customHeight="1"/>
    <row r="9700" ht="14.4" customHeight="1"/>
    <row r="9701" ht="14.4" customHeight="1"/>
    <row r="9702" ht="14.4" customHeight="1"/>
    <row r="9703" ht="14.4" customHeight="1"/>
    <row r="9704" ht="14.4" customHeight="1"/>
    <row r="9705" ht="14.4" customHeight="1"/>
    <row r="9706" ht="14.4" customHeight="1"/>
    <row r="9707" ht="14.4" customHeight="1"/>
    <row r="9708" ht="14.4" customHeight="1"/>
    <row r="9709" ht="14.4" customHeight="1"/>
    <row r="9710" ht="14.4" customHeight="1"/>
    <row r="9711" ht="14.4" customHeight="1"/>
    <row r="9712" ht="14.4" customHeight="1"/>
    <row r="9713" ht="14.4" customHeight="1"/>
    <row r="9714" ht="14.4" customHeight="1"/>
    <row r="9715" ht="14.4" customHeight="1"/>
    <row r="9716" ht="14.4" customHeight="1"/>
    <row r="9717" ht="14.4" customHeight="1"/>
    <row r="9718" ht="14.4" customHeight="1"/>
    <row r="9719" ht="14.4" customHeight="1"/>
    <row r="9720" ht="14.4" customHeight="1"/>
    <row r="9721" ht="14.4" customHeight="1"/>
    <row r="9722" ht="14.4" customHeight="1"/>
    <row r="9723" ht="14.4" customHeight="1"/>
    <row r="9724" ht="14.4" customHeight="1"/>
    <row r="9725" ht="14.4" customHeight="1"/>
    <row r="9726" ht="14.4" customHeight="1"/>
    <row r="9727" ht="14.4" customHeight="1"/>
    <row r="9728" ht="14.4" customHeight="1"/>
    <row r="9729" ht="14.4" customHeight="1"/>
    <row r="9730" ht="14.4" customHeight="1"/>
    <row r="9731" ht="14.4" customHeight="1"/>
    <row r="9732" ht="14.4" customHeight="1"/>
    <row r="9733" ht="14.4" customHeight="1"/>
    <row r="9734" ht="14.4" customHeight="1"/>
    <row r="9735" ht="14.4" customHeight="1"/>
    <row r="9736" ht="14.4" customHeight="1"/>
    <row r="9737" ht="14.4" customHeight="1"/>
    <row r="9738" ht="14.4" customHeight="1"/>
    <row r="9739" ht="14.4" customHeight="1"/>
    <row r="9740" ht="14.4" customHeight="1"/>
    <row r="9741" ht="14.4" customHeight="1"/>
    <row r="9742" ht="14.4" customHeight="1"/>
    <row r="9743" ht="14.4" customHeight="1"/>
    <row r="9744" ht="14.4" customHeight="1"/>
    <row r="9745" ht="14.4" customHeight="1"/>
    <row r="9746" ht="14.4" customHeight="1"/>
    <row r="9747" ht="14.4" customHeight="1"/>
    <row r="9748" ht="14.4" customHeight="1"/>
    <row r="9749" ht="14.4" customHeight="1"/>
    <row r="9750" ht="14.4" customHeight="1"/>
    <row r="9751" ht="14.4" customHeight="1"/>
    <row r="9752" ht="14.4" customHeight="1"/>
    <row r="9753" ht="14.4" customHeight="1"/>
    <row r="9754" ht="14.4" customHeight="1"/>
    <row r="9755" ht="14.4" customHeight="1"/>
    <row r="9756" ht="14.4" customHeight="1"/>
    <row r="9757" ht="14.4" customHeight="1"/>
    <row r="9758" ht="14.4" customHeight="1"/>
    <row r="9759" ht="14.4" customHeight="1"/>
    <row r="9760" ht="14.4" customHeight="1"/>
    <row r="9761" ht="14.4" customHeight="1"/>
    <row r="9762" ht="14.4" customHeight="1"/>
    <row r="9763" ht="14.4" customHeight="1"/>
    <row r="9764" ht="14.4" customHeight="1"/>
    <row r="9765" ht="14.4" customHeight="1"/>
    <row r="9766" ht="14.4" customHeight="1"/>
    <row r="9767" ht="14.4" customHeight="1"/>
    <row r="9768" ht="14.4" customHeight="1"/>
    <row r="9769" ht="14.4" customHeight="1"/>
    <row r="9770" ht="14.4" customHeight="1"/>
    <row r="9771" ht="14.4" customHeight="1"/>
    <row r="9772" ht="14.4" customHeight="1"/>
    <row r="9773" ht="14.4" customHeight="1"/>
    <row r="9774" ht="14.4" customHeight="1"/>
    <row r="9775" ht="14.4" customHeight="1"/>
    <row r="9776" ht="14.4" customHeight="1"/>
    <row r="9777" ht="14.4" customHeight="1"/>
    <row r="9778" ht="14.4" customHeight="1"/>
    <row r="9779" ht="14.4" customHeight="1"/>
    <row r="9780" ht="14.4" customHeight="1"/>
    <row r="9781" ht="14.4" customHeight="1"/>
    <row r="9782" ht="14.4" customHeight="1"/>
    <row r="9783" ht="14.4" customHeight="1"/>
    <row r="9784" ht="14.4" customHeight="1"/>
    <row r="9785" ht="14.4" customHeight="1"/>
    <row r="9786" ht="14.4" customHeight="1"/>
    <row r="9787" ht="14.4" customHeight="1"/>
    <row r="9788" ht="14.4" customHeight="1"/>
    <row r="9789" ht="14.4" customHeight="1"/>
    <row r="9790" ht="14.4" customHeight="1"/>
    <row r="9791" ht="14.4" customHeight="1"/>
    <row r="9792" ht="14.4" customHeight="1"/>
    <row r="9793" ht="14.4" customHeight="1"/>
    <row r="9794" ht="14.4" customHeight="1"/>
    <row r="9795" ht="14.4" customHeight="1"/>
    <row r="9796" ht="14.4" customHeight="1"/>
    <row r="9797" ht="14.4" customHeight="1"/>
    <row r="9798" ht="14.4" customHeight="1"/>
    <row r="9799" ht="14.4" customHeight="1"/>
    <row r="9800" ht="14.4" customHeight="1"/>
    <row r="9801" ht="14.4" customHeight="1"/>
    <row r="9802" ht="14.4" customHeight="1"/>
    <row r="9803" ht="14.4" customHeight="1"/>
    <row r="9804" ht="14.4" customHeight="1"/>
    <row r="9805" ht="14.4" customHeight="1"/>
    <row r="9806" ht="14.4" customHeight="1"/>
    <row r="9807" ht="14.4" customHeight="1"/>
    <row r="9808" ht="14.4" customHeight="1"/>
    <row r="9809" ht="14.4" customHeight="1"/>
    <row r="9810" ht="14.4" customHeight="1"/>
    <row r="9811" ht="14.4" customHeight="1"/>
    <row r="9812" ht="14.4" customHeight="1"/>
    <row r="9813" ht="14.4" customHeight="1"/>
    <row r="9814" ht="14.4" customHeight="1"/>
    <row r="9815" ht="14.4" customHeight="1"/>
    <row r="9816" ht="14.4" customHeight="1"/>
    <row r="9817" ht="14.4" customHeight="1"/>
    <row r="9818" ht="14.4" customHeight="1"/>
    <row r="9819" ht="14.4" customHeight="1"/>
    <row r="9820" ht="14.4" customHeight="1"/>
    <row r="9821" ht="14.4" customHeight="1"/>
    <row r="9822" ht="14.4" customHeight="1"/>
    <row r="9823" ht="14.4" customHeight="1"/>
    <row r="9824" ht="14.4" customHeight="1"/>
    <row r="9825" ht="14.4" customHeight="1"/>
    <row r="9826" ht="14.4" customHeight="1"/>
    <row r="9827" ht="14.4" customHeight="1"/>
    <row r="9828" ht="14.4" customHeight="1"/>
    <row r="9829" ht="14.4" customHeight="1"/>
    <row r="9830" ht="14.4" customHeight="1"/>
    <row r="9831" ht="14.4" customHeight="1"/>
    <row r="9832" ht="14.4" customHeight="1"/>
    <row r="9833" ht="14.4" customHeight="1"/>
    <row r="9834" ht="14.4" customHeight="1"/>
    <row r="9835" ht="14.4" customHeight="1"/>
    <row r="9836" ht="14.4" customHeight="1"/>
    <row r="9837" ht="14.4" customHeight="1"/>
    <row r="9838" ht="14.4" customHeight="1"/>
    <row r="9839" ht="14.4" customHeight="1"/>
    <row r="9840" ht="14.4" customHeight="1"/>
    <row r="9841" ht="14.4" customHeight="1"/>
    <row r="9842" ht="14.4" customHeight="1"/>
    <row r="9843" ht="14.4" customHeight="1"/>
    <row r="9844" ht="14.4" customHeight="1"/>
    <row r="9845" ht="14.4" customHeight="1"/>
    <row r="9846" ht="14.4" customHeight="1"/>
    <row r="9847" ht="14.4" customHeight="1"/>
    <row r="9848" ht="14.4" customHeight="1"/>
    <row r="9849" ht="14.4" customHeight="1"/>
    <row r="9850" ht="14.4" customHeight="1"/>
    <row r="9851" ht="14.4" customHeight="1"/>
    <row r="9852" ht="14.4" customHeight="1"/>
    <row r="9853" ht="14.4" customHeight="1"/>
    <row r="9854" ht="14.4" customHeight="1"/>
    <row r="9855" ht="14.4" customHeight="1"/>
    <row r="9856" ht="14.4" customHeight="1"/>
    <row r="9857" ht="14.4" customHeight="1"/>
    <row r="9858" ht="14.4" customHeight="1"/>
    <row r="9859" ht="14.4" customHeight="1"/>
    <row r="9860" ht="14.4" customHeight="1"/>
    <row r="9861" ht="14.4" customHeight="1"/>
    <row r="9862" ht="14.4" customHeight="1"/>
    <row r="9863" ht="14.4" customHeight="1"/>
    <row r="9864" ht="14.4" customHeight="1"/>
    <row r="9865" ht="14.4" customHeight="1"/>
    <row r="9866" ht="14.4" customHeight="1"/>
    <row r="9867" ht="14.4" customHeight="1"/>
    <row r="9868" ht="14.4" customHeight="1"/>
    <row r="9869" ht="14.4" customHeight="1"/>
    <row r="9870" ht="14.4" customHeight="1"/>
    <row r="9871" ht="14.4" customHeight="1"/>
    <row r="9872" ht="14.4" customHeight="1"/>
    <row r="9873" ht="14.4" customHeight="1"/>
    <row r="9874" ht="14.4" customHeight="1"/>
    <row r="9875" ht="14.4" customHeight="1"/>
    <row r="9876" ht="14.4" customHeight="1"/>
    <row r="9877" ht="14.4" customHeight="1"/>
    <row r="9878" ht="14.4" customHeight="1"/>
    <row r="9879" ht="14.4" customHeight="1"/>
    <row r="9880" ht="14.4" customHeight="1"/>
    <row r="9881" ht="14.4" customHeight="1"/>
    <row r="9882" ht="14.4" customHeight="1"/>
    <row r="9883" ht="14.4" customHeight="1"/>
    <row r="9884" ht="14.4" customHeight="1"/>
    <row r="9885" ht="14.4" customHeight="1"/>
    <row r="9886" ht="14.4" customHeight="1"/>
    <row r="9887" ht="14.4" customHeight="1"/>
    <row r="9888" ht="14.4" customHeight="1"/>
    <row r="9889" ht="14.4" customHeight="1"/>
    <row r="9890" ht="14.4" customHeight="1"/>
    <row r="9891" ht="14.4" customHeight="1"/>
    <row r="9892" ht="14.4" customHeight="1"/>
    <row r="9893" ht="14.4" customHeight="1"/>
    <row r="9894" ht="14.4" customHeight="1"/>
    <row r="9895" ht="14.4" customHeight="1"/>
    <row r="9896" ht="14.4" customHeight="1"/>
    <row r="9897" ht="14.4" customHeight="1"/>
    <row r="9898" ht="14.4" customHeight="1"/>
    <row r="9899" ht="14.4" customHeight="1"/>
    <row r="9900" ht="14.4" customHeight="1"/>
    <row r="9901" ht="14.4" customHeight="1"/>
    <row r="9902" ht="14.4" customHeight="1"/>
    <row r="9903" ht="14.4" customHeight="1"/>
    <row r="9904" ht="14.4" customHeight="1"/>
    <row r="9905" ht="14.4" customHeight="1"/>
    <row r="9906" ht="14.4" customHeight="1"/>
    <row r="9907" ht="14.4" customHeight="1"/>
    <row r="9908" ht="14.4" customHeight="1"/>
    <row r="9909" ht="14.4" customHeight="1"/>
    <row r="9910" ht="14.4" customHeight="1"/>
    <row r="9911" ht="14.4" customHeight="1"/>
    <row r="9912" ht="14.4" customHeight="1"/>
    <row r="9913" ht="14.4" customHeight="1"/>
    <row r="9914" ht="14.4" customHeight="1"/>
    <row r="9915" ht="14.4" customHeight="1"/>
    <row r="9916" ht="14.4" customHeight="1"/>
    <row r="9917" ht="14.4" customHeight="1"/>
    <row r="9918" ht="14.4" customHeight="1"/>
    <row r="9919" ht="14.4" customHeight="1"/>
    <row r="9920" ht="14.4" customHeight="1"/>
    <row r="9921" ht="14.4" customHeight="1"/>
    <row r="9922" ht="14.4" customHeight="1"/>
    <row r="9923" ht="14.4" customHeight="1"/>
    <row r="9924" ht="14.4" customHeight="1"/>
    <row r="9925" ht="14.4" customHeight="1"/>
    <row r="9926" ht="14.4" customHeight="1"/>
    <row r="9927" ht="14.4" customHeight="1"/>
    <row r="9928" ht="14.4" customHeight="1"/>
    <row r="9929" ht="14.4" customHeight="1"/>
    <row r="9930" ht="14.4" customHeight="1"/>
    <row r="9931" ht="14.4" customHeight="1"/>
    <row r="9932" ht="14.4" customHeight="1"/>
    <row r="9933" ht="14.4" customHeight="1"/>
    <row r="9934" ht="14.4" customHeight="1"/>
    <row r="9935" ht="14.4" customHeight="1"/>
    <row r="9936" ht="14.4" customHeight="1"/>
    <row r="9937" ht="14.4" customHeight="1"/>
    <row r="9938" ht="14.4" customHeight="1"/>
    <row r="9939" ht="14.4" customHeight="1"/>
    <row r="9940" ht="14.4" customHeight="1"/>
    <row r="9941" ht="14.4" customHeight="1"/>
    <row r="9942" ht="14.4" customHeight="1"/>
    <row r="9943" ht="14.4" customHeight="1"/>
    <row r="9944" ht="14.4" customHeight="1"/>
    <row r="9945" ht="14.4" customHeight="1"/>
    <row r="9946" ht="14.4" customHeight="1"/>
    <row r="9947" ht="14.4" customHeight="1"/>
    <row r="9948" ht="14.4" customHeight="1"/>
    <row r="9949" ht="14.4" customHeight="1"/>
    <row r="9950" ht="14.4" customHeight="1"/>
    <row r="9951" ht="14.4" customHeight="1"/>
    <row r="9952" ht="14.4" customHeight="1"/>
    <row r="9953" ht="14.4" customHeight="1"/>
    <row r="9954" ht="14.4" customHeight="1"/>
    <row r="9955" ht="14.4" customHeight="1"/>
    <row r="9956" ht="14.4" customHeight="1"/>
    <row r="9957" ht="14.4" customHeight="1"/>
    <row r="9958" ht="14.4" customHeight="1"/>
    <row r="9959" ht="14.4" customHeight="1"/>
    <row r="9960" ht="14.4" customHeight="1"/>
    <row r="9961" ht="14.4" customHeight="1"/>
    <row r="9962" ht="14.4" customHeight="1"/>
    <row r="9963" ht="14.4" customHeight="1"/>
    <row r="9964" ht="14.4" customHeight="1"/>
    <row r="9965" ht="14.4" customHeight="1"/>
    <row r="9966" ht="14.4" customHeight="1"/>
    <row r="9967" ht="14.4" customHeight="1"/>
    <row r="9968" ht="14.4" customHeight="1"/>
    <row r="9969" ht="14.4" customHeight="1"/>
    <row r="9970" ht="14.4" customHeight="1"/>
    <row r="9971" ht="14.4" customHeight="1"/>
    <row r="9972" ht="14.4" customHeight="1"/>
    <row r="9973" ht="14.4" customHeight="1"/>
    <row r="9974" ht="14.4" customHeight="1"/>
    <row r="9975" ht="14.4" customHeight="1"/>
    <row r="9976" ht="14.4" customHeight="1"/>
    <row r="9977" ht="14.4" customHeight="1"/>
    <row r="9978" ht="14.4" customHeight="1"/>
    <row r="9979" ht="14.4" customHeight="1"/>
    <row r="9980" ht="14.4" customHeight="1"/>
    <row r="9981" ht="14.4" customHeight="1"/>
    <row r="9982" ht="14.4" customHeight="1"/>
    <row r="9983" ht="14.4" customHeight="1"/>
    <row r="9984" ht="14.4" customHeight="1"/>
    <row r="9985" ht="14.4" customHeight="1"/>
    <row r="9986" ht="14.4" customHeight="1"/>
    <row r="9987" ht="14.4" customHeight="1"/>
    <row r="9988" ht="14.4" customHeight="1"/>
    <row r="9989" ht="14.4" customHeight="1"/>
    <row r="9990" ht="14.4" customHeight="1"/>
    <row r="9991" ht="14.4" customHeight="1"/>
    <row r="9992" ht="14.4" customHeight="1"/>
    <row r="9993" ht="14.4" customHeight="1"/>
    <row r="9994" ht="14.4" customHeight="1"/>
    <row r="9995" ht="14.4" customHeight="1"/>
    <row r="9996" ht="14.4" customHeight="1"/>
    <row r="9997" ht="14.4" customHeight="1"/>
    <row r="9998" ht="14.4" customHeight="1"/>
    <row r="9999" ht="14.4" customHeight="1"/>
    <row r="10000" ht="14.4" customHeight="1"/>
    <row r="10001" ht="14.4" customHeight="1"/>
    <row r="10002" ht="14.4" customHeight="1"/>
    <row r="10003" ht="14.4" customHeight="1"/>
    <row r="10004" ht="14.4" customHeight="1"/>
    <row r="10005" ht="14.4" customHeight="1"/>
    <row r="10006" ht="14.4" customHeight="1"/>
    <row r="10007" ht="14.4" customHeight="1"/>
    <row r="10008" ht="14.4" customHeight="1"/>
    <row r="10009" ht="14.4" customHeight="1"/>
    <row r="10010" ht="14.4" customHeight="1"/>
    <row r="10011" ht="14.4" customHeight="1"/>
    <row r="10012" ht="14.4" customHeight="1"/>
    <row r="10013" ht="14.4" customHeight="1"/>
    <row r="10014" ht="14.4" customHeight="1"/>
    <row r="10015" ht="14.4" customHeight="1"/>
    <row r="10016" ht="14.4" customHeight="1"/>
    <row r="10017" ht="14.4" customHeight="1"/>
    <row r="10018" ht="14.4" customHeight="1"/>
    <row r="10019" ht="14.4" customHeight="1"/>
    <row r="10020" ht="14.4" customHeight="1"/>
    <row r="10021" ht="14.4" customHeight="1"/>
    <row r="10022" ht="14.4" customHeight="1"/>
    <row r="10023" ht="14.4" customHeight="1"/>
    <row r="10024" ht="14.4" customHeight="1"/>
    <row r="10025" ht="14.4" customHeight="1"/>
    <row r="10026" ht="14.4" customHeight="1"/>
    <row r="10027" ht="14.4" customHeight="1"/>
    <row r="10028" ht="14.4" customHeight="1"/>
    <row r="10029" ht="14.4" customHeight="1"/>
    <row r="10030" ht="14.4" customHeight="1"/>
    <row r="10031" ht="14.4" customHeight="1"/>
    <row r="10032" ht="14.4" customHeight="1"/>
    <row r="10033" ht="14.4" customHeight="1"/>
    <row r="10034" ht="14.4" customHeight="1"/>
    <row r="10035" ht="14.4" customHeight="1"/>
    <row r="10036" ht="14.4" customHeight="1"/>
    <row r="10037" ht="14.4" customHeight="1"/>
    <row r="10038" ht="14.4" customHeight="1"/>
    <row r="10039" ht="14.4" customHeight="1"/>
    <row r="10040" ht="14.4" customHeight="1"/>
    <row r="10041" ht="14.4" customHeight="1"/>
    <row r="10042" ht="14.4" customHeight="1"/>
    <row r="10043" ht="14.4" customHeight="1"/>
    <row r="10044" ht="14.4" customHeight="1"/>
    <row r="10045" ht="14.4" customHeight="1"/>
    <row r="10046" ht="14.4" customHeight="1"/>
    <row r="10047" ht="14.4" customHeight="1"/>
    <row r="10048" ht="14.4" customHeight="1"/>
    <row r="10049" ht="14.4" customHeight="1"/>
    <row r="10050" ht="14.4" customHeight="1"/>
    <row r="10051" ht="14.4" customHeight="1"/>
    <row r="10052" ht="14.4" customHeight="1"/>
    <row r="10053" ht="14.4" customHeight="1"/>
    <row r="10054" ht="14.4" customHeight="1"/>
    <row r="10055" ht="14.4" customHeight="1"/>
    <row r="10056" ht="14.4" customHeight="1"/>
    <row r="10057" ht="14.4" customHeight="1"/>
    <row r="10058" ht="14.4" customHeight="1"/>
    <row r="10059" ht="14.4" customHeight="1"/>
    <row r="10060" ht="14.4" customHeight="1"/>
    <row r="10061" ht="14.4" customHeight="1"/>
    <row r="10062" ht="14.4" customHeight="1"/>
    <row r="10063" ht="14.4" customHeight="1"/>
    <row r="10064" ht="14.4" customHeight="1"/>
    <row r="10065" ht="14.4" customHeight="1"/>
    <row r="10066" ht="14.4" customHeight="1"/>
    <row r="10067" ht="14.4" customHeight="1"/>
    <row r="10068" ht="14.4" customHeight="1"/>
    <row r="10069" ht="14.4" customHeight="1"/>
    <row r="10070" ht="14.4" customHeight="1"/>
    <row r="10071" ht="14.4" customHeight="1"/>
    <row r="10072" ht="14.4" customHeight="1"/>
    <row r="10073" ht="14.4" customHeight="1"/>
    <row r="10074" ht="14.4" customHeight="1"/>
    <row r="10075" ht="14.4" customHeight="1"/>
    <row r="10076" ht="14.4" customHeight="1"/>
    <row r="10077" ht="14.4" customHeight="1"/>
    <row r="10078" ht="14.4" customHeight="1"/>
    <row r="10079" ht="14.4" customHeight="1"/>
    <row r="10080" ht="14.4" customHeight="1"/>
    <row r="10081" ht="14.4" customHeight="1"/>
    <row r="10082" ht="14.4" customHeight="1"/>
    <row r="10083" ht="14.4" customHeight="1"/>
    <row r="10084" ht="14.4" customHeight="1"/>
    <row r="10085" ht="14.4" customHeight="1"/>
    <row r="10086" ht="14.4" customHeight="1"/>
    <row r="10087" ht="14.4" customHeight="1"/>
    <row r="10088" ht="14.4" customHeight="1"/>
    <row r="10089" ht="14.4" customHeight="1"/>
    <row r="10090" ht="14.4" customHeight="1"/>
    <row r="10091" ht="14.4" customHeight="1"/>
    <row r="10092" ht="14.4" customHeight="1"/>
    <row r="10093" ht="14.4" customHeight="1"/>
    <row r="10094" ht="14.4" customHeight="1"/>
    <row r="10095" ht="14.4" customHeight="1"/>
    <row r="10096" ht="14.4" customHeight="1"/>
    <row r="10097" ht="14.4" customHeight="1"/>
    <row r="10098" ht="14.4" customHeight="1"/>
    <row r="10099" ht="14.4" customHeight="1"/>
    <row r="10100" ht="14.4" customHeight="1"/>
    <row r="10101" ht="14.4" customHeight="1"/>
    <row r="10102" ht="14.4" customHeight="1"/>
    <row r="10103" ht="14.4" customHeight="1"/>
    <row r="10104" ht="14.4" customHeight="1"/>
    <row r="10105" ht="14.4" customHeight="1"/>
    <row r="10106" ht="14.4" customHeight="1"/>
    <row r="10107" ht="14.4" customHeight="1"/>
    <row r="10108" ht="14.4" customHeight="1"/>
    <row r="10109" ht="14.4" customHeight="1"/>
    <row r="10110" ht="14.4" customHeight="1"/>
    <row r="10111" ht="14.4" customHeight="1"/>
    <row r="10112" ht="14.4" customHeight="1"/>
    <row r="10113" ht="14.4" customHeight="1"/>
    <row r="10114" ht="14.4" customHeight="1"/>
    <row r="10115" ht="14.4" customHeight="1"/>
    <row r="10116" ht="14.4" customHeight="1"/>
    <row r="10117" ht="14.4" customHeight="1"/>
    <row r="10118" ht="14.4" customHeight="1"/>
    <row r="10119" ht="14.4" customHeight="1"/>
    <row r="10120" ht="14.4" customHeight="1"/>
    <row r="10121" ht="14.4" customHeight="1"/>
    <row r="10122" ht="14.4" customHeight="1"/>
    <row r="10123" ht="14.4" customHeight="1"/>
    <row r="10124" ht="14.4" customHeight="1"/>
    <row r="10125" ht="14.4" customHeight="1"/>
    <row r="10126" ht="14.4" customHeight="1"/>
    <row r="10127" ht="14.4" customHeight="1"/>
    <row r="10128" ht="14.4" customHeight="1"/>
    <row r="10129" ht="14.4" customHeight="1"/>
    <row r="10130" ht="14.4" customHeight="1"/>
    <row r="10131" ht="14.4" customHeight="1"/>
    <row r="10132" ht="14.4" customHeight="1"/>
    <row r="10133" ht="14.4" customHeight="1"/>
    <row r="10134" ht="14.4" customHeight="1"/>
    <row r="10135" ht="14.4" customHeight="1"/>
    <row r="10136" ht="14.4" customHeight="1"/>
    <row r="10137" ht="14.4" customHeight="1"/>
    <row r="10138" ht="14.4" customHeight="1"/>
    <row r="10139" ht="14.4" customHeight="1"/>
    <row r="10140" ht="14.4" customHeight="1"/>
    <row r="10141" ht="14.4" customHeight="1"/>
    <row r="10142" ht="14.4" customHeight="1"/>
    <row r="10143" ht="14.4" customHeight="1"/>
    <row r="10144" ht="14.4" customHeight="1"/>
    <row r="10145" ht="14.4" customHeight="1"/>
    <row r="10146" ht="14.4" customHeight="1"/>
    <row r="10147" ht="14.4" customHeight="1"/>
    <row r="10148" ht="14.4" customHeight="1"/>
    <row r="10149" ht="14.4" customHeight="1"/>
    <row r="10150" ht="14.4" customHeight="1"/>
    <row r="10151" ht="14.4" customHeight="1"/>
    <row r="10152" ht="14.4" customHeight="1"/>
    <row r="10153" ht="14.4" customHeight="1"/>
    <row r="10154" ht="14.4" customHeight="1"/>
    <row r="10155" ht="14.4" customHeight="1"/>
    <row r="10156" ht="14.4" customHeight="1"/>
    <row r="10157" ht="14.4" customHeight="1"/>
    <row r="10158" ht="14.4" customHeight="1"/>
    <row r="10159" ht="14.4" customHeight="1"/>
    <row r="10160" ht="14.4" customHeight="1"/>
    <row r="10161" ht="14.4" customHeight="1"/>
    <row r="10162" ht="14.4" customHeight="1"/>
    <row r="10163" ht="14.4" customHeight="1"/>
    <row r="10164" ht="14.4" customHeight="1"/>
    <row r="10165" ht="14.4" customHeight="1"/>
    <row r="10166" ht="14.4" customHeight="1"/>
    <row r="10167" ht="14.4" customHeight="1"/>
    <row r="10168" ht="14.4" customHeight="1"/>
    <row r="10169" ht="14.4" customHeight="1"/>
    <row r="10170" ht="14.4" customHeight="1"/>
    <row r="10171" ht="14.4" customHeight="1"/>
    <row r="10172" ht="14.4" customHeight="1"/>
    <row r="10173" ht="14.4" customHeight="1"/>
    <row r="10174" ht="14.4" customHeight="1"/>
    <row r="10175" ht="14.4" customHeight="1"/>
    <row r="10176" ht="14.4" customHeight="1"/>
    <row r="10177" ht="14.4" customHeight="1"/>
    <row r="10178" ht="14.4" customHeight="1"/>
    <row r="10179" ht="14.4" customHeight="1"/>
    <row r="10180" ht="14.4" customHeight="1"/>
    <row r="10181" ht="14.4" customHeight="1"/>
    <row r="10182" ht="14.4" customHeight="1"/>
    <row r="10183" ht="14.4" customHeight="1"/>
    <row r="10184" ht="14.4" customHeight="1"/>
    <row r="10185" ht="14.4" customHeight="1"/>
    <row r="10186" ht="14.4" customHeight="1"/>
    <row r="10187" ht="14.4" customHeight="1"/>
    <row r="10188" ht="14.4" customHeight="1"/>
    <row r="10189" ht="14.4" customHeight="1"/>
    <row r="10190" ht="14.4" customHeight="1"/>
    <row r="10191" ht="14.4" customHeight="1"/>
    <row r="10192" ht="14.4" customHeight="1"/>
    <row r="10193" ht="14.4" customHeight="1"/>
    <row r="10194" ht="14.4" customHeight="1"/>
    <row r="10195" ht="14.4" customHeight="1"/>
    <row r="10196" ht="14.4" customHeight="1"/>
    <row r="10197" ht="14.4" customHeight="1"/>
    <row r="10198" ht="14.4" customHeight="1"/>
    <row r="10199" ht="14.4" customHeight="1"/>
    <row r="10200" ht="14.4" customHeight="1"/>
    <row r="10201" ht="14.4" customHeight="1"/>
    <row r="10202" ht="14.4" customHeight="1"/>
    <row r="10203" ht="14.4" customHeight="1"/>
    <row r="10204" ht="14.4" customHeight="1"/>
    <row r="10205" ht="14.4" customHeight="1"/>
    <row r="10206" ht="14.4" customHeight="1"/>
    <row r="10207" ht="14.4" customHeight="1"/>
    <row r="10208" ht="14.4" customHeight="1"/>
    <row r="10209" ht="14.4" customHeight="1"/>
    <row r="10210" ht="14.4" customHeight="1"/>
    <row r="10211" ht="14.4" customHeight="1"/>
    <row r="10212" ht="14.4" customHeight="1"/>
    <row r="10213" ht="14.4" customHeight="1"/>
    <row r="10214" ht="14.4" customHeight="1"/>
    <row r="10215" ht="14.4" customHeight="1"/>
    <row r="10216" ht="14.4" customHeight="1"/>
    <row r="10217" ht="14.4" customHeight="1"/>
    <row r="10218" ht="14.4" customHeight="1"/>
    <row r="10219" ht="14.4" customHeight="1"/>
    <row r="10220" ht="14.4" customHeight="1"/>
    <row r="10221" ht="14.4" customHeight="1"/>
    <row r="10222" ht="14.4" customHeight="1"/>
    <row r="10223" ht="14.4" customHeight="1"/>
    <row r="10224" ht="14.4" customHeight="1"/>
    <row r="10225" ht="14.4" customHeight="1"/>
    <row r="10226" ht="14.4" customHeight="1"/>
    <row r="10227" ht="14.4" customHeight="1"/>
    <row r="10228" ht="14.4" customHeight="1"/>
    <row r="10229" ht="14.4" customHeight="1"/>
    <row r="10230" ht="14.4" customHeight="1"/>
    <row r="10231" ht="14.4" customHeight="1"/>
    <row r="10232" ht="14.4" customHeight="1"/>
    <row r="10233" ht="14.4" customHeight="1"/>
    <row r="10234" ht="14.4" customHeight="1"/>
    <row r="10235" ht="14.4" customHeight="1"/>
    <row r="10236" ht="14.4" customHeight="1"/>
    <row r="10237" ht="14.4" customHeight="1"/>
    <row r="10238" ht="14.4" customHeight="1"/>
    <row r="10239" ht="14.4" customHeight="1"/>
    <row r="10240" ht="14.4" customHeight="1"/>
    <row r="10241" ht="14.4" customHeight="1"/>
    <row r="10242" ht="14.4" customHeight="1"/>
    <row r="10243" ht="14.4" customHeight="1"/>
    <row r="10244" ht="14.4" customHeight="1"/>
    <row r="10245" ht="14.4" customHeight="1"/>
    <row r="10246" ht="14.4" customHeight="1"/>
    <row r="10247" ht="14.4" customHeight="1"/>
    <row r="10248" ht="14.4" customHeight="1"/>
    <row r="10249" ht="14.4" customHeight="1"/>
    <row r="10250" ht="14.4" customHeight="1"/>
    <row r="10251" ht="14.4" customHeight="1"/>
    <row r="10252" ht="14.4" customHeight="1"/>
    <row r="10253" ht="14.4" customHeight="1"/>
    <row r="10254" ht="14.4" customHeight="1"/>
    <row r="10255" ht="14.4" customHeight="1"/>
    <row r="10256" ht="14.4" customHeight="1"/>
    <row r="10257" ht="14.4" customHeight="1"/>
    <row r="10258" ht="14.4" customHeight="1"/>
    <row r="10259" ht="14.4" customHeight="1"/>
    <row r="10260" ht="14.4" customHeight="1"/>
    <row r="10261" ht="14.4" customHeight="1"/>
    <row r="10262" ht="14.4" customHeight="1"/>
    <row r="10263" ht="14.4" customHeight="1"/>
    <row r="10264" ht="14.4" customHeight="1"/>
    <row r="10265" ht="14.4" customHeight="1"/>
    <row r="10266" ht="14.4" customHeight="1"/>
    <row r="10267" ht="14.4" customHeight="1"/>
    <row r="10268" ht="14.4" customHeight="1"/>
    <row r="10269" ht="14.4" customHeight="1"/>
    <row r="10270" ht="14.4" customHeight="1"/>
    <row r="10271" ht="14.4" customHeight="1"/>
    <row r="10272" ht="14.4" customHeight="1"/>
    <row r="10273" ht="14.4" customHeight="1"/>
    <row r="10274" ht="14.4" customHeight="1"/>
    <row r="10275" ht="14.4" customHeight="1"/>
    <row r="10276" ht="14.4" customHeight="1"/>
    <row r="10277" ht="14.4" customHeight="1"/>
    <row r="10278" ht="14.4" customHeight="1"/>
    <row r="10279" ht="14.4" customHeight="1"/>
    <row r="10280" ht="14.4" customHeight="1"/>
    <row r="10281" ht="14.4" customHeight="1"/>
    <row r="10282" ht="14.4" customHeight="1"/>
    <row r="10283" ht="14.4" customHeight="1"/>
    <row r="10284" ht="14.4" customHeight="1"/>
    <row r="10285" ht="14.4" customHeight="1"/>
    <row r="10286" ht="14.4" customHeight="1"/>
    <row r="10287" ht="14.4" customHeight="1"/>
    <row r="10288" ht="14.4" customHeight="1"/>
    <row r="10289" ht="14.4" customHeight="1"/>
    <row r="10290" ht="14.4" customHeight="1"/>
    <row r="10291" ht="14.4" customHeight="1"/>
    <row r="10292" ht="14.4" customHeight="1"/>
    <row r="10293" ht="14.4" customHeight="1"/>
    <row r="10294" ht="14.4" customHeight="1"/>
    <row r="10295" ht="14.4" customHeight="1"/>
    <row r="10296" ht="14.4" customHeight="1"/>
    <row r="10297" ht="14.4" customHeight="1"/>
    <row r="10298" ht="14.4" customHeight="1"/>
    <row r="10299" ht="14.4" customHeight="1"/>
    <row r="10300" ht="14.4" customHeight="1"/>
    <row r="10301" ht="14.4" customHeight="1"/>
    <row r="10302" ht="14.4" customHeight="1"/>
    <row r="10303" ht="14.4" customHeight="1"/>
    <row r="10304" ht="14.4" customHeight="1"/>
    <row r="10305" ht="14.4" customHeight="1"/>
    <row r="10306" ht="14.4" customHeight="1"/>
    <row r="10307" ht="14.4" customHeight="1"/>
    <row r="10308" ht="14.4" customHeight="1"/>
    <row r="10309" ht="14.4" customHeight="1"/>
    <row r="10310" ht="14.4" customHeight="1"/>
    <row r="10311" ht="14.4" customHeight="1"/>
    <row r="10312" ht="14.4" customHeight="1"/>
    <row r="10313" ht="14.4" customHeight="1"/>
    <row r="10314" ht="14.4" customHeight="1"/>
    <row r="10315" ht="14.4" customHeight="1"/>
    <row r="10316" ht="14.4" customHeight="1"/>
    <row r="10317" ht="14.4" customHeight="1"/>
    <row r="10318" ht="14.4" customHeight="1"/>
    <row r="10319" ht="14.4" customHeight="1"/>
    <row r="10320" ht="14.4" customHeight="1"/>
    <row r="10321" ht="14.4" customHeight="1"/>
    <row r="10322" ht="14.4" customHeight="1"/>
    <row r="10323" ht="14.4" customHeight="1"/>
    <row r="10324" ht="14.4" customHeight="1"/>
    <row r="10325" ht="14.4" customHeight="1"/>
    <row r="10326" ht="14.4" customHeight="1"/>
    <row r="10327" ht="14.4" customHeight="1"/>
    <row r="10328" ht="14.4" customHeight="1"/>
    <row r="10329" ht="14.4" customHeight="1"/>
    <row r="10330" ht="14.4" customHeight="1"/>
    <row r="10331" ht="14.4" customHeight="1"/>
    <row r="10332" ht="14.4" customHeight="1"/>
    <row r="10333" ht="14.4" customHeight="1"/>
    <row r="10334" ht="14.4" customHeight="1"/>
    <row r="10335" ht="14.4" customHeight="1"/>
    <row r="10336" ht="14.4" customHeight="1"/>
    <row r="10337" ht="14.4" customHeight="1"/>
    <row r="10338" ht="14.4" customHeight="1"/>
    <row r="10339" ht="14.4" customHeight="1"/>
    <row r="10340" ht="14.4" customHeight="1"/>
    <row r="10341" ht="14.4" customHeight="1"/>
    <row r="10342" ht="14.4" customHeight="1"/>
    <row r="10343" ht="14.4" customHeight="1"/>
    <row r="10344" ht="14.4" customHeight="1"/>
    <row r="10345" ht="14.4" customHeight="1"/>
    <row r="10346" ht="14.4" customHeight="1"/>
    <row r="10347" ht="14.4" customHeight="1"/>
    <row r="10348" ht="14.4" customHeight="1"/>
    <row r="10349" ht="14.4" customHeight="1"/>
    <row r="10350" ht="14.4" customHeight="1"/>
    <row r="10351" ht="14.4" customHeight="1"/>
    <row r="10352" ht="14.4" customHeight="1"/>
    <row r="10353" ht="14.4" customHeight="1"/>
    <row r="10354" ht="14.4" customHeight="1"/>
    <row r="10355" ht="14.4" customHeight="1"/>
    <row r="10356" ht="14.4" customHeight="1"/>
    <row r="10357" ht="14.4" customHeight="1"/>
    <row r="10358" ht="14.4" customHeight="1"/>
    <row r="10359" ht="14.4" customHeight="1"/>
    <row r="10360" ht="14.4" customHeight="1"/>
    <row r="10361" ht="14.4" customHeight="1"/>
    <row r="10362" ht="14.4" customHeight="1"/>
    <row r="10363" ht="14.4" customHeight="1"/>
    <row r="10364" ht="14.4" customHeight="1"/>
    <row r="10365" ht="14.4" customHeight="1"/>
    <row r="10366" ht="14.4" customHeight="1"/>
    <row r="10367" ht="14.4" customHeight="1"/>
    <row r="10368" ht="14.4" customHeight="1"/>
    <row r="10369" ht="14.4" customHeight="1"/>
    <row r="10370" ht="14.4" customHeight="1"/>
    <row r="10371" ht="14.4" customHeight="1"/>
    <row r="10372" ht="14.4" customHeight="1"/>
    <row r="10373" ht="14.4" customHeight="1"/>
    <row r="10374" ht="14.4" customHeight="1"/>
    <row r="10375" ht="14.4" customHeight="1"/>
    <row r="10376" ht="14.4" customHeight="1"/>
    <row r="10377" ht="14.4" customHeight="1"/>
    <row r="10378" ht="14.4" customHeight="1"/>
    <row r="10379" ht="14.4" customHeight="1"/>
    <row r="10380" ht="14.4" customHeight="1"/>
    <row r="10381" ht="14.4" customHeight="1"/>
    <row r="10382" ht="14.4" customHeight="1"/>
    <row r="10383" ht="14.4" customHeight="1"/>
    <row r="10384" ht="14.4" customHeight="1"/>
    <row r="10385" ht="14.4" customHeight="1"/>
    <row r="10386" ht="14.4" customHeight="1"/>
    <row r="10387" ht="14.4" customHeight="1"/>
    <row r="10388" ht="14.4" customHeight="1"/>
    <row r="10389" ht="14.4" customHeight="1"/>
    <row r="10390" ht="14.4" customHeight="1"/>
    <row r="10391" ht="14.4" customHeight="1"/>
    <row r="10392" ht="14.4" customHeight="1"/>
    <row r="10393" ht="14.4" customHeight="1"/>
    <row r="10394" ht="14.4" customHeight="1"/>
    <row r="10395" ht="14.4" customHeight="1"/>
    <row r="10396" ht="14.4" customHeight="1"/>
    <row r="10397" ht="14.4" customHeight="1"/>
    <row r="10398" ht="14.4" customHeight="1"/>
    <row r="10399" ht="14.4" customHeight="1"/>
    <row r="10400" ht="14.4" customHeight="1"/>
    <row r="10401" ht="14.4" customHeight="1"/>
    <row r="10402" ht="14.4" customHeight="1"/>
    <row r="10403" ht="14.4" customHeight="1"/>
    <row r="10404" ht="14.4" customHeight="1"/>
    <row r="10405" ht="14.4" customHeight="1"/>
    <row r="10406" ht="14.4" customHeight="1"/>
    <row r="10407" ht="14.4" customHeight="1"/>
    <row r="10408" ht="14.4" customHeight="1"/>
    <row r="10409" ht="14.4" customHeight="1"/>
    <row r="10410" ht="14.4" customHeight="1"/>
    <row r="10411" ht="14.4" customHeight="1"/>
    <row r="10412" ht="14.4" customHeight="1"/>
    <row r="10413" ht="14.4" customHeight="1"/>
    <row r="10414" ht="14.4" customHeight="1"/>
    <row r="10415" ht="14.4" customHeight="1"/>
    <row r="10416" ht="14.4" customHeight="1"/>
    <row r="10417" ht="14.4" customHeight="1"/>
    <row r="10418" ht="14.4" customHeight="1"/>
    <row r="10419" ht="14.4" customHeight="1"/>
    <row r="10420" ht="14.4" customHeight="1"/>
    <row r="10421" ht="14.4" customHeight="1"/>
    <row r="10422" ht="14.4" customHeight="1"/>
    <row r="10423" ht="14.4" customHeight="1"/>
    <row r="10424" ht="14.4" customHeight="1"/>
    <row r="10425" ht="14.4" customHeight="1"/>
    <row r="10426" ht="14.4" customHeight="1"/>
    <row r="10427" ht="14.4" customHeight="1"/>
    <row r="10428" ht="14.4" customHeight="1"/>
    <row r="10429" ht="14.4" customHeight="1"/>
    <row r="10430" ht="14.4" customHeight="1"/>
    <row r="10431" ht="14.4" customHeight="1"/>
    <row r="10432" ht="14.4" customHeight="1"/>
    <row r="10433" ht="14.4" customHeight="1"/>
    <row r="10434" ht="14.4" customHeight="1"/>
    <row r="10435" ht="14.4" customHeight="1"/>
    <row r="10436" ht="14.4" customHeight="1"/>
    <row r="10437" ht="14.4" customHeight="1"/>
    <row r="10438" ht="14.4" customHeight="1"/>
    <row r="10439" ht="14.4" customHeight="1"/>
    <row r="10440" ht="14.4" customHeight="1"/>
    <row r="10441" ht="14.4" customHeight="1"/>
    <row r="10442" ht="14.4" customHeight="1"/>
    <row r="10443" ht="14.4" customHeight="1"/>
    <row r="10444" ht="14.4" customHeight="1"/>
    <row r="10445" ht="14.4" customHeight="1"/>
    <row r="10446" ht="14.4" customHeight="1"/>
    <row r="10447" ht="14.4" customHeight="1"/>
    <row r="10448" ht="14.4" customHeight="1"/>
    <row r="10449" ht="14.4" customHeight="1"/>
    <row r="10450" ht="14.4" customHeight="1"/>
    <row r="10451" ht="14.4" customHeight="1"/>
    <row r="10452" ht="14.4" customHeight="1"/>
    <row r="10453" ht="14.4" customHeight="1"/>
    <row r="10454" ht="14.4" customHeight="1"/>
    <row r="10455" ht="14.4" customHeight="1"/>
    <row r="10456" ht="14.4" customHeight="1"/>
    <row r="10457" ht="14.4" customHeight="1"/>
    <row r="10458" ht="14.4" customHeight="1"/>
    <row r="10459" ht="14.4" customHeight="1"/>
    <row r="10460" ht="14.4" customHeight="1"/>
    <row r="10461" ht="14.4" customHeight="1"/>
    <row r="10462" ht="14.4" customHeight="1"/>
    <row r="10463" ht="14.4" customHeight="1"/>
    <row r="10464" ht="14.4" customHeight="1"/>
    <row r="10465" ht="14.4" customHeight="1"/>
    <row r="10466" ht="14.4" customHeight="1"/>
    <row r="10467" ht="14.4" customHeight="1"/>
    <row r="10468" ht="14.4" customHeight="1"/>
    <row r="10469" ht="14.4" customHeight="1"/>
    <row r="10470" ht="14.4" customHeight="1"/>
    <row r="10471" ht="14.4" customHeight="1"/>
    <row r="10472" ht="14.4" customHeight="1"/>
    <row r="10473" ht="14.4" customHeight="1"/>
    <row r="10474" ht="14.4" customHeight="1"/>
    <row r="10475" ht="14.4" customHeight="1"/>
    <row r="10476" ht="14.4" customHeight="1"/>
    <row r="10477" ht="14.4" customHeight="1"/>
    <row r="10478" ht="14.4" customHeight="1"/>
    <row r="10479" ht="14.4" customHeight="1"/>
    <row r="10480" ht="14.4" customHeight="1"/>
    <row r="10481" ht="14.4" customHeight="1"/>
    <row r="10482" ht="14.4" customHeight="1"/>
    <row r="10483" ht="14.4" customHeight="1"/>
    <row r="10484" ht="14.4" customHeight="1"/>
    <row r="10485" ht="14.4" customHeight="1"/>
    <row r="10486" ht="14.4" customHeight="1"/>
    <row r="10487" ht="14.4" customHeight="1"/>
    <row r="10488" ht="14.4" customHeight="1"/>
    <row r="10489" ht="14.4" customHeight="1"/>
    <row r="10490" ht="14.4" customHeight="1"/>
    <row r="10491" ht="14.4" customHeight="1"/>
    <row r="10492" ht="14.4" customHeight="1"/>
    <row r="10493" ht="14.4" customHeight="1"/>
    <row r="10494" ht="14.4" customHeight="1"/>
    <row r="10495" ht="14.4" customHeight="1"/>
    <row r="10496" ht="14.4" customHeight="1"/>
    <row r="10497" ht="14.4" customHeight="1"/>
    <row r="10498" ht="14.4" customHeight="1"/>
    <row r="10499" ht="14.4" customHeight="1"/>
    <row r="10500" ht="14.4" customHeight="1"/>
    <row r="10501" ht="14.4" customHeight="1"/>
    <row r="10502" ht="14.4" customHeight="1"/>
    <row r="10503" ht="14.4" customHeight="1"/>
    <row r="10504" ht="14.4" customHeight="1"/>
    <row r="10505" ht="14.4" customHeight="1"/>
    <row r="10506" ht="14.4" customHeight="1"/>
    <row r="10507" ht="14.4" customHeight="1"/>
    <row r="10508" ht="14.4" customHeight="1"/>
    <row r="10509" ht="14.4" customHeight="1"/>
    <row r="10510" ht="14.4" customHeight="1"/>
    <row r="10511" ht="14.4" customHeight="1"/>
    <row r="10512" ht="14.4" customHeight="1"/>
    <row r="10513" ht="14.4" customHeight="1"/>
    <row r="10514" ht="14.4" customHeight="1"/>
    <row r="10515" ht="14.4" customHeight="1"/>
    <row r="10516" ht="14.4" customHeight="1"/>
    <row r="10517" ht="14.4" customHeight="1"/>
    <row r="10518" ht="14.4" customHeight="1"/>
    <row r="10519" ht="14.4" customHeight="1"/>
    <row r="10520" ht="14.4" customHeight="1"/>
    <row r="10521" ht="14.4" customHeight="1"/>
    <row r="10522" ht="14.4" customHeight="1"/>
    <row r="10523" ht="14.4" customHeight="1"/>
    <row r="10524" ht="14.4" customHeight="1"/>
    <row r="10525" ht="14.4" customHeight="1"/>
    <row r="10526" ht="14.4" customHeight="1"/>
    <row r="10527" ht="14.4" customHeight="1"/>
    <row r="10528" ht="14.4" customHeight="1"/>
    <row r="10529" ht="14.4" customHeight="1"/>
    <row r="10530" ht="14.4" customHeight="1"/>
    <row r="10531" ht="14.4" customHeight="1"/>
    <row r="10532" ht="14.4" customHeight="1"/>
    <row r="10533" ht="14.4" customHeight="1"/>
    <row r="10534" ht="14.4" customHeight="1"/>
    <row r="10535" ht="14.4" customHeight="1"/>
    <row r="10536" ht="14.4" customHeight="1"/>
    <row r="10537" ht="14.4" customHeight="1"/>
    <row r="10538" ht="14.4" customHeight="1"/>
    <row r="10539" ht="14.4" customHeight="1"/>
    <row r="10540" ht="14.4" customHeight="1"/>
    <row r="10541" ht="14.4" customHeight="1"/>
    <row r="10542" ht="14.4" customHeight="1"/>
    <row r="10543" ht="14.4" customHeight="1"/>
    <row r="10544" ht="14.4" customHeight="1"/>
    <row r="10545" ht="14.4" customHeight="1"/>
    <row r="10546" ht="14.4" customHeight="1"/>
    <row r="10547" ht="14.4" customHeight="1"/>
    <row r="10548" ht="14.4" customHeight="1"/>
    <row r="10549" ht="14.4" customHeight="1"/>
    <row r="10550" ht="14.4" customHeight="1"/>
    <row r="10551" ht="14.4" customHeight="1"/>
    <row r="10552" ht="14.4" customHeight="1"/>
    <row r="10553" ht="14.4" customHeight="1"/>
    <row r="10554" ht="14.4" customHeight="1"/>
    <row r="10555" ht="14.4" customHeight="1"/>
    <row r="10556" ht="14.4" customHeight="1"/>
    <row r="10557" ht="14.4" customHeight="1"/>
    <row r="10558" ht="14.4" customHeight="1"/>
    <row r="10559" ht="14.4" customHeight="1"/>
    <row r="10560" ht="14.4" customHeight="1"/>
    <row r="10561" ht="14.4" customHeight="1"/>
    <row r="10562" ht="14.4" customHeight="1"/>
    <row r="10563" ht="14.4" customHeight="1"/>
    <row r="10564" ht="14.4" customHeight="1"/>
    <row r="10565" ht="14.4" customHeight="1"/>
    <row r="10566" ht="14.4" customHeight="1"/>
    <row r="10567" ht="14.4" customHeight="1"/>
    <row r="10568" ht="14.4" customHeight="1"/>
    <row r="10569" ht="14.4" customHeight="1"/>
    <row r="10570" ht="14.4" customHeight="1"/>
    <row r="10571" ht="14.4" customHeight="1"/>
    <row r="10572" ht="14.4" customHeight="1"/>
    <row r="10573" ht="14.4" customHeight="1"/>
    <row r="10574" ht="14.4" customHeight="1"/>
    <row r="10575" ht="14.4" customHeight="1"/>
    <row r="10576" ht="14.4" customHeight="1"/>
    <row r="10577" ht="14.4" customHeight="1"/>
    <row r="10578" ht="14.4" customHeight="1"/>
    <row r="10579" ht="14.4" customHeight="1"/>
    <row r="10580" ht="14.4" customHeight="1"/>
    <row r="10581" ht="14.4" customHeight="1"/>
    <row r="10582" ht="14.4" customHeight="1"/>
    <row r="10583" ht="14.4" customHeight="1"/>
    <row r="10584" ht="14.4" customHeight="1"/>
    <row r="10585" ht="14.4" customHeight="1"/>
    <row r="10586" ht="14.4" customHeight="1"/>
    <row r="10587" ht="14.4" customHeight="1"/>
    <row r="10588" ht="14.4" customHeight="1"/>
    <row r="10589" ht="14.4" customHeight="1"/>
    <row r="10590" ht="14.4" customHeight="1"/>
    <row r="10591" ht="14.4" customHeight="1"/>
    <row r="10592" ht="14.4" customHeight="1"/>
    <row r="10593" ht="14.4" customHeight="1"/>
    <row r="10594" ht="14.4" customHeight="1"/>
    <row r="10595" ht="14.4" customHeight="1"/>
    <row r="10596" ht="14.4" customHeight="1"/>
    <row r="10597" ht="14.4" customHeight="1"/>
    <row r="10598" ht="14.4" customHeight="1"/>
    <row r="10599" ht="14.4" customHeight="1"/>
    <row r="10600" ht="14.4" customHeight="1"/>
    <row r="10601" ht="14.4" customHeight="1"/>
    <row r="10602" ht="14.4" customHeight="1"/>
    <row r="10603" ht="14.4" customHeight="1"/>
    <row r="10604" ht="14.4" customHeight="1"/>
    <row r="10605" ht="14.4" customHeight="1"/>
    <row r="10606" ht="14.4" customHeight="1"/>
    <row r="10607" ht="14.4" customHeight="1"/>
    <row r="10608" ht="14.4" customHeight="1"/>
    <row r="10609" ht="14.4" customHeight="1"/>
    <row r="10610" ht="14.4" customHeight="1"/>
    <row r="10611" ht="14.4" customHeight="1"/>
    <row r="10612" ht="14.4" customHeight="1"/>
    <row r="10613" ht="14.4" customHeight="1"/>
    <row r="10614" ht="14.4" customHeight="1"/>
    <row r="10615" ht="14.4" customHeight="1"/>
    <row r="10616" ht="14.4" customHeight="1"/>
    <row r="10617" ht="14.4" customHeight="1"/>
    <row r="10618" ht="14.4" customHeight="1"/>
    <row r="10619" ht="14.4" customHeight="1"/>
    <row r="10620" ht="14.4" customHeight="1"/>
    <row r="10621" ht="14.4" customHeight="1"/>
    <row r="10622" ht="14.4" customHeight="1"/>
    <row r="10623" ht="14.4" customHeight="1"/>
    <row r="10624" ht="14.4" customHeight="1"/>
    <row r="10625" ht="14.4" customHeight="1"/>
    <row r="10626" ht="14.4" customHeight="1"/>
    <row r="10627" ht="14.4" customHeight="1"/>
    <row r="10628" ht="14.4" customHeight="1"/>
    <row r="10629" ht="14.4" customHeight="1"/>
    <row r="10630" ht="14.4" customHeight="1"/>
    <row r="10631" ht="14.4" customHeight="1"/>
    <row r="10632" ht="14.4" customHeight="1"/>
    <row r="10633" ht="14.4" customHeight="1"/>
    <row r="10634" ht="14.4" customHeight="1"/>
    <row r="10635" ht="14.4" customHeight="1"/>
    <row r="10636" ht="14.4" customHeight="1"/>
    <row r="10637" ht="14.4" customHeight="1"/>
    <row r="10638" ht="14.4" customHeight="1"/>
    <row r="10639" ht="14.4" customHeight="1"/>
    <row r="10640" ht="14.4" customHeight="1"/>
    <row r="10641" ht="14.4" customHeight="1"/>
    <row r="10642" ht="14.4" customHeight="1"/>
    <row r="10643" ht="14.4" customHeight="1"/>
    <row r="10644" ht="14.4" customHeight="1"/>
    <row r="10645" ht="14.4" customHeight="1"/>
    <row r="10646" ht="14.4" customHeight="1"/>
    <row r="10647" ht="14.4" customHeight="1"/>
    <row r="10648" ht="14.4" customHeight="1"/>
    <row r="10649" ht="14.4" customHeight="1"/>
    <row r="10650" ht="14.4" customHeight="1"/>
    <row r="10651" ht="14.4" customHeight="1"/>
    <row r="10652" ht="14.4" customHeight="1"/>
    <row r="10653" ht="14.4" customHeight="1"/>
    <row r="10654" ht="14.4" customHeight="1"/>
    <row r="10655" ht="14.4" customHeight="1"/>
    <row r="10656" ht="14.4" customHeight="1"/>
    <row r="10657" ht="14.4" customHeight="1"/>
    <row r="10658" ht="14.4" customHeight="1"/>
    <row r="10659" ht="14.4" customHeight="1"/>
    <row r="10660" ht="14.4" customHeight="1"/>
    <row r="10661" ht="14.4" customHeight="1"/>
    <row r="10662" ht="14.4" customHeight="1"/>
    <row r="10663" ht="14.4" customHeight="1"/>
    <row r="10664" ht="14.4" customHeight="1"/>
    <row r="10665" ht="14.4" customHeight="1"/>
    <row r="10666" ht="14.4" customHeight="1"/>
    <row r="10667" ht="14.4" customHeight="1"/>
    <row r="10668" ht="14.4" customHeight="1"/>
    <row r="10669" ht="14.4" customHeight="1"/>
    <row r="10670" ht="14.4" customHeight="1"/>
    <row r="10671" ht="14.4" customHeight="1"/>
    <row r="10672" ht="14.4" customHeight="1"/>
    <row r="10673" ht="14.4" customHeight="1"/>
    <row r="10674" ht="14.4" customHeight="1"/>
    <row r="10675" ht="14.4" customHeight="1"/>
    <row r="10676" ht="14.4" customHeight="1"/>
    <row r="10677" ht="14.4" customHeight="1"/>
    <row r="10678" ht="14.4" customHeight="1"/>
    <row r="10679" ht="14.4" customHeight="1"/>
    <row r="10680" ht="14.4" customHeight="1"/>
    <row r="10681" ht="14.4" customHeight="1"/>
    <row r="10682" ht="14.4" customHeight="1"/>
    <row r="10683" ht="14.4" customHeight="1"/>
    <row r="10684" ht="14.4" customHeight="1"/>
    <row r="10685" ht="14.4" customHeight="1"/>
    <row r="10686" ht="14.4" customHeight="1"/>
    <row r="10687" ht="14.4" customHeight="1"/>
    <row r="10688" ht="14.4" customHeight="1"/>
    <row r="10689" ht="14.4" customHeight="1"/>
    <row r="10690" ht="14.4" customHeight="1"/>
    <row r="10691" ht="14.4" customHeight="1"/>
    <row r="10692" ht="14.4" customHeight="1"/>
    <row r="10693" ht="14.4" customHeight="1"/>
    <row r="10694" ht="14.4" customHeight="1"/>
    <row r="10695" ht="14.4" customHeight="1"/>
    <row r="10696" ht="14.4" customHeight="1"/>
    <row r="10697" ht="14.4" customHeight="1"/>
    <row r="10698" ht="14.4" customHeight="1"/>
    <row r="10699" ht="14.4" customHeight="1"/>
    <row r="10700" ht="14.4" customHeight="1"/>
    <row r="10701" ht="14.4" customHeight="1"/>
    <row r="10702" ht="14.4" customHeight="1"/>
    <row r="10703" ht="14.4" customHeight="1"/>
    <row r="10704" ht="14.4" customHeight="1"/>
    <row r="10705" ht="14.4" customHeight="1"/>
    <row r="10706" ht="14.4" customHeight="1"/>
    <row r="10707" ht="14.4" customHeight="1"/>
    <row r="10708" ht="14.4" customHeight="1"/>
    <row r="10709" ht="14.4" customHeight="1"/>
    <row r="10710" ht="14.4" customHeight="1"/>
    <row r="10711" ht="14.4" customHeight="1"/>
    <row r="10712" ht="14.4" customHeight="1"/>
    <row r="10713" ht="14.4" customHeight="1"/>
    <row r="10714" ht="14.4" customHeight="1"/>
    <row r="10715" ht="14.4" customHeight="1"/>
    <row r="10716" ht="14.4" customHeight="1"/>
    <row r="10717" ht="14.4" customHeight="1"/>
    <row r="10718" ht="14.4" customHeight="1"/>
    <row r="10719" ht="14.4" customHeight="1"/>
    <row r="10720" ht="14.4" customHeight="1"/>
    <row r="10721" ht="14.4" customHeight="1"/>
    <row r="10722" ht="14.4" customHeight="1"/>
    <row r="10723" ht="14.4" customHeight="1"/>
    <row r="10724" ht="14.4" customHeight="1"/>
    <row r="10725" ht="14.4" customHeight="1"/>
    <row r="10726" ht="14.4" customHeight="1"/>
    <row r="10727" ht="14.4" customHeight="1"/>
    <row r="10728" ht="14.4" customHeight="1"/>
    <row r="10729" ht="14.4" customHeight="1"/>
    <row r="10730" ht="14.4" customHeight="1"/>
    <row r="10731" ht="14.4" customHeight="1"/>
    <row r="10732" ht="14.4" customHeight="1"/>
    <row r="10733" ht="14.4" customHeight="1"/>
    <row r="10734" ht="14.4" customHeight="1"/>
    <row r="10735" ht="14.4" customHeight="1"/>
    <row r="10736" ht="14.4" customHeight="1"/>
    <row r="10737" ht="14.4" customHeight="1"/>
    <row r="10738" ht="14.4" customHeight="1"/>
    <row r="10739" ht="14.4" customHeight="1"/>
    <row r="10740" ht="14.4" customHeight="1"/>
    <row r="10741" ht="14.4" customHeight="1"/>
    <row r="10742" ht="14.4" customHeight="1"/>
    <row r="10743" ht="14.4" customHeight="1"/>
    <row r="10744" ht="14.4" customHeight="1"/>
    <row r="10745" ht="14.4" customHeight="1"/>
    <row r="10746" ht="14.4" customHeight="1"/>
    <row r="10747" ht="14.4" customHeight="1"/>
    <row r="10748" ht="14.4" customHeight="1"/>
    <row r="10749" ht="14.4" customHeight="1"/>
    <row r="10750" ht="14.4" customHeight="1"/>
    <row r="10751" ht="14.4" customHeight="1"/>
    <row r="10752" ht="14.4" customHeight="1"/>
    <row r="10753" ht="14.4" customHeight="1"/>
    <row r="10754" ht="14.4" customHeight="1"/>
    <row r="10755" ht="14.4" customHeight="1"/>
    <row r="10756" ht="14.4" customHeight="1"/>
    <row r="10757" ht="14.4" customHeight="1"/>
    <row r="10758" ht="14.4" customHeight="1"/>
    <row r="10759" ht="14.4" customHeight="1"/>
    <row r="10760" ht="14.4" customHeight="1"/>
    <row r="10761" ht="14.4" customHeight="1"/>
    <row r="10762" ht="14.4" customHeight="1"/>
    <row r="10763" ht="14.4" customHeight="1"/>
    <row r="10764" ht="14.4" customHeight="1"/>
    <row r="10765" ht="14.4" customHeight="1"/>
    <row r="10766" ht="14.4" customHeight="1"/>
    <row r="10767" ht="14.4" customHeight="1"/>
    <row r="10768" ht="14.4" customHeight="1"/>
    <row r="10769" ht="14.4" customHeight="1"/>
    <row r="10770" ht="14.4" customHeight="1"/>
    <row r="10771" ht="14.4" customHeight="1"/>
    <row r="10772" ht="14.4" customHeight="1"/>
    <row r="10773" ht="14.4" customHeight="1"/>
    <row r="10774" ht="14.4" customHeight="1"/>
    <row r="10775" ht="14.4" customHeight="1"/>
    <row r="10776" ht="14.4" customHeight="1"/>
    <row r="10777" ht="14.4" customHeight="1"/>
    <row r="10778" ht="14.4" customHeight="1"/>
    <row r="10779" ht="14.4" customHeight="1"/>
    <row r="10780" ht="14.4" customHeight="1"/>
    <row r="10781" ht="14.4" customHeight="1"/>
    <row r="10782" ht="14.4" customHeight="1"/>
    <row r="10783" ht="14.4" customHeight="1"/>
    <row r="10784" ht="14.4" customHeight="1"/>
    <row r="10785" ht="14.4" customHeight="1"/>
    <row r="10786" ht="14.4" customHeight="1"/>
    <row r="10787" ht="14.4" customHeight="1"/>
    <row r="10788" ht="14.4" customHeight="1"/>
    <row r="10789" ht="14.4" customHeight="1"/>
    <row r="10790" ht="14.4" customHeight="1"/>
    <row r="10791" ht="14.4" customHeight="1"/>
    <row r="10792" ht="14.4" customHeight="1"/>
    <row r="10793" ht="14.4" customHeight="1"/>
    <row r="10794" ht="14.4" customHeight="1"/>
    <row r="10795" ht="14.4" customHeight="1"/>
    <row r="10796" ht="14.4" customHeight="1"/>
    <row r="10797" ht="14.4" customHeight="1"/>
    <row r="10798" ht="14.4" customHeight="1"/>
    <row r="10799" ht="14.4" customHeight="1"/>
    <row r="10800" ht="14.4" customHeight="1"/>
    <row r="10801" ht="14.4" customHeight="1"/>
    <row r="10802" ht="14.4" customHeight="1"/>
    <row r="10803" ht="14.4" customHeight="1"/>
    <row r="10804" ht="14.4" customHeight="1"/>
    <row r="10805" ht="14.4" customHeight="1"/>
    <row r="10806" ht="14.4" customHeight="1"/>
    <row r="10807" ht="14.4" customHeight="1"/>
    <row r="10808" ht="14.4" customHeight="1"/>
    <row r="10809" ht="14.4" customHeight="1"/>
    <row r="10810" ht="14.4" customHeight="1"/>
    <row r="10811" ht="14.4" customHeight="1"/>
    <row r="10812" ht="14.4" customHeight="1"/>
    <row r="10813" ht="14.4" customHeight="1"/>
    <row r="10814" ht="14.4" customHeight="1"/>
    <row r="10815" ht="14.4" customHeight="1"/>
    <row r="10816" ht="14.4" customHeight="1"/>
    <row r="10817" ht="14.4" customHeight="1"/>
    <row r="10818" ht="14.4" customHeight="1"/>
    <row r="10819" ht="14.4" customHeight="1"/>
    <row r="10820" ht="14.4" customHeight="1"/>
    <row r="10821" ht="14.4" customHeight="1"/>
    <row r="10822" ht="14.4" customHeight="1"/>
    <row r="10823" ht="14.4" customHeight="1"/>
    <row r="10824" ht="14.4" customHeight="1"/>
    <row r="10825" ht="14.4" customHeight="1"/>
    <row r="10826" ht="14.4" customHeight="1"/>
    <row r="10827" ht="14.4" customHeight="1"/>
    <row r="10828" ht="14.4" customHeight="1"/>
    <row r="10829" ht="14.4" customHeight="1"/>
    <row r="10830" ht="14.4" customHeight="1"/>
    <row r="10831" ht="14.4" customHeight="1"/>
    <row r="10832" ht="14.4" customHeight="1"/>
    <row r="10833" ht="14.4" customHeight="1"/>
    <row r="10834" ht="14.4" customHeight="1"/>
    <row r="10835" ht="14.4" customHeight="1"/>
    <row r="10836" ht="14.4" customHeight="1"/>
    <row r="10837" ht="14.4" customHeight="1"/>
    <row r="10838" ht="14.4" customHeight="1"/>
    <row r="10839" ht="14.4" customHeight="1"/>
    <row r="10840" ht="14.4" customHeight="1"/>
    <row r="10841" ht="14.4" customHeight="1"/>
    <row r="10842" ht="14.4" customHeight="1"/>
    <row r="10843" ht="14.4" customHeight="1"/>
    <row r="10844" ht="14.4" customHeight="1"/>
    <row r="10845" ht="14.4" customHeight="1"/>
    <row r="10846" ht="14.4" customHeight="1"/>
    <row r="10847" ht="14.4" customHeight="1"/>
    <row r="10848" ht="14.4" customHeight="1"/>
    <row r="10849" ht="14.4" customHeight="1"/>
    <row r="10850" ht="14.4" customHeight="1"/>
    <row r="10851" ht="14.4" customHeight="1"/>
    <row r="10852" ht="14.4" customHeight="1"/>
    <row r="10853" ht="14.4" customHeight="1"/>
    <row r="10854" ht="14.4" customHeight="1"/>
    <row r="10855" ht="14.4" customHeight="1"/>
    <row r="10856" ht="14.4" customHeight="1"/>
    <row r="10857" ht="14.4" customHeight="1"/>
    <row r="10858" ht="14.4" customHeight="1"/>
    <row r="10859" ht="14.4" customHeight="1"/>
    <row r="10860" ht="14.4" customHeight="1"/>
    <row r="10861" ht="14.4" customHeight="1"/>
    <row r="10862" ht="14.4" customHeight="1"/>
    <row r="10863" ht="14.4" customHeight="1"/>
    <row r="10864" ht="14.4" customHeight="1"/>
    <row r="10865" ht="14.4" customHeight="1"/>
    <row r="10866" ht="14.4" customHeight="1"/>
    <row r="10867" ht="14.4" customHeight="1"/>
    <row r="10868" ht="14.4" customHeight="1"/>
    <row r="10869" ht="14.4" customHeight="1"/>
    <row r="10870" ht="14.4" customHeight="1"/>
    <row r="10871" ht="14.4" customHeight="1"/>
    <row r="10872" ht="14.4" customHeight="1"/>
    <row r="10873" ht="14.4" customHeight="1"/>
    <row r="10874" ht="14.4" customHeight="1"/>
    <row r="10875" ht="14.4" customHeight="1"/>
    <row r="10876" ht="14.4" customHeight="1"/>
    <row r="10877" ht="14.4" customHeight="1"/>
    <row r="10878" ht="14.4" customHeight="1"/>
    <row r="10879" ht="14.4" customHeight="1"/>
    <row r="10880" ht="14.4" customHeight="1"/>
    <row r="10881" ht="14.4" customHeight="1"/>
    <row r="10882" ht="14.4" customHeight="1"/>
    <row r="10883" ht="14.4" customHeight="1"/>
    <row r="10884" ht="14.4" customHeight="1"/>
    <row r="10885" ht="14.4" customHeight="1"/>
    <row r="10886" ht="14.4" customHeight="1"/>
    <row r="10887" ht="14.4" customHeight="1"/>
    <row r="10888" ht="14.4" customHeight="1"/>
    <row r="10889" ht="14.4" customHeight="1"/>
    <row r="10890" ht="14.4" customHeight="1"/>
    <row r="10891" ht="14.4" customHeight="1"/>
    <row r="10892" ht="14.4" customHeight="1"/>
    <row r="10893" ht="14.4" customHeight="1"/>
    <row r="10894" ht="14.4" customHeight="1"/>
    <row r="10895" ht="14.4" customHeight="1"/>
    <row r="10896" ht="14.4" customHeight="1"/>
    <row r="10897" ht="14.4" customHeight="1"/>
    <row r="10898" ht="14.4" customHeight="1"/>
    <row r="10899" ht="14.4" customHeight="1"/>
    <row r="10900" ht="14.4" customHeight="1"/>
    <row r="10901" ht="14.4" customHeight="1"/>
    <row r="10902" ht="14.4" customHeight="1"/>
    <row r="10903" ht="14.4" customHeight="1"/>
    <row r="10904" ht="14.4" customHeight="1"/>
    <row r="10905" ht="14.4" customHeight="1"/>
    <row r="10906" ht="14.4" customHeight="1"/>
    <row r="10907" ht="14.4" customHeight="1"/>
    <row r="10908" ht="14.4" customHeight="1"/>
    <row r="10909" ht="14.4" customHeight="1"/>
    <row r="10910" ht="14.4" customHeight="1"/>
    <row r="10911" ht="14.4" customHeight="1"/>
    <row r="10912" ht="14.4" customHeight="1"/>
    <row r="10913" ht="14.4" customHeight="1"/>
    <row r="10914" ht="14.4" customHeight="1"/>
    <row r="10915" ht="14.4" customHeight="1"/>
    <row r="10916" ht="14.4" customHeight="1"/>
    <row r="10917" ht="14.4" customHeight="1"/>
    <row r="10918" ht="14.4" customHeight="1"/>
    <row r="10919" ht="14.4" customHeight="1"/>
    <row r="10920" ht="14.4" customHeight="1"/>
    <row r="10921" ht="14.4" customHeight="1"/>
    <row r="10922" ht="14.4" customHeight="1"/>
    <row r="10923" ht="14.4" customHeight="1"/>
    <row r="10924" ht="14.4" customHeight="1"/>
    <row r="10925" ht="14.4" customHeight="1"/>
    <row r="10926" ht="14.4" customHeight="1"/>
    <row r="10927" ht="14.4" customHeight="1"/>
    <row r="10928" ht="14.4" customHeight="1"/>
    <row r="10929" ht="14.4" customHeight="1"/>
    <row r="10930" ht="14.4" customHeight="1"/>
    <row r="10931" ht="14.4" customHeight="1"/>
    <row r="10932" ht="14.4" customHeight="1"/>
    <row r="10933" ht="14.4" customHeight="1"/>
    <row r="10934" ht="14.4" customHeight="1"/>
    <row r="10935" ht="14.4" customHeight="1"/>
    <row r="10936" ht="14.4" customHeight="1"/>
    <row r="10937" ht="14.4" customHeight="1"/>
    <row r="10938" ht="14.4" customHeight="1"/>
    <row r="10939" ht="14.4" customHeight="1"/>
    <row r="10940" ht="14.4" customHeight="1"/>
    <row r="10941" ht="14.4" customHeight="1"/>
    <row r="10942" ht="14.4" customHeight="1"/>
    <row r="10943" ht="14.4" customHeight="1"/>
    <row r="10944" ht="14.4" customHeight="1"/>
    <row r="10945" ht="14.4" customHeight="1"/>
    <row r="10946" ht="14.4" customHeight="1"/>
    <row r="10947" ht="14.4" customHeight="1"/>
    <row r="10948" ht="14.4" customHeight="1"/>
    <row r="10949" ht="14.4" customHeight="1"/>
    <row r="10950" ht="14.4" customHeight="1"/>
    <row r="10951" ht="14.4" customHeight="1"/>
    <row r="10952" ht="14.4" customHeight="1"/>
    <row r="10953" ht="14.4" customHeight="1"/>
    <row r="10954" ht="14.4" customHeight="1"/>
    <row r="10955" ht="14.4" customHeight="1"/>
    <row r="10956" ht="14.4" customHeight="1"/>
    <row r="10957" ht="14.4" customHeight="1"/>
    <row r="10958" ht="14.4" customHeight="1"/>
    <row r="10959" ht="14.4" customHeight="1"/>
    <row r="10960" ht="14.4" customHeight="1"/>
    <row r="10961" ht="14.4" customHeight="1"/>
    <row r="10962" ht="14.4" customHeight="1"/>
    <row r="10963" ht="14.4" customHeight="1"/>
    <row r="10964" ht="14.4" customHeight="1"/>
    <row r="10965" ht="14.4" customHeight="1"/>
    <row r="10966" ht="14.4" customHeight="1"/>
    <row r="10967" ht="14.4" customHeight="1"/>
    <row r="10968" ht="14.4" customHeight="1"/>
    <row r="10969" ht="14.4" customHeight="1"/>
    <row r="10970" ht="14.4" customHeight="1"/>
    <row r="10971" ht="14.4" customHeight="1"/>
    <row r="10972" ht="14.4" customHeight="1"/>
    <row r="10973" ht="14.4" customHeight="1"/>
    <row r="10974" ht="14.4" customHeight="1"/>
    <row r="10975" ht="14.4" customHeight="1"/>
    <row r="10976" ht="14.4" customHeight="1"/>
    <row r="10977" ht="14.4" customHeight="1"/>
    <row r="10978" ht="14.4" customHeight="1"/>
    <row r="10979" ht="14.4" customHeight="1"/>
    <row r="10980" ht="14.4" customHeight="1"/>
    <row r="10981" ht="14.4" customHeight="1"/>
    <row r="10982" ht="14.4" customHeight="1"/>
    <row r="10983" ht="14.4" customHeight="1"/>
    <row r="10984" ht="14.4" customHeight="1"/>
    <row r="10985" ht="14.4" customHeight="1"/>
    <row r="10986" ht="14.4" customHeight="1"/>
    <row r="10987" ht="14.4" customHeight="1"/>
    <row r="10988" ht="14.4" customHeight="1"/>
    <row r="10989" ht="14.4" customHeight="1"/>
    <row r="10990" ht="14.4" customHeight="1"/>
    <row r="10991" ht="14.4" customHeight="1"/>
    <row r="10992" ht="14.4" customHeight="1"/>
    <row r="10993" ht="14.4" customHeight="1"/>
    <row r="10994" ht="14.4" customHeight="1"/>
    <row r="10995" ht="14.4" customHeight="1"/>
    <row r="10996" ht="14.4" customHeight="1"/>
    <row r="10997" ht="14.4" customHeight="1"/>
    <row r="10998" ht="14.4" customHeight="1"/>
    <row r="10999" ht="14.4" customHeight="1"/>
    <row r="11000" ht="14.4" customHeight="1"/>
    <row r="11001" ht="14.4" customHeight="1"/>
    <row r="11002" ht="14.4" customHeight="1"/>
    <row r="11003" ht="14.4" customHeight="1"/>
    <row r="11004" ht="14.4" customHeight="1"/>
    <row r="11005" ht="14.4" customHeight="1"/>
    <row r="11006" ht="14.4" customHeight="1"/>
    <row r="11007" ht="14.4" customHeight="1"/>
    <row r="11008" ht="14.4" customHeight="1"/>
    <row r="11009" ht="14.4" customHeight="1"/>
    <row r="11010" ht="14.4" customHeight="1"/>
    <row r="11011" ht="14.4" customHeight="1"/>
    <row r="11012" ht="14.4" customHeight="1"/>
    <row r="11013" ht="14.4" customHeight="1"/>
    <row r="11014" ht="14.4" customHeight="1"/>
    <row r="11015" ht="14.4" customHeight="1"/>
    <row r="11016" ht="14.4" customHeight="1"/>
    <row r="11017" ht="14.4" customHeight="1"/>
    <row r="11018" ht="14.4" customHeight="1"/>
    <row r="11019" ht="14.4" customHeight="1"/>
    <row r="11020" ht="14.4" customHeight="1"/>
    <row r="11021" ht="14.4" customHeight="1"/>
    <row r="11022" ht="14.4" customHeight="1"/>
    <row r="11023" ht="14.4" customHeight="1"/>
    <row r="11024" ht="14.4" customHeight="1"/>
    <row r="11025" ht="14.4" customHeight="1"/>
    <row r="11026" ht="14.4" customHeight="1"/>
    <row r="11027" ht="14.4" customHeight="1"/>
    <row r="11028" ht="14.4" customHeight="1"/>
    <row r="11029" ht="14.4" customHeight="1"/>
    <row r="11030" ht="14.4" customHeight="1"/>
    <row r="11031" ht="14.4" customHeight="1"/>
    <row r="11032" ht="14.4" customHeight="1"/>
    <row r="11033" ht="14.4" customHeight="1"/>
    <row r="11034" ht="14.4" customHeight="1"/>
    <row r="11035" ht="14.4" customHeight="1"/>
    <row r="11036" ht="14.4" customHeight="1"/>
    <row r="11037" ht="14.4" customHeight="1"/>
    <row r="11038" ht="14.4" customHeight="1"/>
    <row r="11039" ht="14.4" customHeight="1"/>
    <row r="11040" ht="14.4" customHeight="1"/>
    <row r="11041" ht="14.4" customHeight="1"/>
    <row r="11042" ht="14.4" customHeight="1"/>
    <row r="11043" ht="14.4" customHeight="1"/>
    <row r="11044" ht="14.4" customHeight="1"/>
    <row r="11045" ht="14.4" customHeight="1"/>
    <row r="11046" ht="14.4" customHeight="1"/>
    <row r="11047" ht="14.4" customHeight="1"/>
    <row r="11048" ht="14.4" customHeight="1"/>
    <row r="11049" ht="14.4" customHeight="1"/>
    <row r="11050" ht="14.4" customHeight="1"/>
    <row r="11051" ht="14.4" customHeight="1"/>
    <row r="11052" ht="14.4" customHeight="1"/>
    <row r="11053" ht="14.4" customHeight="1"/>
    <row r="11054" ht="14.4" customHeight="1"/>
    <row r="11055" ht="14.4" customHeight="1"/>
    <row r="11056" ht="14.4" customHeight="1"/>
    <row r="11057" ht="14.4" customHeight="1"/>
    <row r="11058" ht="14.4" customHeight="1"/>
    <row r="11059" ht="14.4" customHeight="1"/>
    <row r="11060" ht="14.4" customHeight="1"/>
    <row r="11061" ht="14.4" customHeight="1"/>
    <row r="11062" ht="14.4" customHeight="1"/>
    <row r="11063" ht="14.4" customHeight="1"/>
    <row r="11064" ht="14.4" customHeight="1"/>
    <row r="11065" ht="14.4" customHeight="1"/>
    <row r="11066" ht="14.4" customHeight="1"/>
    <row r="11067" ht="14.4" customHeight="1"/>
    <row r="11068" ht="14.4" customHeight="1"/>
    <row r="11069" ht="14.4" customHeight="1"/>
    <row r="11070" ht="14.4" customHeight="1"/>
    <row r="11071" ht="14.4" customHeight="1"/>
    <row r="11072" ht="14.4" customHeight="1"/>
    <row r="11073" ht="14.4" customHeight="1"/>
    <row r="11074" ht="14.4" customHeight="1"/>
    <row r="11075" ht="14.4" customHeight="1"/>
    <row r="11076" ht="14.4" customHeight="1"/>
    <row r="11077" ht="14.4" customHeight="1"/>
    <row r="11078" ht="14.4" customHeight="1"/>
    <row r="11079" ht="14.4" customHeight="1"/>
    <row r="11080" ht="14.4" customHeight="1"/>
    <row r="11081" ht="14.4" customHeight="1"/>
    <row r="11082" ht="14.4" customHeight="1"/>
    <row r="11083" ht="14.4" customHeight="1"/>
    <row r="11084" ht="14.4" customHeight="1"/>
    <row r="11085" ht="14.4" customHeight="1"/>
    <row r="11086" ht="14.4" customHeight="1"/>
    <row r="11087" ht="14.4" customHeight="1"/>
    <row r="11088" ht="14.4" customHeight="1"/>
    <row r="11089" ht="14.4" customHeight="1"/>
    <row r="11090" ht="14.4" customHeight="1"/>
    <row r="11091" ht="14.4" customHeight="1"/>
    <row r="11092" ht="14.4" customHeight="1"/>
    <row r="11093" ht="14.4" customHeight="1"/>
    <row r="11094" ht="14.4" customHeight="1"/>
    <row r="11095" ht="14.4" customHeight="1"/>
    <row r="11096" ht="14.4" customHeight="1"/>
    <row r="11097" ht="14.4" customHeight="1"/>
    <row r="11098" ht="14.4" customHeight="1"/>
    <row r="11099" ht="14.4" customHeight="1"/>
    <row r="11100" ht="14.4" customHeight="1"/>
    <row r="11101" ht="14.4" customHeight="1"/>
    <row r="11102" ht="14.4" customHeight="1"/>
    <row r="11103" ht="14.4" customHeight="1"/>
    <row r="11104" ht="14.4" customHeight="1"/>
    <row r="11105" ht="14.4" customHeight="1"/>
    <row r="11106" ht="14.4" customHeight="1"/>
    <row r="11107" ht="14.4" customHeight="1"/>
    <row r="11108" ht="14.4" customHeight="1"/>
    <row r="11109" ht="14.4" customHeight="1"/>
    <row r="11110" ht="14.4" customHeight="1"/>
    <row r="11111" ht="14.4" customHeight="1"/>
    <row r="11112" ht="14.4" customHeight="1"/>
    <row r="11113" ht="14.4" customHeight="1"/>
    <row r="11114" ht="14.4" customHeight="1"/>
    <row r="11115" ht="14.4" customHeight="1"/>
    <row r="11116" ht="14.4" customHeight="1"/>
    <row r="11117" ht="14.4" customHeight="1"/>
    <row r="11118" ht="14.4" customHeight="1"/>
    <row r="11119" ht="14.4" customHeight="1"/>
    <row r="11120" ht="14.4" customHeight="1"/>
    <row r="11121" ht="14.4" customHeight="1"/>
    <row r="11122" ht="14.4" customHeight="1"/>
    <row r="11123" ht="14.4" customHeight="1"/>
    <row r="11124" ht="14.4" customHeight="1"/>
    <row r="11125" ht="14.4" customHeight="1"/>
    <row r="11126" ht="14.4" customHeight="1"/>
    <row r="11127" ht="14.4" customHeight="1"/>
    <row r="11128" ht="14.4" customHeight="1"/>
    <row r="11129" ht="14.4" customHeight="1"/>
    <row r="11130" ht="14.4" customHeight="1"/>
    <row r="11131" ht="14.4" customHeight="1"/>
    <row r="11132" ht="14.4" customHeight="1"/>
    <row r="11133" ht="14.4" customHeight="1"/>
    <row r="11134" ht="14.4" customHeight="1"/>
    <row r="11135" ht="14.4" customHeight="1"/>
    <row r="11136" ht="14.4" customHeight="1"/>
    <row r="11137" ht="14.4" customHeight="1"/>
    <row r="11138" ht="14.4" customHeight="1"/>
    <row r="11139" ht="14.4" customHeight="1"/>
    <row r="11140" ht="14.4" customHeight="1"/>
    <row r="11141" ht="14.4" customHeight="1"/>
    <row r="11142" ht="14.4" customHeight="1"/>
    <row r="11143" ht="14.4" customHeight="1"/>
    <row r="11144" ht="14.4" customHeight="1"/>
    <row r="11145" ht="14.4" customHeight="1"/>
    <row r="11146" ht="14.4" customHeight="1"/>
    <row r="11147" ht="14.4" customHeight="1"/>
    <row r="11148" ht="14.4" customHeight="1"/>
    <row r="11149" ht="14.4" customHeight="1"/>
    <row r="11150" ht="14.4" customHeight="1"/>
    <row r="11151" ht="14.4" customHeight="1"/>
    <row r="11152" ht="14.4" customHeight="1"/>
    <row r="11153" ht="14.4" customHeight="1"/>
    <row r="11154" ht="14.4" customHeight="1"/>
    <row r="11155" ht="14.4" customHeight="1"/>
    <row r="11156" ht="14.4" customHeight="1"/>
    <row r="11157" ht="14.4" customHeight="1"/>
    <row r="11158" ht="14.4" customHeight="1"/>
    <row r="11159" ht="14.4" customHeight="1"/>
    <row r="11160" ht="14.4" customHeight="1"/>
    <row r="11161" ht="14.4" customHeight="1"/>
    <row r="11162" ht="14.4" customHeight="1"/>
    <row r="11163" ht="14.4" customHeight="1"/>
    <row r="11164" ht="14.4" customHeight="1"/>
    <row r="11165" ht="14.4" customHeight="1"/>
    <row r="11166" ht="14.4" customHeight="1"/>
    <row r="11167" ht="14.4" customHeight="1"/>
    <row r="11168" ht="14.4" customHeight="1"/>
    <row r="11169" ht="14.4" customHeight="1"/>
    <row r="11170" ht="14.4" customHeight="1"/>
    <row r="11171" ht="14.4" customHeight="1"/>
    <row r="11172" ht="14.4" customHeight="1"/>
    <row r="11173" ht="14.4" customHeight="1"/>
    <row r="11174" ht="14.4" customHeight="1"/>
    <row r="11175" ht="14.4" customHeight="1"/>
    <row r="11176" ht="14.4" customHeight="1"/>
    <row r="11177" ht="14.4" customHeight="1"/>
    <row r="11178" ht="14.4" customHeight="1"/>
    <row r="11179" ht="14.4" customHeight="1"/>
    <row r="11180" ht="14.4" customHeight="1"/>
    <row r="11181" ht="14.4" customHeight="1"/>
    <row r="11182" ht="14.4" customHeight="1"/>
    <row r="11183" ht="14.4" customHeight="1"/>
    <row r="11184" ht="14.4" customHeight="1"/>
    <row r="11185" ht="14.4" customHeight="1"/>
    <row r="11186" ht="14.4" customHeight="1"/>
    <row r="11187" ht="14.4" customHeight="1"/>
    <row r="11188" ht="14.4" customHeight="1"/>
    <row r="11189" ht="14.4" customHeight="1"/>
    <row r="11190" ht="14.4" customHeight="1"/>
    <row r="11191" ht="14.4" customHeight="1"/>
    <row r="11192" ht="14.4" customHeight="1"/>
    <row r="11193" ht="14.4" customHeight="1"/>
    <row r="11194" ht="14.4" customHeight="1"/>
    <row r="11195" ht="14.4" customHeight="1"/>
    <row r="11196" ht="14.4" customHeight="1"/>
    <row r="11197" ht="14.4" customHeight="1"/>
    <row r="11198" ht="14.4" customHeight="1"/>
    <row r="11199" ht="14.4" customHeight="1"/>
    <row r="11200" ht="14.4" customHeight="1"/>
    <row r="11201" ht="14.4" customHeight="1"/>
    <row r="11202" ht="14.4" customHeight="1"/>
    <row r="11203" ht="14.4" customHeight="1"/>
    <row r="11204" ht="14.4" customHeight="1"/>
    <row r="11205" ht="14.4" customHeight="1"/>
    <row r="11206" ht="14.4" customHeight="1"/>
    <row r="11207" ht="14.4" customHeight="1"/>
    <row r="11208" ht="14.4" customHeight="1"/>
    <row r="11209" ht="14.4" customHeight="1"/>
    <row r="11210" ht="14.4" customHeight="1"/>
    <row r="11211" ht="14.4" customHeight="1"/>
    <row r="11212" ht="14.4" customHeight="1"/>
    <row r="11213" ht="14.4" customHeight="1"/>
    <row r="11214" ht="14.4" customHeight="1"/>
    <row r="11215" ht="14.4" customHeight="1"/>
    <row r="11216" ht="14.4" customHeight="1"/>
    <row r="11217" ht="14.4" customHeight="1"/>
    <row r="11218" ht="14.4" customHeight="1"/>
    <row r="11219" ht="14.4" customHeight="1"/>
    <row r="11220" ht="14.4" customHeight="1"/>
    <row r="11221" ht="14.4" customHeight="1"/>
    <row r="11222" ht="14.4" customHeight="1"/>
    <row r="11223" ht="14.4" customHeight="1"/>
    <row r="11224" ht="14.4" customHeight="1"/>
    <row r="11225" ht="14.4" customHeight="1"/>
    <row r="11226" ht="14.4" customHeight="1"/>
    <row r="11227" ht="14.4" customHeight="1"/>
    <row r="11228" ht="14.4" customHeight="1"/>
    <row r="11229" ht="14.4" customHeight="1"/>
    <row r="11230" ht="14.4" customHeight="1"/>
    <row r="11231" ht="14.4" customHeight="1"/>
    <row r="11232" ht="14.4" customHeight="1"/>
    <row r="11233" ht="14.4" customHeight="1"/>
    <row r="11234" ht="14.4" customHeight="1"/>
    <row r="11235" ht="14.4" customHeight="1"/>
    <row r="11236" ht="14.4" customHeight="1"/>
    <row r="11237" ht="14.4" customHeight="1"/>
    <row r="11238" ht="14.4" customHeight="1"/>
    <row r="11239" ht="14.4" customHeight="1"/>
    <row r="11240" ht="14.4" customHeight="1"/>
    <row r="11241" ht="14.4" customHeight="1"/>
    <row r="11242" ht="14.4" customHeight="1"/>
    <row r="11243" ht="14.4" customHeight="1"/>
    <row r="11244" ht="14.4" customHeight="1"/>
    <row r="11245" ht="14.4" customHeight="1"/>
    <row r="11246" ht="14.4" customHeight="1"/>
    <row r="11247" ht="14.4" customHeight="1"/>
    <row r="11248" ht="14.4" customHeight="1"/>
    <row r="11249" ht="14.4" customHeight="1"/>
    <row r="11250" ht="14.4" customHeight="1"/>
    <row r="11251" ht="14.4" customHeight="1"/>
    <row r="11252" ht="14.4" customHeight="1"/>
    <row r="11253" ht="14.4" customHeight="1"/>
    <row r="11254" ht="14.4" customHeight="1"/>
    <row r="11255" ht="14.4" customHeight="1"/>
    <row r="11256" ht="14.4" customHeight="1"/>
    <row r="11257" ht="14.4" customHeight="1"/>
    <row r="11258" ht="14.4" customHeight="1"/>
    <row r="11259" ht="14.4" customHeight="1"/>
    <row r="11260" ht="14.4" customHeight="1"/>
    <row r="11261" ht="14.4" customHeight="1"/>
    <row r="11262" ht="14.4" customHeight="1"/>
    <row r="11263" ht="14.4" customHeight="1"/>
    <row r="11264" ht="14.4" customHeight="1"/>
    <row r="11265" ht="14.4" customHeight="1"/>
    <row r="11266" ht="14.4" customHeight="1"/>
    <row r="11267" ht="14.4" customHeight="1"/>
    <row r="11268" ht="14.4" customHeight="1"/>
    <row r="11269" ht="14.4" customHeight="1"/>
    <row r="11270" ht="14.4" customHeight="1"/>
    <row r="11271" ht="14.4" customHeight="1"/>
    <row r="11272" ht="14.4" customHeight="1"/>
    <row r="11273" ht="14.4" customHeight="1"/>
    <row r="11274" ht="14.4" customHeight="1"/>
    <row r="11275" ht="14.4" customHeight="1"/>
    <row r="11276" ht="14.4" customHeight="1"/>
    <row r="11277" ht="14.4" customHeight="1"/>
    <row r="11278" ht="14.4" customHeight="1"/>
    <row r="11279" ht="14.4" customHeight="1"/>
    <row r="11280" ht="14.4" customHeight="1"/>
    <row r="11281" ht="14.4" customHeight="1"/>
    <row r="11282" ht="14.4" customHeight="1"/>
    <row r="11283" ht="14.4" customHeight="1"/>
    <row r="11284" ht="14.4" customHeight="1"/>
    <row r="11285" ht="14.4" customHeight="1"/>
    <row r="11286" ht="14.4" customHeight="1"/>
    <row r="11287" ht="14.4" customHeight="1"/>
    <row r="11288" ht="14.4" customHeight="1"/>
    <row r="11289" ht="14.4" customHeight="1"/>
    <row r="11290" ht="14.4" customHeight="1"/>
    <row r="11291" ht="14.4" customHeight="1"/>
    <row r="11292" ht="14.4" customHeight="1"/>
    <row r="11293" ht="14.4" customHeight="1"/>
    <row r="11294" ht="14.4" customHeight="1"/>
    <row r="11295" ht="14.4" customHeight="1"/>
    <row r="11296" ht="14.4" customHeight="1"/>
    <row r="11297" ht="14.4" customHeight="1"/>
    <row r="11298" ht="14.4" customHeight="1"/>
    <row r="11299" ht="14.4" customHeight="1"/>
    <row r="11300" ht="14.4" customHeight="1"/>
    <row r="11301" ht="14.4" customHeight="1"/>
    <row r="11302" ht="14.4" customHeight="1"/>
    <row r="11303" ht="14.4" customHeight="1"/>
    <row r="11304" ht="14.4" customHeight="1"/>
    <row r="11305" ht="14.4" customHeight="1"/>
    <row r="11306" ht="14.4" customHeight="1"/>
    <row r="11307" ht="14.4" customHeight="1"/>
    <row r="11308" ht="14.4" customHeight="1"/>
    <row r="11309" ht="14.4" customHeight="1"/>
    <row r="11310" ht="14.4" customHeight="1"/>
    <row r="11311" ht="14.4" customHeight="1"/>
    <row r="11312" ht="14.4" customHeight="1"/>
    <row r="11313" ht="14.4" customHeight="1"/>
    <row r="11314" ht="14.4" customHeight="1"/>
    <row r="11315" ht="14.4" customHeight="1"/>
    <row r="11316" ht="14.4" customHeight="1"/>
    <row r="11317" ht="14.4" customHeight="1"/>
    <row r="11318" ht="14.4" customHeight="1"/>
    <row r="11319" ht="14.4" customHeight="1"/>
    <row r="11320" ht="14.4" customHeight="1"/>
    <row r="11321" ht="14.4" customHeight="1"/>
    <row r="11322" ht="14.4" customHeight="1"/>
    <row r="11323" ht="14.4" customHeight="1"/>
    <row r="11324" ht="14.4" customHeight="1"/>
    <row r="11325" ht="14.4" customHeight="1"/>
    <row r="11326" ht="14.4" customHeight="1"/>
    <row r="11327" ht="14.4" customHeight="1"/>
    <row r="11328" ht="14.4" customHeight="1"/>
    <row r="11329" ht="14.4" customHeight="1"/>
    <row r="11330" ht="14.4" customHeight="1"/>
    <row r="11331" ht="14.4" customHeight="1"/>
    <row r="11332" ht="14.4" customHeight="1"/>
    <row r="11333" ht="14.4" customHeight="1"/>
    <row r="11334" ht="14.4" customHeight="1"/>
    <row r="11335" ht="14.4" customHeight="1"/>
    <row r="11336" ht="14.4" customHeight="1"/>
    <row r="11337" ht="14.4" customHeight="1"/>
    <row r="11338" ht="14.4" customHeight="1"/>
    <row r="11339" ht="14.4" customHeight="1"/>
    <row r="11340" ht="14.4" customHeight="1"/>
    <row r="11341" ht="14.4" customHeight="1"/>
    <row r="11342" ht="14.4" customHeight="1"/>
    <row r="11343" ht="14.4" customHeight="1"/>
    <row r="11344" ht="14.4" customHeight="1"/>
    <row r="11345" ht="14.4" customHeight="1"/>
    <row r="11346" ht="14.4" customHeight="1"/>
    <row r="11347" ht="14.4" customHeight="1"/>
    <row r="11348" ht="14.4" customHeight="1"/>
    <row r="11349" ht="14.4" customHeight="1"/>
    <row r="11350" ht="14.4" customHeight="1"/>
    <row r="11351" ht="14.4" customHeight="1"/>
    <row r="11352" ht="14.4" customHeight="1"/>
    <row r="11353" ht="14.4" customHeight="1"/>
    <row r="11354" ht="14.4" customHeight="1"/>
    <row r="11355" ht="14.4" customHeight="1"/>
    <row r="11356" ht="14.4" customHeight="1"/>
    <row r="11357" ht="14.4" customHeight="1"/>
    <row r="11358" ht="14.4" customHeight="1"/>
    <row r="11359" ht="14.4" customHeight="1"/>
    <row r="11360" ht="14.4" customHeight="1"/>
    <row r="11361" ht="14.4" customHeight="1"/>
    <row r="11362" ht="14.4" customHeight="1"/>
    <row r="11363" ht="14.4" customHeight="1"/>
    <row r="11364" ht="14.4" customHeight="1"/>
    <row r="11365" ht="14.4" customHeight="1"/>
    <row r="11366" ht="14.4" customHeight="1"/>
    <row r="11367" ht="14.4" customHeight="1"/>
    <row r="11368" ht="14.4" customHeight="1"/>
    <row r="11369" ht="14.4" customHeight="1"/>
    <row r="11370" ht="14.4" customHeight="1"/>
    <row r="11371" ht="14.4" customHeight="1"/>
    <row r="11372" ht="14.4" customHeight="1"/>
    <row r="11373" ht="14.4" customHeight="1"/>
    <row r="11374" ht="14.4" customHeight="1"/>
    <row r="11375" ht="14.4" customHeight="1"/>
    <row r="11376" ht="14.4" customHeight="1"/>
    <row r="11377" ht="14.4" customHeight="1"/>
    <row r="11378" ht="14.4" customHeight="1"/>
    <row r="11379" ht="14.4" customHeight="1"/>
    <row r="11380" ht="14.4" customHeight="1"/>
    <row r="11381" ht="14.4" customHeight="1"/>
    <row r="11382" ht="14.4" customHeight="1"/>
    <row r="11383" ht="14.4" customHeight="1"/>
    <row r="11384" ht="14.4" customHeight="1"/>
    <row r="11385" ht="14.4" customHeight="1"/>
    <row r="11386" ht="14.4" customHeight="1"/>
    <row r="11387" ht="14.4" customHeight="1"/>
    <row r="11388" ht="14.4" customHeight="1"/>
    <row r="11389" ht="14.4" customHeight="1"/>
    <row r="11390" ht="14.4" customHeight="1"/>
    <row r="11391" ht="14.4" customHeight="1"/>
    <row r="11392" ht="14.4" customHeight="1"/>
    <row r="11393" ht="14.4" customHeight="1"/>
    <row r="11394" ht="14.4" customHeight="1"/>
    <row r="11395" ht="14.4" customHeight="1"/>
    <row r="11396" ht="14.4" customHeight="1"/>
    <row r="11397" ht="14.4" customHeight="1"/>
    <row r="11398" ht="14.4" customHeight="1"/>
    <row r="11399" ht="14.4" customHeight="1"/>
    <row r="11400" ht="14.4" customHeight="1"/>
    <row r="11401" ht="14.4" customHeight="1"/>
    <row r="11402" ht="14.4" customHeight="1"/>
    <row r="11403" ht="14.4" customHeight="1"/>
    <row r="11404" ht="14.4" customHeight="1"/>
    <row r="11405" ht="14.4" customHeight="1"/>
    <row r="11406" ht="14.4" customHeight="1"/>
    <row r="11407" ht="14.4" customHeight="1"/>
    <row r="11408" ht="14.4" customHeight="1"/>
    <row r="11409" ht="14.4" customHeight="1"/>
    <row r="11410" ht="14.4" customHeight="1"/>
    <row r="11411" ht="14.4" customHeight="1"/>
    <row r="11412" ht="14.4" customHeight="1"/>
    <row r="11413" ht="14.4" customHeight="1"/>
    <row r="11414" ht="14.4" customHeight="1"/>
    <row r="11415" ht="14.4" customHeight="1"/>
    <row r="11416" ht="14.4" customHeight="1"/>
    <row r="11417" ht="14.4" customHeight="1"/>
    <row r="11418" ht="14.4" customHeight="1"/>
    <row r="11419" ht="14.4" customHeight="1"/>
    <row r="11420" ht="14.4" customHeight="1"/>
    <row r="11421" ht="14.4" customHeight="1"/>
    <row r="11422" ht="14.4" customHeight="1"/>
    <row r="11423" ht="14.4" customHeight="1"/>
    <row r="11424" ht="14.4" customHeight="1"/>
    <row r="11425" ht="14.4" customHeight="1"/>
    <row r="11426" ht="14.4" customHeight="1"/>
    <row r="11427" ht="14.4" customHeight="1"/>
    <row r="11428" ht="14.4" customHeight="1"/>
    <row r="11429" ht="14.4" customHeight="1"/>
    <row r="11430" ht="14.4" customHeight="1"/>
    <row r="11431" ht="14.4" customHeight="1"/>
    <row r="11432" ht="14.4" customHeight="1"/>
    <row r="11433" ht="14.4" customHeight="1"/>
    <row r="11434" ht="14.4" customHeight="1"/>
    <row r="11435" ht="14.4" customHeight="1"/>
    <row r="11436" ht="14.4" customHeight="1"/>
    <row r="11437" ht="14.4" customHeight="1"/>
    <row r="11438" ht="14.4" customHeight="1"/>
    <row r="11439" ht="14.4" customHeight="1"/>
    <row r="11440" ht="14.4" customHeight="1"/>
    <row r="11441" ht="14.4" customHeight="1"/>
    <row r="11442" ht="14.4" customHeight="1"/>
    <row r="11443" ht="14.4" customHeight="1"/>
    <row r="11444" ht="14.4" customHeight="1"/>
    <row r="11445" ht="14.4" customHeight="1"/>
    <row r="11446" ht="14.4" customHeight="1"/>
    <row r="11447" ht="14.4" customHeight="1"/>
    <row r="11448" ht="14.4" customHeight="1"/>
    <row r="11449" ht="14.4" customHeight="1"/>
    <row r="11450" ht="14.4" customHeight="1"/>
    <row r="11451" ht="14.4" customHeight="1"/>
    <row r="11452" ht="14.4" customHeight="1"/>
    <row r="11453" ht="14.4" customHeight="1"/>
    <row r="11454" ht="14.4" customHeight="1"/>
    <row r="11455" ht="14.4" customHeight="1"/>
    <row r="11456" ht="14.4" customHeight="1"/>
    <row r="11457" ht="14.4" customHeight="1"/>
    <row r="11458" ht="14.4" customHeight="1"/>
    <row r="11459" ht="14.4" customHeight="1"/>
    <row r="11460" ht="14.4" customHeight="1"/>
    <row r="11461" ht="14.4" customHeight="1"/>
    <row r="11462" ht="14.4" customHeight="1"/>
    <row r="11463" ht="14.4" customHeight="1"/>
    <row r="11464" ht="14.4" customHeight="1"/>
    <row r="11465" ht="14.4" customHeight="1"/>
    <row r="11466" ht="14.4" customHeight="1"/>
    <row r="11467" ht="14.4" customHeight="1"/>
    <row r="11468" ht="14.4" customHeight="1"/>
    <row r="11469" ht="14.4" customHeight="1"/>
    <row r="11470" ht="14.4" customHeight="1"/>
    <row r="11471" ht="14.4" customHeight="1"/>
    <row r="11472" ht="14.4" customHeight="1"/>
    <row r="11473" ht="14.4" customHeight="1"/>
    <row r="11474" ht="14.4" customHeight="1"/>
    <row r="11475" ht="14.4" customHeight="1"/>
    <row r="11476" ht="14.4" customHeight="1"/>
    <row r="11477" ht="14.4" customHeight="1"/>
    <row r="11478" ht="14.4" customHeight="1"/>
    <row r="11479" ht="14.4" customHeight="1"/>
    <row r="11480" ht="14.4" customHeight="1"/>
    <row r="11481" ht="14.4" customHeight="1"/>
    <row r="11482" ht="14.4" customHeight="1"/>
    <row r="11483" ht="14.4" customHeight="1"/>
    <row r="11484" ht="14.4" customHeight="1"/>
    <row r="11485" ht="14.4" customHeight="1"/>
    <row r="11486" ht="14.4" customHeight="1"/>
    <row r="11487" ht="14.4" customHeight="1"/>
    <row r="11488" ht="14.4" customHeight="1"/>
    <row r="11489" ht="14.4" customHeight="1"/>
    <row r="11490" ht="14.4" customHeight="1"/>
    <row r="11491" ht="14.4" customHeight="1"/>
    <row r="11492" ht="14.4" customHeight="1"/>
    <row r="11493" ht="14.4" customHeight="1"/>
    <row r="11494" ht="14.4" customHeight="1"/>
    <row r="11495" ht="14.4" customHeight="1"/>
    <row r="11496" ht="14.4" customHeight="1"/>
    <row r="11497" ht="14.4" customHeight="1"/>
    <row r="11498" ht="14.4" customHeight="1"/>
    <row r="11499" ht="14.4" customHeight="1"/>
    <row r="11500" ht="14.4" customHeight="1"/>
    <row r="11501" ht="14.4" customHeight="1"/>
    <row r="11502" ht="14.4" customHeight="1"/>
    <row r="11503" ht="14.4" customHeight="1"/>
    <row r="11504" ht="14.4" customHeight="1"/>
    <row r="11505" ht="14.4" customHeight="1"/>
    <row r="11506" ht="14.4" customHeight="1"/>
    <row r="11507" ht="14.4" customHeight="1"/>
    <row r="11508" ht="14.4" customHeight="1"/>
    <row r="11509" ht="14.4" customHeight="1"/>
    <row r="11510" ht="14.4" customHeight="1"/>
    <row r="11511" ht="14.4" customHeight="1"/>
    <row r="11512" ht="14.4" customHeight="1"/>
    <row r="11513" ht="14.4" customHeight="1"/>
    <row r="11514" ht="14.4" customHeight="1"/>
    <row r="11515" ht="14.4" customHeight="1"/>
    <row r="11516" ht="14.4" customHeight="1"/>
    <row r="11517" ht="14.4" customHeight="1"/>
    <row r="11518" ht="14.4" customHeight="1"/>
    <row r="11519" ht="14.4" customHeight="1"/>
    <row r="11520" ht="14.4" customHeight="1"/>
    <row r="11521" ht="14.4" customHeight="1"/>
    <row r="11522" ht="14.4" customHeight="1"/>
    <row r="11523" ht="14.4" customHeight="1"/>
    <row r="11524" ht="14.4" customHeight="1"/>
    <row r="11525" ht="14.4" customHeight="1"/>
    <row r="11526" ht="14.4" customHeight="1"/>
    <row r="11527" ht="14.4" customHeight="1"/>
    <row r="11528" ht="14.4" customHeight="1"/>
    <row r="11529" ht="14.4" customHeight="1"/>
    <row r="11530" ht="14.4" customHeight="1"/>
    <row r="11531" ht="14.4" customHeight="1"/>
    <row r="11532" ht="14.4" customHeight="1"/>
    <row r="11533" ht="14.4" customHeight="1"/>
    <row r="11534" ht="14.4" customHeight="1"/>
    <row r="11535" ht="14.4" customHeight="1"/>
    <row r="11536" ht="14.4" customHeight="1"/>
    <row r="11537" ht="14.4" customHeight="1"/>
    <row r="11538" ht="14.4" customHeight="1"/>
    <row r="11539" ht="14.4" customHeight="1"/>
    <row r="11540" ht="14.4" customHeight="1"/>
    <row r="11541" ht="14.4" customHeight="1"/>
    <row r="11542" ht="14.4" customHeight="1"/>
    <row r="11543" ht="14.4" customHeight="1"/>
    <row r="11544" ht="14.4" customHeight="1"/>
    <row r="11545" ht="14.4" customHeight="1"/>
    <row r="11546" ht="14.4" customHeight="1"/>
    <row r="11547" ht="14.4" customHeight="1"/>
    <row r="11548" ht="14.4" customHeight="1"/>
    <row r="11549" ht="14.4" customHeight="1"/>
    <row r="11550" ht="14.4" customHeight="1"/>
    <row r="11551" ht="14.4" customHeight="1"/>
    <row r="11552" ht="14.4" customHeight="1"/>
    <row r="11553" ht="14.4" customHeight="1"/>
    <row r="11554" ht="14.4" customHeight="1"/>
    <row r="11555" ht="14.4" customHeight="1"/>
    <row r="11556" ht="14.4" customHeight="1"/>
    <row r="11557" ht="14.4" customHeight="1"/>
    <row r="11558" ht="14.4" customHeight="1"/>
    <row r="11559" ht="14.4" customHeight="1"/>
    <row r="11560" ht="14.4" customHeight="1"/>
    <row r="11561" ht="14.4" customHeight="1"/>
    <row r="11562" ht="14.4" customHeight="1"/>
    <row r="11563" ht="14.4" customHeight="1"/>
    <row r="11564" ht="14.4" customHeight="1"/>
    <row r="11565" ht="14.4" customHeight="1"/>
    <row r="11566" ht="14.4" customHeight="1"/>
    <row r="11567" ht="14.4" customHeight="1"/>
    <row r="11568" ht="14.4" customHeight="1"/>
    <row r="11569" ht="14.4" customHeight="1"/>
    <row r="11570" ht="14.4" customHeight="1"/>
    <row r="11571" ht="14.4" customHeight="1"/>
    <row r="11572" ht="14.4" customHeight="1"/>
    <row r="11573" ht="14.4" customHeight="1"/>
    <row r="11574" ht="14.4" customHeight="1"/>
    <row r="11575" ht="14.4" customHeight="1"/>
    <row r="11576" ht="14.4" customHeight="1"/>
    <row r="11577" ht="14.4" customHeight="1"/>
    <row r="11578" ht="14.4" customHeight="1"/>
    <row r="11579" ht="14.4" customHeight="1"/>
    <row r="11580" ht="14.4" customHeight="1"/>
    <row r="11581" ht="14.4" customHeight="1"/>
    <row r="11582" ht="14.4" customHeight="1"/>
    <row r="11583" ht="14.4" customHeight="1"/>
    <row r="11584" ht="14.4" customHeight="1"/>
    <row r="11585" ht="14.4" customHeight="1"/>
    <row r="11586" ht="14.4" customHeight="1"/>
    <row r="11587" ht="14.4" customHeight="1"/>
    <row r="11588" ht="14.4" customHeight="1"/>
    <row r="11589" ht="14.4" customHeight="1"/>
    <row r="11590" ht="14.4" customHeight="1"/>
    <row r="11591" ht="14.4" customHeight="1"/>
    <row r="11592" ht="14.4" customHeight="1"/>
    <row r="11593" ht="14.4" customHeight="1"/>
    <row r="11594" ht="14.4" customHeight="1"/>
    <row r="11595" ht="14.4" customHeight="1"/>
    <row r="11596" ht="14.4" customHeight="1"/>
    <row r="11597" ht="14.4" customHeight="1"/>
    <row r="11598" ht="14.4" customHeight="1"/>
    <row r="11599" ht="14.4" customHeight="1"/>
    <row r="11600" ht="14.4" customHeight="1"/>
    <row r="11601" ht="14.4" customHeight="1"/>
    <row r="11602" ht="14.4" customHeight="1"/>
    <row r="11603" ht="14.4" customHeight="1"/>
    <row r="11604" ht="14.4" customHeight="1"/>
    <row r="11605" ht="14.4" customHeight="1"/>
    <row r="11606" ht="14.4" customHeight="1"/>
    <row r="11607" ht="14.4" customHeight="1"/>
    <row r="11608" ht="14.4" customHeight="1"/>
    <row r="11609" ht="14.4" customHeight="1"/>
    <row r="11610" ht="14.4" customHeight="1"/>
    <row r="11611" ht="14.4" customHeight="1"/>
    <row r="11612" ht="14.4" customHeight="1"/>
    <row r="11613" ht="14.4" customHeight="1"/>
    <row r="11614" ht="14.4" customHeight="1"/>
    <row r="11615" ht="14.4" customHeight="1"/>
    <row r="11616" ht="14.4" customHeight="1"/>
    <row r="11617" ht="14.4" customHeight="1"/>
    <row r="11618" ht="14.4" customHeight="1"/>
    <row r="11619" ht="14.4" customHeight="1"/>
    <row r="11620" ht="14.4" customHeight="1"/>
    <row r="11621" ht="14.4" customHeight="1"/>
    <row r="11622" ht="14.4" customHeight="1"/>
    <row r="11623" ht="14.4" customHeight="1"/>
    <row r="11624" ht="14.4" customHeight="1"/>
    <row r="11625" ht="14.4" customHeight="1"/>
    <row r="11626" ht="14.4" customHeight="1"/>
    <row r="11627" ht="14.4" customHeight="1"/>
    <row r="11628" ht="14.4" customHeight="1"/>
    <row r="11629" ht="14.4" customHeight="1"/>
    <row r="11630" ht="14.4" customHeight="1"/>
    <row r="11631" ht="14.4" customHeight="1"/>
    <row r="11632" ht="14.4" customHeight="1"/>
    <row r="11633" ht="14.4" customHeight="1"/>
    <row r="11634" ht="14.4" customHeight="1"/>
    <row r="11635" ht="14.4" customHeight="1"/>
    <row r="11636" ht="14.4" customHeight="1"/>
    <row r="11637" ht="14.4" customHeight="1"/>
    <row r="11638" ht="14.4" customHeight="1"/>
    <row r="11639" ht="14.4" customHeight="1"/>
    <row r="11640" ht="14.4" customHeight="1"/>
    <row r="11641" ht="14.4" customHeight="1"/>
    <row r="11642" ht="14.4" customHeight="1"/>
    <row r="11643" ht="14.4" customHeight="1"/>
    <row r="11644" ht="14.4" customHeight="1"/>
    <row r="11645" ht="14.4" customHeight="1"/>
    <row r="11646" ht="14.4" customHeight="1"/>
    <row r="11647" ht="14.4" customHeight="1"/>
    <row r="11648" ht="14.4" customHeight="1"/>
    <row r="11649" ht="14.4" customHeight="1"/>
    <row r="11650" ht="14.4" customHeight="1"/>
    <row r="11651" ht="14.4" customHeight="1"/>
    <row r="11652" ht="14.4" customHeight="1"/>
    <row r="11653" ht="14.4" customHeight="1"/>
    <row r="11654" ht="14.4" customHeight="1"/>
    <row r="11655" ht="14.4" customHeight="1"/>
    <row r="11656" ht="14.4" customHeight="1"/>
    <row r="11657" ht="14.4" customHeight="1"/>
    <row r="11658" ht="14.4" customHeight="1"/>
    <row r="11659" ht="14.4" customHeight="1"/>
    <row r="11660" ht="14.4" customHeight="1"/>
    <row r="11661" ht="14.4" customHeight="1"/>
    <row r="11662" ht="14.4" customHeight="1"/>
    <row r="11663" ht="14.4" customHeight="1"/>
    <row r="11664" ht="14.4" customHeight="1"/>
    <row r="11665" ht="14.4" customHeight="1"/>
    <row r="11666" ht="14.4" customHeight="1"/>
    <row r="11667" ht="14.4" customHeight="1"/>
    <row r="11668" ht="14.4" customHeight="1"/>
    <row r="11669" ht="14.4" customHeight="1"/>
    <row r="11670" ht="14.4" customHeight="1"/>
    <row r="11671" ht="14.4" customHeight="1"/>
    <row r="11672" ht="14.4" customHeight="1"/>
    <row r="11673" ht="14.4" customHeight="1"/>
    <row r="11674" ht="14.4" customHeight="1"/>
    <row r="11675" ht="14.4" customHeight="1"/>
    <row r="11676" ht="14.4" customHeight="1"/>
    <row r="11677" ht="14.4" customHeight="1"/>
    <row r="11678" ht="14.4" customHeight="1"/>
    <row r="11679" ht="14.4" customHeight="1"/>
    <row r="11680" ht="14.4" customHeight="1"/>
    <row r="11681" ht="14.4" customHeight="1"/>
    <row r="11682" ht="14.4" customHeight="1"/>
    <row r="11683" ht="14.4" customHeight="1"/>
    <row r="11684" ht="14.4" customHeight="1"/>
    <row r="11685" ht="14.4" customHeight="1"/>
    <row r="11686" ht="14.4" customHeight="1"/>
    <row r="11687" ht="14.4" customHeight="1"/>
    <row r="11688" ht="14.4" customHeight="1"/>
    <row r="11689" ht="14.4" customHeight="1"/>
    <row r="11690" ht="14.4" customHeight="1"/>
    <row r="11691" ht="14.4" customHeight="1"/>
    <row r="11692" ht="14.4" customHeight="1"/>
    <row r="11693" ht="14.4" customHeight="1"/>
    <row r="11694" ht="14.4" customHeight="1"/>
    <row r="11695" ht="14.4" customHeight="1"/>
    <row r="11696" ht="14.4" customHeight="1"/>
    <row r="11697" ht="14.4" customHeight="1"/>
    <row r="11698" ht="14.4" customHeight="1"/>
    <row r="11699" ht="14.4" customHeight="1"/>
    <row r="11700" ht="14.4" customHeight="1"/>
    <row r="11701" ht="14.4" customHeight="1"/>
    <row r="11702" ht="14.4" customHeight="1"/>
    <row r="11703" ht="14.4" customHeight="1"/>
    <row r="11704" ht="14.4" customHeight="1"/>
    <row r="11705" ht="14.4" customHeight="1"/>
    <row r="11706" ht="14.4" customHeight="1"/>
    <row r="11707" ht="14.4" customHeight="1"/>
    <row r="11708" ht="14.4" customHeight="1"/>
    <row r="11709" ht="14.4" customHeight="1"/>
    <row r="11710" ht="14.4" customHeight="1"/>
    <row r="11711" ht="14.4" customHeight="1"/>
    <row r="11712" ht="14.4" customHeight="1"/>
    <row r="11713" ht="14.4" customHeight="1"/>
    <row r="11714" ht="14.4" customHeight="1"/>
    <row r="11715" ht="14.4" customHeight="1"/>
    <row r="11716" ht="14.4" customHeight="1"/>
    <row r="11717" ht="14.4" customHeight="1"/>
    <row r="11718" ht="14.4" customHeight="1"/>
    <row r="11719" ht="14.4" customHeight="1"/>
    <row r="11720" ht="14.4" customHeight="1"/>
    <row r="11721" ht="14.4" customHeight="1"/>
    <row r="11722" ht="14.4" customHeight="1"/>
    <row r="11723" ht="14.4" customHeight="1"/>
    <row r="11724" ht="14.4" customHeight="1"/>
    <row r="11725" ht="14.4" customHeight="1"/>
    <row r="11726" ht="14.4" customHeight="1"/>
    <row r="11727" ht="14.4" customHeight="1"/>
    <row r="11728" ht="14.4" customHeight="1"/>
    <row r="11729" ht="14.4" customHeight="1"/>
    <row r="11730" ht="14.4" customHeight="1"/>
    <row r="11731" ht="14.4" customHeight="1"/>
    <row r="11732" ht="14.4" customHeight="1"/>
    <row r="11733" ht="14.4" customHeight="1"/>
    <row r="11734" ht="14.4" customHeight="1"/>
    <row r="11735" ht="14.4" customHeight="1"/>
    <row r="11736" ht="14.4" customHeight="1"/>
    <row r="11737" ht="14.4" customHeight="1"/>
    <row r="11738" ht="14.4" customHeight="1"/>
    <row r="11739" ht="14.4" customHeight="1"/>
    <row r="11740" ht="14.4" customHeight="1"/>
    <row r="11741" ht="14.4" customHeight="1"/>
    <row r="11742" ht="14.4" customHeight="1"/>
    <row r="11743" ht="14.4" customHeight="1"/>
    <row r="11744" ht="14.4" customHeight="1"/>
    <row r="11745" ht="14.4" customHeight="1"/>
    <row r="11746" ht="14.4" customHeight="1"/>
    <row r="11747" ht="14.4" customHeight="1"/>
    <row r="11748" ht="14.4" customHeight="1"/>
    <row r="11749" ht="14.4" customHeight="1"/>
    <row r="11750" ht="14.4" customHeight="1"/>
    <row r="11751" ht="14.4" customHeight="1"/>
    <row r="11752" ht="14.4" customHeight="1"/>
    <row r="11753" ht="14.4" customHeight="1"/>
    <row r="11754" ht="14.4" customHeight="1"/>
    <row r="11755" ht="14.4" customHeight="1"/>
    <row r="11756" ht="14.4" customHeight="1"/>
    <row r="11757" ht="14.4" customHeight="1"/>
    <row r="11758" ht="14.4" customHeight="1"/>
    <row r="11759" ht="14.4" customHeight="1"/>
    <row r="11760" ht="14.4" customHeight="1"/>
    <row r="11761" ht="14.4" customHeight="1"/>
    <row r="11762" ht="14.4" customHeight="1"/>
    <row r="11763" ht="14.4" customHeight="1"/>
    <row r="11764" ht="14.4" customHeight="1"/>
    <row r="11765" ht="14.4" customHeight="1"/>
    <row r="11766" ht="14.4" customHeight="1"/>
    <row r="11767" ht="14.4" customHeight="1"/>
    <row r="11768" ht="14.4" customHeight="1"/>
    <row r="11769" ht="14.4" customHeight="1"/>
    <row r="11770" ht="14.4" customHeight="1"/>
    <row r="11771" ht="14.4" customHeight="1"/>
    <row r="11772" ht="14.4" customHeight="1"/>
    <row r="11773" ht="14.4" customHeight="1"/>
    <row r="11774" ht="14.4" customHeight="1"/>
    <row r="11775" ht="14.4" customHeight="1"/>
    <row r="11776" ht="14.4" customHeight="1"/>
    <row r="11777" ht="14.4" customHeight="1"/>
    <row r="11778" ht="14.4" customHeight="1"/>
    <row r="11779" ht="14.4" customHeight="1"/>
    <row r="11780" ht="14.4" customHeight="1"/>
    <row r="11781" ht="14.4" customHeight="1"/>
    <row r="11782" ht="14.4" customHeight="1"/>
    <row r="11783" ht="14.4" customHeight="1"/>
    <row r="11784" ht="14.4" customHeight="1"/>
    <row r="11785" ht="14.4" customHeight="1"/>
    <row r="11786" ht="14.4" customHeight="1"/>
    <row r="11787" ht="14.4" customHeight="1"/>
    <row r="11788" ht="14.4" customHeight="1"/>
    <row r="11789" ht="14.4" customHeight="1"/>
    <row r="11790" ht="14.4" customHeight="1"/>
    <row r="11791" ht="14.4" customHeight="1"/>
    <row r="11792" ht="14.4" customHeight="1"/>
    <row r="11793" ht="14.4" customHeight="1"/>
    <row r="11794" ht="14.4" customHeight="1"/>
    <row r="11795" ht="14.4" customHeight="1"/>
    <row r="11796" ht="14.4" customHeight="1"/>
    <row r="11797" ht="14.4" customHeight="1"/>
    <row r="11798" ht="14.4" customHeight="1"/>
    <row r="11799" ht="14.4" customHeight="1"/>
    <row r="11800" ht="14.4" customHeight="1"/>
    <row r="11801" ht="14.4" customHeight="1"/>
    <row r="11802" ht="14.4" customHeight="1"/>
    <row r="11803" ht="14.4" customHeight="1"/>
    <row r="11804" ht="14.4" customHeight="1"/>
    <row r="11805" ht="14.4" customHeight="1"/>
    <row r="11806" ht="14.4" customHeight="1"/>
    <row r="11807" ht="14.4" customHeight="1"/>
    <row r="11808" ht="14.4" customHeight="1"/>
    <row r="11809" ht="14.4" customHeight="1"/>
    <row r="11810" ht="14.4" customHeight="1"/>
    <row r="11811" ht="14.4" customHeight="1"/>
    <row r="11812" ht="14.4" customHeight="1"/>
    <row r="11813" ht="14.4" customHeight="1"/>
    <row r="11814" ht="14.4" customHeight="1"/>
    <row r="11815" ht="14.4" customHeight="1"/>
    <row r="11816" ht="14.4" customHeight="1"/>
    <row r="11817" ht="14.4" customHeight="1"/>
    <row r="11818" ht="14.4" customHeight="1"/>
    <row r="11819" ht="14.4" customHeight="1"/>
    <row r="11820" ht="14.4" customHeight="1"/>
    <row r="11821" ht="14.4" customHeight="1"/>
    <row r="11822" ht="14.4" customHeight="1"/>
    <row r="11823" ht="14.4" customHeight="1"/>
    <row r="11824" ht="14.4" customHeight="1"/>
    <row r="11825" ht="14.4" customHeight="1"/>
    <row r="11826" ht="14.4" customHeight="1"/>
    <row r="11827" ht="14.4" customHeight="1"/>
    <row r="11828" ht="14.4" customHeight="1"/>
    <row r="11829" ht="14.4" customHeight="1"/>
    <row r="11830" ht="14.4" customHeight="1"/>
    <row r="11831" ht="14.4" customHeight="1"/>
    <row r="11832" ht="14.4" customHeight="1"/>
    <row r="11833" ht="14.4" customHeight="1"/>
    <row r="11834" ht="14.4" customHeight="1"/>
    <row r="11835" ht="14.4" customHeight="1"/>
    <row r="11836" ht="14.4" customHeight="1"/>
    <row r="11837" ht="14.4" customHeight="1"/>
    <row r="11838" ht="14.4" customHeight="1"/>
    <row r="11839" ht="14.4" customHeight="1"/>
    <row r="11840" ht="14.4" customHeight="1"/>
    <row r="11841" ht="14.4" customHeight="1"/>
    <row r="11842" ht="14.4" customHeight="1"/>
    <row r="11843" ht="14.4" customHeight="1"/>
    <row r="11844" ht="14.4" customHeight="1"/>
    <row r="11845" ht="14.4" customHeight="1"/>
    <row r="11846" ht="14.4" customHeight="1"/>
    <row r="11847" ht="14.4" customHeight="1"/>
    <row r="11848" ht="14.4" customHeight="1"/>
    <row r="11849" ht="14.4" customHeight="1"/>
    <row r="11850" ht="14.4" customHeight="1"/>
    <row r="11851" ht="14.4" customHeight="1"/>
    <row r="11852" ht="14.4" customHeight="1"/>
    <row r="11853" ht="14.4" customHeight="1"/>
    <row r="11854" ht="14.4" customHeight="1"/>
    <row r="11855" ht="14.4" customHeight="1"/>
    <row r="11856" ht="14.4" customHeight="1"/>
    <row r="11857" ht="14.4" customHeight="1"/>
    <row r="11858" ht="14.4" customHeight="1"/>
    <row r="11859" ht="14.4" customHeight="1"/>
    <row r="11860" ht="14.4" customHeight="1"/>
    <row r="11861" ht="14.4" customHeight="1"/>
    <row r="11862" ht="14.4" customHeight="1"/>
    <row r="11863" ht="14.4" customHeight="1"/>
    <row r="11864" ht="14.4" customHeight="1"/>
    <row r="11865" ht="14.4" customHeight="1"/>
    <row r="11866" ht="14.4" customHeight="1"/>
    <row r="11867" ht="14.4" customHeight="1"/>
    <row r="11868" ht="14.4" customHeight="1"/>
    <row r="11869" ht="14.4" customHeight="1"/>
    <row r="11870" ht="14.4" customHeight="1"/>
    <row r="11871" ht="14.4" customHeight="1"/>
    <row r="11872" ht="14.4" customHeight="1"/>
    <row r="11873" ht="14.4" customHeight="1"/>
    <row r="11874" ht="14.4" customHeight="1"/>
    <row r="11875" ht="14.4" customHeight="1"/>
    <row r="11876" ht="14.4" customHeight="1"/>
    <row r="11877" ht="14.4" customHeight="1"/>
    <row r="11878" ht="14.4" customHeight="1"/>
    <row r="11879" ht="14.4" customHeight="1"/>
    <row r="11880" ht="14.4" customHeight="1"/>
    <row r="11881" ht="14.4" customHeight="1"/>
    <row r="11882" ht="14.4" customHeight="1"/>
    <row r="11883" ht="14.4" customHeight="1"/>
    <row r="11884" ht="14.4" customHeight="1"/>
    <row r="11885" ht="14.4" customHeight="1"/>
    <row r="11886" ht="14.4" customHeight="1"/>
    <row r="11887" ht="14.4" customHeight="1"/>
    <row r="11888" ht="14.4" customHeight="1"/>
    <row r="11889" ht="14.4" customHeight="1"/>
    <row r="11890" ht="14.4" customHeight="1"/>
    <row r="11891" ht="14.4" customHeight="1"/>
    <row r="11892" ht="14.4" customHeight="1"/>
    <row r="11893" ht="14.4" customHeight="1"/>
    <row r="11894" ht="14.4" customHeight="1"/>
    <row r="11895" ht="14.4" customHeight="1"/>
    <row r="11896" ht="14.4" customHeight="1"/>
    <row r="11897" ht="14.4" customHeight="1"/>
    <row r="11898" ht="14.4" customHeight="1"/>
    <row r="11899" ht="14.4" customHeight="1"/>
    <row r="11900" ht="14.4" customHeight="1"/>
    <row r="11901" ht="14.4" customHeight="1"/>
    <row r="11902" ht="14.4" customHeight="1"/>
    <row r="11903" ht="14.4" customHeight="1"/>
    <row r="11904" ht="14.4" customHeight="1"/>
    <row r="11905" ht="14.4" customHeight="1"/>
    <row r="11906" ht="14.4" customHeight="1"/>
    <row r="11907" ht="14.4" customHeight="1"/>
    <row r="11908" ht="14.4" customHeight="1"/>
    <row r="11909" ht="14.4" customHeight="1"/>
    <row r="11910" ht="14.4" customHeight="1"/>
    <row r="11911" ht="14.4" customHeight="1"/>
    <row r="11912" ht="14.4" customHeight="1"/>
    <row r="11913" ht="14.4" customHeight="1"/>
    <row r="11914" ht="14.4" customHeight="1"/>
    <row r="11915" ht="14.4" customHeight="1"/>
    <row r="11916" ht="14.4" customHeight="1"/>
    <row r="11917" ht="14.4" customHeight="1"/>
    <row r="11918" ht="14.4" customHeight="1"/>
    <row r="11919" ht="14.4" customHeight="1"/>
    <row r="11920" ht="14.4" customHeight="1"/>
    <row r="11921" ht="14.4" customHeight="1"/>
    <row r="11922" ht="14.4" customHeight="1"/>
    <row r="11923" ht="14.4" customHeight="1"/>
    <row r="11924" ht="14.4" customHeight="1"/>
    <row r="11925" ht="14.4" customHeight="1"/>
    <row r="11926" ht="14.4" customHeight="1"/>
    <row r="11927" ht="14.4" customHeight="1"/>
    <row r="11928" ht="14.4" customHeight="1"/>
    <row r="11929" ht="14.4" customHeight="1"/>
    <row r="11930" ht="14.4" customHeight="1"/>
    <row r="11931" ht="14.4" customHeight="1"/>
    <row r="11932" ht="14.4" customHeight="1"/>
    <row r="11933" ht="14.4" customHeight="1"/>
    <row r="11934" ht="14.4" customHeight="1"/>
    <row r="11935" ht="14.4" customHeight="1"/>
    <row r="11936" ht="14.4" customHeight="1"/>
    <row r="11937" ht="14.4" customHeight="1"/>
    <row r="11938" ht="14.4" customHeight="1"/>
    <row r="11939" ht="14.4" customHeight="1"/>
    <row r="11940" ht="14.4" customHeight="1"/>
    <row r="11941" ht="14.4" customHeight="1"/>
    <row r="11942" ht="14.4" customHeight="1"/>
    <row r="11943" ht="14.4" customHeight="1"/>
    <row r="11944" ht="14.4" customHeight="1"/>
    <row r="11945" ht="14.4" customHeight="1"/>
    <row r="11946" ht="14.4" customHeight="1"/>
    <row r="11947" ht="14.4" customHeight="1"/>
    <row r="11948" ht="14.4" customHeight="1"/>
    <row r="11949" ht="14.4" customHeight="1"/>
    <row r="11950" ht="14.4" customHeight="1"/>
    <row r="11951" ht="14.4" customHeight="1"/>
    <row r="11952" ht="14.4" customHeight="1"/>
    <row r="11953" ht="14.4" customHeight="1"/>
    <row r="11954" ht="14.4" customHeight="1"/>
    <row r="11955" ht="14.4" customHeight="1"/>
    <row r="11956" ht="14.4" customHeight="1"/>
    <row r="11957" ht="14.4" customHeight="1"/>
    <row r="11958" ht="14.4" customHeight="1"/>
    <row r="11959" ht="14.4" customHeight="1"/>
    <row r="11960" ht="14.4" customHeight="1"/>
    <row r="11961" ht="14.4" customHeight="1"/>
    <row r="11962" ht="14.4" customHeight="1"/>
    <row r="11963" ht="14.4" customHeight="1"/>
    <row r="11964" ht="14.4" customHeight="1"/>
    <row r="11965" ht="14.4" customHeight="1"/>
    <row r="11966" ht="14.4" customHeight="1"/>
    <row r="11967" ht="14.4" customHeight="1"/>
    <row r="11968" ht="14.4" customHeight="1"/>
    <row r="11969" ht="14.4" customHeight="1"/>
    <row r="11970" ht="14.4" customHeight="1"/>
    <row r="11971" ht="14.4" customHeight="1"/>
    <row r="11972" ht="14.4" customHeight="1"/>
    <row r="11973" ht="14.4" customHeight="1"/>
    <row r="11974" ht="14.4" customHeight="1"/>
    <row r="11975" ht="14.4" customHeight="1"/>
    <row r="11976" ht="14.4" customHeight="1"/>
    <row r="11977" ht="14.4" customHeight="1"/>
    <row r="11978" ht="14.4" customHeight="1"/>
    <row r="11979" ht="14.4" customHeight="1"/>
    <row r="11980" ht="14.4" customHeight="1"/>
    <row r="11981" ht="14.4" customHeight="1"/>
    <row r="11982" ht="14.4" customHeight="1"/>
    <row r="11983" ht="14.4" customHeight="1"/>
    <row r="11984" ht="14.4" customHeight="1"/>
    <row r="11985" ht="14.4" customHeight="1"/>
    <row r="11986" ht="14.4" customHeight="1"/>
    <row r="11987" ht="14.4" customHeight="1"/>
    <row r="11988" ht="14.4" customHeight="1"/>
    <row r="11989" ht="14.4" customHeight="1"/>
    <row r="11990" ht="14.4" customHeight="1"/>
    <row r="11991" ht="14.4" customHeight="1"/>
    <row r="11992" ht="14.4" customHeight="1"/>
    <row r="11993" ht="14.4" customHeight="1"/>
    <row r="11994" ht="14.4" customHeight="1"/>
    <row r="11995" ht="14.4" customHeight="1"/>
    <row r="11996" ht="14.4" customHeight="1"/>
    <row r="11997" ht="14.4" customHeight="1"/>
    <row r="11998" ht="14.4" customHeight="1"/>
    <row r="11999" ht="14.4" customHeight="1"/>
    <row r="12000" ht="14.4" customHeight="1"/>
    <row r="12001" ht="14.4" customHeight="1"/>
    <row r="12002" ht="14.4" customHeight="1"/>
    <row r="12003" ht="14.4" customHeight="1"/>
    <row r="12004" ht="14.4" customHeight="1"/>
    <row r="12005" ht="14.4" customHeight="1"/>
    <row r="12006" ht="14.4" customHeight="1"/>
    <row r="12007" ht="14.4" customHeight="1"/>
    <row r="12008" ht="14.4" customHeight="1"/>
    <row r="12009" ht="14.4" customHeight="1"/>
    <row r="12010" ht="14.4" customHeight="1"/>
    <row r="12011" ht="14.4" customHeight="1"/>
    <row r="12012" ht="14.4" customHeight="1"/>
    <row r="12013" ht="14.4" customHeight="1"/>
    <row r="12014" ht="14.4" customHeight="1"/>
    <row r="12015" ht="14.4" customHeight="1"/>
    <row r="12016" ht="14.4" customHeight="1"/>
    <row r="12017" ht="14.4" customHeight="1"/>
    <row r="12018" ht="14.4" customHeight="1"/>
    <row r="12019" ht="14.4" customHeight="1"/>
    <row r="12020" ht="14.4" customHeight="1"/>
    <row r="12021" ht="14.4" customHeight="1"/>
    <row r="12022" ht="14.4" customHeight="1"/>
    <row r="12023" ht="14.4" customHeight="1"/>
    <row r="12024" ht="14.4" customHeight="1"/>
    <row r="12025" ht="14.4" customHeight="1"/>
    <row r="12026" ht="14.4" customHeight="1"/>
    <row r="12027" ht="14.4" customHeight="1"/>
    <row r="12028" ht="14.4" customHeight="1"/>
    <row r="12029" ht="14.4" customHeight="1"/>
    <row r="12030" ht="14.4" customHeight="1"/>
    <row r="12031" ht="14.4" customHeight="1"/>
    <row r="12032" ht="14.4" customHeight="1"/>
    <row r="12033" ht="14.4" customHeight="1"/>
    <row r="12034" ht="14.4" customHeight="1"/>
    <row r="12035" ht="14.4" customHeight="1"/>
    <row r="12036" ht="14.4" customHeight="1"/>
    <row r="12037" ht="14.4" customHeight="1"/>
    <row r="12038" ht="14.4" customHeight="1"/>
    <row r="12039" ht="14.4" customHeight="1"/>
    <row r="12040" ht="14.4" customHeight="1"/>
    <row r="12041" ht="14.4" customHeight="1"/>
    <row r="12042" ht="14.4" customHeight="1"/>
    <row r="12043" ht="14.4" customHeight="1"/>
    <row r="12044" ht="14.4" customHeight="1"/>
    <row r="12045" ht="14.4" customHeight="1"/>
    <row r="12046" ht="14.4" customHeight="1"/>
    <row r="12047" ht="14.4" customHeight="1"/>
    <row r="12048" ht="14.4" customHeight="1"/>
    <row r="12049" ht="14.4" customHeight="1"/>
    <row r="12050" ht="14.4" customHeight="1"/>
    <row r="12051" ht="14.4" customHeight="1"/>
    <row r="12052" ht="14.4" customHeight="1"/>
    <row r="12053" ht="14.4" customHeight="1"/>
    <row r="12054" ht="14.4" customHeight="1"/>
    <row r="12055" ht="14.4" customHeight="1"/>
    <row r="12056" ht="14.4" customHeight="1"/>
    <row r="12057" ht="14.4" customHeight="1"/>
    <row r="12058" ht="14.4" customHeight="1"/>
    <row r="12059" ht="14.4" customHeight="1"/>
    <row r="12060" ht="14.4" customHeight="1"/>
    <row r="12061" ht="14.4" customHeight="1"/>
    <row r="12062" ht="14.4" customHeight="1"/>
    <row r="12063" ht="14.4" customHeight="1"/>
    <row r="12064" ht="14.4" customHeight="1"/>
    <row r="12065" ht="14.4" customHeight="1"/>
    <row r="12066" ht="14.4" customHeight="1"/>
    <row r="12067" ht="14.4" customHeight="1"/>
    <row r="12068" ht="14.4" customHeight="1"/>
    <row r="12069" ht="14.4" customHeight="1"/>
    <row r="12070" ht="14.4" customHeight="1"/>
    <row r="12071" ht="14.4" customHeight="1"/>
    <row r="12072" ht="14.4" customHeight="1"/>
    <row r="12073" ht="14.4" customHeight="1"/>
    <row r="12074" ht="14.4" customHeight="1"/>
    <row r="12075" ht="14.4" customHeight="1"/>
    <row r="12076" ht="14.4" customHeight="1"/>
    <row r="12077" ht="14.4" customHeight="1"/>
    <row r="12078" ht="14.4" customHeight="1"/>
    <row r="12079" ht="14.4" customHeight="1"/>
    <row r="12080" ht="14.4" customHeight="1"/>
    <row r="12081" ht="14.4" customHeight="1"/>
    <row r="12082" ht="14.4" customHeight="1"/>
    <row r="12083" ht="14.4" customHeight="1"/>
    <row r="12084" ht="14.4" customHeight="1"/>
    <row r="12085" ht="14.4" customHeight="1"/>
    <row r="12086" ht="14.4" customHeight="1"/>
    <row r="12087" ht="14.4" customHeight="1"/>
    <row r="12088" ht="14.4" customHeight="1"/>
    <row r="12089" ht="14.4" customHeight="1"/>
    <row r="12090" ht="14.4" customHeight="1"/>
    <row r="12091" ht="14.4" customHeight="1"/>
    <row r="12092" ht="14.4" customHeight="1"/>
    <row r="12093" ht="14.4" customHeight="1"/>
    <row r="12094" ht="14.4" customHeight="1"/>
    <row r="12095" ht="14.4" customHeight="1"/>
    <row r="12096" ht="14.4" customHeight="1"/>
    <row r="12097" ht="14.4" customHeight="1"/>
    <row r="12098" ht="14.4" customHeight="1"/>
    <row r="12099" ht="14.4" customHeight="1"/>
    <row r="12100" ht="14.4" customHeight="1"/>
    <row r="12101" ht="14.4" customHeight="1"/>
    <row r="12102" ht="14.4" customHeight="1"/>
    <row r="12103" ht="14.4" customHeight="1"/>
    <row r="12104" ht="14.4" customHeight="1"/>
    <row r="12105" ht="14.4" customHeight="1"/>
    <row r="12106" ht="14.4" customHeight="1"/>
    <row r="12107" ht="14.4" customHeight="1"/>
    <row r="12108" ht="14.4" customHeight="1"/>
    <row r="12109" ht="14.4" customHeight="1"/>
    <row r="12110" ht="14.4" customHeight="1"/>
    <row r="12111" ht="14.4" customHeight="1"/>
    <row r="12112" ht="14.4" customHeight="1"/>
    <row r="12113" ht="14.4" customHeight="1"/>
    <row r="12114" ht="14.4" customHeight="1"/>
    <row r="12115" ht="14.4" customHeight="1"/>
    <row r="12116" ht="14.4" customHeight="1"/>
    <row r="12117" ht="14.4" customHeight="1"/>
    <row r="12118" ht="14.4" customHeight="1"/>
    <row r="12119" ht="14.4" customHeight="1"/>
    <row r="12120" ht="14.4" customHeight="1"/>
    <row r="12121" ht="14.4" customHeight="1"/>
    <row r="12122" ht="14.4" customHeight="1"/>
    <row r="12123" ht="14.4" customHeight="1"/>
    <row r="12124" ht="14.4" customHeight="1"/>
    <row r="12125" ht="14.4" customHeight="1"/>
    <row r="12126" ht="14.4" customHeight="1"/>
    <row r="12127" ht="14.4" customHeight="1"/>
    <row r="12128" ht="14.4" customHeight="1"/>
    <row r="12129" ht="14.4" customHeight="1"/>
    <row r="12130" ht="14.4" customHeight="1"/>
    <row r="12131" ht="14.4" customHeight="1"/>
    <row r="12132" ht="14.4" customHeight="1"/>
    <row r="12133" ht="14.4" customHeight="1"/>
    <row r="12134" ht="14.4" customHeight="1"/>
    <row r="12135" ht="14.4" customHeight="1"/>
    <row r="12136" ht="14.4" customHeight="1"/>
    <row r="12137" ht="14.4" customHeight="1"/>
    <row r="12138" ht="14.4" customHeight="1"/>
    <row r="12139" ht="14.4" customHeight="1"/>
    <row r="12140" ht="14.4" customHeight="1"/>
    <row r="12141" ht="14.4" customHeight="1"/>
    <row r="12142" ht="14.4" customHeight="1"/>
    <row r="12143" ht="14.4" customHeight="1"/>
    <row r="12144" ht="14.4" customHeight="1"/>
    <row r="12145" ht="14.4" customHeight="1"/>
    <row r="12146" ht="14.4" customHeight="1"/>
    <row r="12147" ht="14.4" customHeight="1"/>
    <row r="12148" ht="14.4" customHeight="1"/>
    <row r="12149" ht="14.4" customHeight="1"/>
    <row r="12150" ht="14.4" customHeight="1"/>
    <row r="12151" ht="14.4" customHeight="1"/>
    <row r="12152" ht="14.4" customHeight="1"/>
    <row r="12153" ht="14.4" customHeight="1"/>
    <row r="12154" ht="14.4" customHeight="1"/>
    <row r="12155" ht="14.4" customHeight="1"/>
    <row r="12156" ht="14.4" customHeight="1"/>
    <row r="12157" ht="14.4" customHeight="1"/>
    <row r="12158" ht="14.4" customHeight="1"/>
    <row r="12159" ht="14.4" customHeight="1"/>
    <row r="12160" ht="14.4" customHeight="1"/>
    <row r="12161" ht="14.4" customHeight="1"/>
    <row r="12162" ht="14.4" customHeight="1"/>
    <row r="12163" ht="14.4" customHeight="1"/>
    <row r="12164" ht="14.4" customHeight="1"/>
    <row r="12165" ht="14.4" customHeight="1"/>
    <row r="12166" ht="14.4" customHeight="1"/>
    <row r="12167" ht="14.4" customHeight="1"/>
    <row r="12168" ht="14.4" customHeight="1"/>
    <row r="12169" ht="14.4" customHeight="1"/>
    <row r="12170" ht="14.4" customHeight="1"/>
    <row r="12171" ht="14.4" customHeight="1"/>
    <row r="12172" ht="14.4" customHeight="1"/>
    <row r="12173" ht="14.4" customHeight="1"/>
    <row r="12174" ht="14.4" customHeight="1"/>
    <row r="12175" ht="14.4" customHeight="1"/>
    <row r="12176" ht="14.4" customHeight="1"/>
    <row r="12177" ht="14.4" customHeight="1"/>
    <row r="12178" ht="14.4" customHeight="1"/>
    <row r="12179" ht="14.4" customHeight="1"/>
    <row r="12180" ht="14.4" customHeight="1"/>
    <row r="12181" ht="14.4" customHeight="1"/>
    <row r="12182" ht="14.4" customHeight="1"/>
    <row r="12183" ht="14.4" customHeight="1"/>
    <row r="12184" ht="14.4" customHeight="1"/>
    <row r="12185" ht="14.4" customHeight="1"/>
    <row r="12186" ht="14.4" customHeight="1"/>
    <row r="12187" ht="14.4" customHeight="1"/>
    <row r="12188" ht="14.4" customHeight="1"/>
    <row r="12189" ht="14.4" customHeight="1"/>
    <row r="12190" ht="14.4" customHeight="1"/>
    <row r="12191" ht="14.4" customHeight="1"/>
    <row r="12192" ht="14.4" customHeight="1"/>
    <row r="12193" ht="14.4" customHeight="1"/>
    <row r="12194" ht="14.4" customHeight="1"/>
    <row r="12195" ht="14.4" customHeight="1"/>
    <row r="12196" ht="14.4" customHeight="1"/>
    <row r="12197" ht="14.4" customHeight="1"/>
    <row r="12198" ht="14.4" customHeight="1"/>
    <row r="12199" ht="14.4" customHeight="1"/>
    <row r="12200" ht="14.4" customHeight="1"/>
    <row r="12201" ht="14.4" customHeight="1"/>
    <row r="12202" ht="14.4" customHeight="1"/>
    <row r="12203" ht="14.4" customHeight="1"/>
    <row r="12204" ht="14.4" customHeight="1"/>
    <row r="12205" ht="14.4" customHeight="1"/>
    <row r="12206" ht="14.4" customHeight="1"/>
    <row r="12207" ht="14.4" customHeight="1"/>
    <row r="12208" ht="14.4" customHeight="1"/>
    <row r="12209" ht="14.4" customHeight="1"/>
    <row r="12210" ht="14.4" customHeight="1"/>
    <row r="12211" ht="14.4" customHeight="1"/>
    <row r="12212" ht="14.4" customHeight="1"/>
    <row r="12213" ht="14.4" customHeight="1"/>
    <row r="12214" ht="14.4" customHeight="1"/>
    <row r="12215" ht="14.4" customHeight="1"/>
    <row r="12216" ht="14.4" customHeight="1"/>
    <row r="12217" ht="14.4" customHeight="1"/>
    <row r="12218" ht="14.4" customHeight="1"/>
    <row r="12219" ht="14.4" customHeight="1"/>
    <row r="12220" ht="14.4" customHeight="1"/>
    <row r="12221" ht="14.4" customHeight="1"/>
    <row r="12222" ht="14.4" customHeight="1"/>
    <row r="12223" ht="14.4" customHeight="1"/>
    <row r="12224" ht="14.4" customHeight="1"/>
    <row r="12225" ht="14.4" customHeight="1"/>
    <row r="12226" ht="14.4" customHeight="1"/>
    <row r="12227" ht="14.4" customHeight="1"/>
    <row r="12228" ht="14.4" customHeight="1"/>
    <row r="12229" ht="14.4" customHeight="1"/>
    <row r="12230" ht="14.4" customHeight="1"/>
    <row r="12231" ht="14.4" customHeight="1"/>
    <row r="12232" ht="14.4" customHeight="1"/>
    <row r="12233" ht="14.4" customHeight="1"/>
    <row r="12234" ht="14.4" customHeight="1"/>
    <row r="12235" ht="14.4" customHeight="1"/>
    <row r="12236" ht="14.4" customHeight="1"/>
    <row r="12237" ht="14.4" customHeight="1"/>
    <row r="12238" ht="14.4" customHeight="1"/>
    <row r="12239" ht="14.4" customHeight="1"/>
    <row r="12240" ht="14.4" customHeight="1"/>
    <row r="12241" ht="14.4" customHeight="1"/>
    <row r="12242" ht="14.4" customHeight="1"/>
    <row r="12243" ht="14.4" customHeight="1"/>
    <row r="12244" ht="14.4" customHeight="1"/>
    <row r="12245" ht="14.4" customHeight="1"/>
    <row r="12246" ht="14.4" customHeight="1"/>
    <row r="12247" ht="14.4" customHeight="1"/>
    <row r="12248" ht="14.4" customHeight="1"/>
    <row r="12249" ht="14.4" customHeight="1"/>
    <row r="12250" ht="14.4" customHeight="1"/>
    <row r="12251" ht="14.4" customHeight="1"/>
    <row r="12252" ht="14.4" customHeight="1"/>
    <row r="12253" ht="14.4" customHeight="1"/>
    <row r="12254" ht="14.4" customHeight="1"/>
    <row r="12255" ht="14.4" customHeight="1"/>
    <row r="12256" ht="14.4" customHeight="1"/>
    <row r="12257" ht="14.4" customHeight="1"/>
    <row r="12258" ht="14.4" customHeight="1"/>
    <row r="12259" ht="14.4" customHeight="1"/>
    <row r="12260" ht="14.4" customHeight="1"/>
    <row r="12261" ht="14.4" customHeight="1"/>
    <row r="12262" ht="14.4" customHeight="1"/>
    <row r="12263" ht="14.4" customHeight="1"/>
    <row r="12264" ht="14.4" customHeight="1"/>
    <row r="12265" ht="14.4" customHeight="1"/>
    <row r="12266" ht="14.4" customHeight="1"/>
    <row r="12267" ht="14.4" customHeight="1"/>
    <row r="12268" ht="14.4" customHeight="1"/>
    <row r="12269" ht="14.4" customHeight="1"/>
    <row r="12270" ht="14.4" customHeight="1"/>
    <row r="12271" ht="14.4" customHeight="1"/>
    <row r="12272" ht="14.4" customHeight="1"/>
    <row r="12273" ht="14.4" customHeight="1"/>
    <row r="12274" ht="14.4" customHeight="1"/>
    <row r="12275" ht="14.4" customHeight="1"/>
    <row r="12276" ht="14.4" customHeight="1"/>
    <row r="12277" ht="14.4" customHeight="1"/>
    <row r="12278" ht="14.4" customHeight="1"/>
    <row r="12279" ht="14.4" customHeight="1"/>
    <row r="12280" ht="14.4" customHeight="1"/>
    <row r="12281" ht="14.4" customHeight="1"/>
    <row r="12282" ht="14.4" customHeight="1"/>
    <row r="12283" ht="14.4" customHeight="1"/>
    <row r="12284" ht="14.4" customHeight="1"/>
    <row r="12285" ht="14.4" customHeight="1"/>
    <row r="12286" ht="14.4" customHeight="1"/>
    <row r="12287" ht="14.4" customHeight="1"/>
    <row r="12288" ht="14.4" customHeight="1"/>
    <row r="12289" ht="14.4" customHeight="1"/>
    <row r="12290" ht="14.4" customHeight="1"/>
    <row r="12291" ht="14.4" customHeight="1"/>
    <row r="12292" ht="14.4" customHeight="1"/>
    <row r="12293" ht="14.4" customHeight="1"/>
    <row r="12294" ht="14.4" customHeight="1"/>
    <row r="12295" ht="14.4" customHeight="1"/>
    <row r="12296" ht="14.4" customHeight="1"/>
    <row r="12297" ht="14.4" customHeight="1"/>
    <row r="12298" ht="14.4" customHeight="1"/>
    <row r="12299" ht="14.4" customHeight="1"/>
    <row r="12300" ht="14.4" customHeight="1"/>
    <row r="12301" ht="14.4" customHeight="1"/>
    <row r="12302" ht="14.4" customHeight="1"/>
    <row r="12303" ht="14.4" customHeight="1"/>
    <row r="12304" ht="14.4" customHeight="1"/>
    <row r="12305" ht="14.4" customHeight="1"/>
    <row r="12306" ht="14.4" customHeight="1"/>
    <row r="12307" ht="14.4" customHeight="1"/>
    <row r="12308" ht="14.4" customHeight="1"/>
    <row r="12309" ht="14.4" customHeight="1"/>
    <row r="12310" ht="14.4" customHeight="1"/>
    <row r="12311" ht="14.4" customHeight="1"/>
    <row r="12312" ht="14.4" customHeight="1"/>
    <row r="12313" ht="14.4" customHeight="1"/>
    <row r="12314" ht="14.4" customHeight="1"/>
    <row r="12315" ht="14.4" customHeight="1"/>
    <row r="12316" ht="14.4" customHeight="1"/>
    <row r="12317" ht="14.4" customHeight="1"/>
    <row r="12318" ht="14.4" customHeight="1"/>
    <row r="12319" ht="14.4" customHeight="1"/>
    <row r="12320" ht="14.4" customHeight="1"/>
    <row r="12321" ht="14.4" customHeight="1"/>
    <row r="12322" ht="14.4" customHeight="1"/>
    <row r="12323" ht="14.4" customHeight="1"/>
    <row r="12324" ht="14.4" customHeight="1"/>
    <row r="12325" ht="14.4" customHeight="1"/>
    <row r="12326" ht="14.4" customHeight="1"/>
    <row r="12327" ht="14.4" customHeight="1"/>
    <row r="12328" ht="14.4" customHeight="1"/>
    <row r="12329" ht="14.4" customHeight="1"/>
    <row r="12330" ht="14.4" customHeight="1"/>
    <row r="12331" ht="14.4" customHeight="1"/>
    <row r="12332" ht="14.4" customHeight="1"/>
    <row r="12333" ht="14.4" customHeight="1"/>
    <row r="12334" ht="14.4" customHeight="1"/>
    <row r="12335" ht="14.4" customHeight="1"/>
    <row r="12336" ht="14.4" customHeight="1"/>
    <row r="12337" ht="14.4" customHeight="1"/>
    <row r="12338" ht="14.4" customHeight="1"/>
    <row r="12339" ht="14.4" customHeight="1"/>
    <row r="12340" ht="14.4" customHeight="1"/>
    <row r="12341" ht="14.4" customHeight="1"/>
    <row r="12342" ht="14.4" customHeight="1"/>
    <row r="12343" ht="14.4" customHeight="1"/>
    <row r="12344" ht="14.4" customHeight="1"/>
    <row r="12345" ht="14.4" customHeight="1"/>
    <row r="12346" ht="14.4" customHeight="1"/>
    <row r="12347" ht="14.4" customHeight="1"/>
    <row r="12348" ht="14.4" customHeight="1"/>
    <row r="12349" ht="14.4" customHeight="1"/>
    <row r="12350" ht="14.4" customHeight="1"/>
    <row r="12351" ht="14.4" customHeight="1"/>
    <row r="12352" ht="14.4" customHeight="1"/>
    <row r="12353" ht="14.4" customHeight="1"/>
    <row r="12354" ht="14.4" customHeight="1"/>
    <row r="12355" ht="14.4" customHeight="1"/>
    <row r="12356" ht="14.4" customHeight="1"/>
    <row r="12357" ht="14.4" customHeight="1"/>
    <row r="12358" ht="14.4" customHeight="1"/>
    <row r="12359" ht="14.4" customHeight="1"/>
    <row r="12360" ht="14.4" customHeight="1"/>
    <row r="12361" ht="14.4" customHeight="1"/>
    <row r="12362" ht="14.4" customHeight="1"/>
    <row r="12363" ht="14.4" customHeight="1"/>
    <row r="12364" ht="14.4" customHeight="1"/>
    <row r="12365" ht="14.4" customHeight="1"/>
    <row r="12366" ht="14.4" customHeight="1"/>
    <row r="12367" ht="14.4" customHeight="1"/>
    <row r="12368" ht="14.4" customHeight="1"/>
    <row r="12369" ht="14.4" customHeight="1"/>
    <row r="12370" ht="14.4" customHeight="1"/>
    <row r="12371" ht="14.4" customHeight="1"/>
    <row r="12372" ht="14.4" customHeight="1"/>
    <row r="12373" ht="14.4" customHeight="1"/>
    <row r="12374" ht="14.4" customHeight="1"/>
    <row r="12375" ht="14.4" customHeight="1"/>
    <row r="12376" ht="14.4" customHeight="1"/>
    <row r="12377" ht="14.4" customHeight="1"/>
    <row r="12378" ht="14.4" customHeight="1"/>
    <row r="12379" ht="14.4" customHeight="1"/>
    <row r="12380" ht="14.4" customHeight="1"/>
    <row r="12381" ht="14.4" customHeight="1"/>
    <row r="12382" ht="14.4" customHeight="1"/>
    <row r="12383" ht="14.4" customHeight="1"/>
    <row r="12384" ht="14.4" customHeight="1"/>
    <row r="12385" ht="14.4" customHeight="1"/>
    <row r="12386" ht="14.4" customHeight="1"/>
    <row r="12387" ht="14.4" customHeight="1"/>
    <row r="12388" ht="14.4" customHeight="1"/>
    <row r="12389" ht="14.4" customHeight="1"/>
    <row r="12390" ht="14.4" customHeight="1"/>
    <row r="12391" ht="14.4" customHeight="1"/>
    <row r="12392" ht="14.4" customHeight="1"/>
    <row r="12393" ht="14.4" customHeight="1"/>
    <row r="12394" ht="14.4" customHeight="1"/>
    <row r="12395" ht="14.4" customHeight="1"/>
    <row r="12396" ht="14.4" customHeight="1"/>
    <row r="12397" ht="14.4" customHeight="1"/>
    <row r="12398" ht="14.4" customHeight="1"/>
    <row r="12399" ht="14.4" customHeight="1"/>
    <row r="12400" ht="14.4" customHeight="1"/>
    <row r="12401" ht="14.4" customHeight="1"/>
    <row r="12402" ht="14.4" customHeight="1"/>
    <row r="12403" ht="14.4" customHeight="1"/>
    <row r="12404" ht="14.4" customHeight="1"/>
    <row r="12405" ht="14.4" customHeight="1"/>
    <row r="12406" ht="14.4" customHeight="1"/>
    <row r="12407" ht="14.4" customHeight="1"/>
    <row r="12408" ht="14.4" customHeight="1"/>
    <row r="12409" ht="14.4" customHeight="1"/>
    <row r="12410" ht="14.4" customHeight="1"/>
    <row r="12411" ht="14.4" customHeight="1"/>
    <row r="12412" ht="14.4" customHeight="1"/>
    <row r="12413" ht="14.4" customHeight="1"/>
    <row r="12414" ht="14.4" customHeight="1"/>
    <row r="12415" ht="14.4" customHeight="1"/>
    <row r="12416" ht="14.4" customHeight="1"/>
    <row r="12417" ht="14.4" customHeight="1"/>
    <row r="12418" ht="14.4" customHeight="1"/>
    <row r="12419" ht="14.4" customHeight="1"/>
    <row r="12420" ht="14.4" customHeight="1"/>
    <row r="12421" ht="14.4" customHeight="1"/>
    <row r="12422" ht="14.4" customHeight="1"/>
    <row r="12423" ht="14.4" customHeight="1"/>
    <row r="12424" ht="14.4" customHeight="1"/>
    <row r="12425" ht="14.4" customHeight="1"/>
    <row r="12426" ht="14.4" customHeight="1"/>
    <row r="12427" ht="14.4" customHeight="1"/>
    <row r="12428" ht="14.4" customHeight="1"/>
    <row r="12429" ht="14.4" customHeight="1"/>
    <row r="12430" ht="14.4" customHeight="1"/>
    <row r="12431" ht="14.4" customHeight="1"/>
    <row r="12432" ht="14.4" customHeight="1"/>
    <row r="12433" ht="14.4" customHeight="1"/>
    <row r="12434" ht="14.4" customHeight="1"/>
    <row r="12435" ht="14.4" customHeight="1"/>
    <row r="12436" ht="14.4" customHeight="1"/>
    <row r="12437" ht="14.4" customHeight="1"/>
    <row r="12438" ht="14.4" customHeight="1"/>
    <row r="12439" ht="14.4" customHeight="1"/>
    <row r="12440" ht="14.4" customHeight="1"/>
    <row r="12441" ht="14.4" customHeight="1"/>
    <row r="12442" ht="14.4" customHeight="1"/>
    <row r="12443" ht="14.4" customHeight="1"/>
    <row r="12444" ht="14.4" customHeight="1"/>
    <row r="12445" ht="14.4" customHeight="1"/>
    <row r="12446" ht="14.4" customHeight="1"/>
    <row r="12447" ht="14.4" customHeight="1"/>
    <row r="12448" ht="14.4" customHeight="1"/>
    <row r="12449" ht="14.4" customHeight="1"/>
    <row r="12450" ht="14.4" customHeight="1"/>
    <row r="12451" ht="14.4" customHeight="1"/>
    <row r="12452" ht="14.4" customHeight="1"/>
    <row r="12453" ht="14.4" customHeight="1"/>
    <row r="12454" ht="14.4" customHeight="1"/>
    <row r="12455" ht="14.4" customHeight="1"/>
    <row r="12456" ht="14.4" customHeight="1"/>
    <row r="12457" ht="14.4" customHeight="1"/>
    <row r="12458" ht="14.4" customHeight="1"/>
    <row r="12459" ht="14.4" customHeight="1"/>
    <row r="12460" ht="14.4" customHeight="1"/>
    <row r="12461" ht="14.4" customHeight="1"/>
    <row r="12462" ht="14.4" customHeight="1"/>
    <row r="12463" ht="14.4" customHeight="1"/>
    <row r="12464" ht="14.4" customHeight="1"/>
    <row r="12465" ht="14.4" customHeight="1"/>
    <row r="12466" ht="14.4" customHeight="1"/>
    <row r="12467" ht="14.4" customHeight="1"/>
    <row r="12468" ht="14.4" customHeight="1"/>
    <row r="12469" ht="14.4" customHeight="1"/>
    <row r="12470" ht="14.4" customHeight="1"/>
    <row r="12471" ht="14.4" customHeight="1"/>
    <row r="12472" ht="14.4" customHeight="1"/>
    <row r="12473" ht="14.4" customHeight="1"/>
    <row r="12474" ht="14.4" customHeight="1"/>
    <row r="12475" ht="14.4" customHeight="1"/>
    <row r="12476" ht="14.4" customHeight="1"/>
    <row r="12477" ht="14.4" customHeight="1"/>
    <row r="12478" ht="14.4" customHeight="1"/>
    <row r="12479" ht="14.4" customHeight="1"/>
    <row r="12480" ht="14.4" customHeight="1"/>
    <row r="12481" ht="14.4" customHeight="1"/>
    <row r="12482" ht="14.4" customHeight="1"/>
    <row r="12483" ht="14.4" customHeight="1"/>
    <row r="12484" ht="14.4" customHeight="1"/>
    <row r="12485" ht="14.4" customHeight="1"/>
    <row r="12486" ht="14.4" customHeight="1"/>
    <row r="12487" ht="14.4" customHeight="1"/>
    <row r="12488" ht="14.4" customHeight="1"/>
    <row r="12489" ht="14.4" customHeight="1"/>
    <row r="12490" ht="14.4" customHeight="1"/>
    <row r="12491" ht="14.4" customHeight="1"/>
    <row r="12492" ht="14.4" customHeight="1"/>
    <row r="12493" ht="14.4" customHeight="1"/>
    <row r="12494" ht="14.4" customHeight="1"/>
    <row r="12495" ht="14.4" customHeight="1"/>
    <row r="12496" ht="14.4" customHeight="1"/>
    <row r="12497" ht="14.4" customHeight="1"/>
    <row r="12498" ht="14.4" customHeight="1"/>
    <row r="12499" ht="14.4" customHeight="1"/>
    <row r="12500" ht="14.4" customHeight="1"/>
    <row r="12501" ht="14.4" customHeight="1"/>
    <row r="12502" ht="14.4" customHeight="1"/>
    <row r="12503" ht="14.4" customHeight="1"/>
    <row r="12504" ht="14.4" customHeight="1"/>
    <row r="12505" ht="14.4" customHeight="1"/>
    <row r="12506" ht="14.4" customHeight="1"/>
    <row r="12507" ht="14.4" customHeight="1"/>
    <row r="12508" ht="14.4" customHeight="1"/>
    <row r="12509" ht="14.4" customHeight="1"/>
    <row r="12510" ht="14.4" customHeight="1"/>
    <row r="12511" ht="14.4" customHeight="1"/>
    <row r="12512" ht="14.4" customHeight="1"/>
    <row r="12513" ht="14.4" customHeight="1"/>
    <row r="12514" ht="14.4" customHeight="1"/>
    <row r="12515" ht="14.4" customHeight="1"/>
    <row r="12516" ht="14.4" customHeight="1"/>
    <row r="12517" ht="14.4" customHeight="1"/>
    <row r="12518" ht="14.4" customHeight="1"/>
    <row r="12519" ht="14.4" customHeight="1"/>
    <row r="12520" ht="14.4" customHeight="1"/>
    <row r="12521" ht="14.4" customHeight="1"/>
    <row r="12522" ht="14.4" customHeight="1"/>
    <row r="12523" ht="14.4" customHeight="1"/>
    <row r="12524" ht="14.4" customHeight="1"/>
    <row r="12525" ht="14.4" customHeight="1"/>
    <row r="12526" ht="14.4" customHeight="1"/>
    <row r="12527" ht="14.4" customHeight="1"/>
    <row r="12528" ht="14.4" customHeight="1"/>
    <row r="12529" ht="14.4" customHeight="1"/>
    <row r="12530" ht="14.4" customHeight="1"/>
    <row r="12531" ht="14.4" customHeight="1"/>
    <row r="12532" ht="14.4" customHeight="1"/>
    <row r="12533" ht="14.4" customHeight="1"/>
    <row r="12534" ht="14.4" customHeight="1"/>
    <row r="12535" ht="14.4" customHeight="1"/>
    <row r="12536" ht="14.4" customHeight="1"/>
    <row r="12537" ht="14.4" customHeight="1"/>
    <row r="12538" ht="14.4" customHeight="1"/>
    <row r="12539" ht="14.4" customHeight="1"/>
    <row r="12540" ht="14.4" customHeight="1"/>
    <row r="12541" ht="14.4" customHeight="1"/>
    <row r="12542" ht="14.4" customHeight="1"/>
    <row r="12543" ht="14.4" customHeight="1"/>
    <row r="12544" ht="14.4" customHeight="1"/>
    <row r="12545" ht="14.4" customHeight="1"/>
    <row r="12546" ht="14.4" customHeight="1"/>
    <row r="12547" ht="14.4" customHeight="1"/>
    <row r="12548" ht="14.4" customHeight="1"/>
    <row r="12549" ht="14.4" customHeight="1"/>
    <row r="12550" ht="14.4" customHeight="1"/>
    <row r="12551" ht="14.4" customHeight="1"/>
    <row r="12552" ht="14.4" customHeight="1"/>
    <row r="12553" ht="14.4" customHeight="1"/>
    <row r="12554" ht="14.4" customHeight="1"/>
    <row r="12555" ht="14.4" customHeight="1"/>
    <row r="12556" ht="14.4" customHeight="1"/>
    <row r="12557" ht="14.4" customHeight="1"/>
    <row r="12558" ht="14.4" customHeight="1"/>
    <row r="12559" ht="14.4" customHeight="1"/>
    <row r="12560" ht="14.4" customHeight="1"/>
    <row r="12561" ht="14.4" customHeight="1"/>
    <row r="12562" ht="14.4" customHeight="1"/>
    <row r="12563" ht="14.4" customHeight="1"/>
    <row r="12564" ht="14.4" customHeight="1"/>
    <row r="12565" ht="14.4" customHeight="1"/>
    <row r="12566" ht="14.4" customHeight="1"/>
    <row r="12567" ht="14.4" customHeight="1"/>
    <row r="12568" ht="14.4" customHeight="1"/>
    <row r="12569" ht="14.4" customHeight="1"/>
    <row r="12570" ht="14.4" customHeight="1"/>
    <row r="12571" ht="14.4" customHeight="1"/>
    <row r="12572" ht="14.4" customHeight="1"/>
    <row r="12573" ht="14.4" customHeight="1"/>
    <row r="12574" ht="14.4" customHeight="1"/>
    <row r="12575" ht="14.4" customHeight="1"/>
    <row r="12576" ht="14.4" customHeight="1"/>
    <row r="12577" ht="14.4" customHeight="1"/>
    <row r="12578" ht="14.4" customHeight="1"/>
    <row r="12579" ht="14.4" customHeight="1"/>
    <row r="12580" ht="14.4" customHeight="1"/>
    <row r="12581" ht="14.4" customHeight="1"/>
    <row r="12582" ht="14.4" customHeight="1"/>
    <row r="12583" ht="14.4" customHeight="1"/>
    <row r="12584" ht="14.4" customHeight="1"/>
    <row r="12585" ht="14.4" customHeight="1"/>
    <row r="12586" ht="14.4" customHeight="1"/>
    <row r="12587" ht="14.4" customHeight="1"/>
    <row r="12588" ht="14.4" customHeight="1"/>
    <row r="12589" ht="14.4" customHeight="1"/>
    <row r="12590" ht="14.4" customHeight="1"/>
    <row r="12591" ht="14.4" customHeight="1"/>
    <row r="12592" ht="14.4" customHeight="1"/>
    <row r="12593" ht="14.4" customHeight="1"/>
    <row r="12594" ht="14.4" customHeight="1"/>
    <row r="12595" ht="14.4" customHeight="1"/>
    <row r="12596" ht="14.4" customHeight="1"/>
    <row r="12597" ht="14.4" customHeight="1"/>
    <row r="12598" ht="14.4" customHeight="1"/>
    <row r="12599" ht="14.4" customHeight="1"/>
    <row r="12600" ht="14.4" customHeight="1"/>
    <row r="12601" ht="14.4" customHeight="1"/>
    <row r="12602" ht="14.4" customHeight="1"/>
    <row r="12603" ht="14.4" customHeight="1"/>
    <row r="12604" ht="14.4" customHeight="1"/>
    <row r="12605" ht="14.4" customHeight="1"/>
    <row r="12606" ht="14.4" customHeight="1"/>
    <row r="12607" ht="14.4" customHeight="1"/>
    <row r="12608" ht="14.4" customHeight="1"/>
    <row r="12609" ht="14.4" customHeight="1"/>
    <row r="12610" ht="14.4" customHeight="1"/>
    <row r="12611" ht="14.4" customHeight="1"/>
    <row r="12612" ht="14.4" customHeight="1"/>
    <row r="12613" ht="14.4" customHeight="1"/>
    <row r="12614" ht="14.4" customHeight="1"/>
    <row r="12615" ht="14.4" customHeight="1"/>
    <row r="12616" ht="14.4" customHeight="1"/>
    <row r="12617" ht="14.4" customHeight="1"/>
    <row r="12618" ht="14.4" customHeight="1"/>
    <row r="12619" ht="14.4" customHeight="1"/>
    <row r="12620" ht="14.4" customHeight="1"/>
    <row r="12621" ht="14.4" customHeight="1"/>
    <row r="12622" ht="14.4" customHeight="1"/>
    <row r="12623" ht="14.4" customHeight="1"/>
    <row r="12624" ht="14.4" customHeight="1"/>
    <row r="12625" ht="14.4" customHeight="1"/>
    <row r="12626" ht="14.4" customHeight="1"/>
    <row r="12627" ht="14.4" customHeight="1"/>
    <row r="12628" ht="14.4" customHeight="1"/>
    <row r="12629" ht="14.4" customHeight="1"/>
    <row r="12630" ht="14.4" customHeight="1"/>
    <row r="12631" ht="14.4" customHeight="1"/>
    <row r="12632" ht="14.4" customHeight="1"/>
    <row r="12633" ht="14.4" customHeight="1"/>
    <row r="12634" ht="14.4" customHeight="1"/>
    <row r="12635" ht="14.4" customHeight="1"/>
    <row r="12636" ht="14.4" customHeight="1"/>
    <row r="12637" ht="14.4" customHeight="1"/>
    <row r="12638" ht="14.4" customHeight="1"/>
    <row r="12639" ht="14.4" customHeight="1"/>
    <row r="12640" ht="14.4" customHeight="1"/>
    <row r="12641" ht="14.4" customHeight="1"/>
    <row r="12642" ht="14.4" customHeight="1"/>
    <row r="12643" ht="14.4" customHeight="1"/>
    <row r="12644" ht="14.4" customHeight="1"/>
    <row r="12645" ht="14.4" customHeight="1"/>
    <row r="12646" ht="14.4" customHeight="1"/>
    <row r="12647" ht="14.4" customHeight="1"/>
    <row r="12648" ht="14.4" customHeight="1"/>
    <row r="12649" ht="14.4" customHeight="1"/>
    <row r="12650" ht="14.4" customHeight="1"/>
    <row r="12651" ht="14.4" customHeight="1"/>
    <row r="12652" ht="14.4" customHeight="1"/>
    <row r="12653" ht="14.4" customHeight="1"/>
    <row r="12654" ht="14.4" customHeight="1"/>
    <row r="12655" ht="14.4" customHeight="1"/>
    <row r="12656" ht="14.4" customHeight="1"/>
    <row r="12657" ht="14.4" customHeight="1"/>
    <row r="12658" ht="14.4" customHeight="1"/>
    <row r="12659" ht="14.4" customHeight="1"/>
    <row r="12660" ht="14.4" customHeight="1"/>
    <row r="12661" ht="14.4" customHeight="1"/>
    <row r="12662" ht="14.4" customHeight="1"/>
    <row r="12663" ht="14.4" customHeight="1"/>
    <row r="12664" ht="14.4" customHeight="1"/>
    <row r="12665" ht="14.4" customHeight="1"/>
    <row r="12666" ht="14.4" customHeight="1"/>
    <row r="12667" ht="14.4" customHeight="1"/>
    <row r="12668" ht="14.4" customHeight="1"/>
    <row r="12669" ht="14.4" customHeight="1"/>
    <row r="12670" ht="14.4" customHeight="1"/>
    <row r="12671" ht="14.4" customHeight="1"/>
    <row r="12672" ht="14.4" customHeight="1"/>
    <row r="12673" ht="14.4" customHeight="1"/>
    <row r="12674" ht="14.4" customHeight="1"/>
    <row r="12675" ht="14.4" customHeight="1"/>
    <row r="12676" ht="14.4" customHeight="1"/>
    <row r="12677" ht="14.4" customHeight="1"/>
    <row r="12678" ht="14.4" customHeight="1"/>
    <row r="12679" ht="14.4" customHeight="1"/>
    <row r="12680" ht="14.4" customHeight="1"/>
    <row r="12681" ht="14.4" customHeight="1"/>
    <row r="12682" ht="14.4" customHeight="1"/>
    <row r="12683" ht="14.4" customHeight="1"/>
    <row r="12684" ht="14.4" customHeight="1"/>
    <row r="12685" ht="14.4" customHeight="1"/>
    <row r="12686" ht="14.4" customHeight="1"/>
    <row r="12687" ht="14.4" customHeight="1"/>
    <row r="12688" ht="14.4" customHeight="1"/>
    <row r="12689" ht="14.4" customHeight="1"/>
    <row r="12690" ht="14.4" customHeight="1"/>
    <row r="12691" ht="14.4" customHeight="1"/>
    <row r="12692" ht="14.4" customHeight="1"/>
    <row r="12693" ht="14.4" customHeight="1"/>
    <row r="12694" ht="14.4" customHeight="1"/>
    <row r="12695" ht="14.4" customHeight="1"/>
    <row r="12696" ht="14.4" customHeight="1"/>
    <row r="12697" ht="14.4" customHeight="1"/>
    <row r="12698" ht="14.4" customHeight="1"/>
    <row r="12699" ht="14.4" customHeight="1"/>
    <row r="12700" ht="14.4" customHeight="1"/>
    <row r="12701" ht="14.4" customHeight="1"/>
    <row r="12702" ht="14.4" customHeight="1"/>
    <row r="12703" ht="14.4" customHeight="1"/>
    <row r="12704" ht="14.4" customHeight="1"/>
    <row r="12705" ht="14.4" customHeight="1"/>
    <row r="12706" ht="14.4" customHeight="1"/>
    <row r="12707" ht="14.4" customHeight="1"/>
    <row r="12708" ht="14.4" customHeight="1"/>
    <row r="12709" ht="14.4" customHeight="1"/>
    <row r="12710" ht="14.4" customHeight="1"/>
    <row r="12711" ht="14.4" customHeight="1"/>
    <row r="12712" ht="14.4" customHeight="1"/>
    <row r="12713" ht="14.4" customHeight="1"/>
    <row r="12714" ht="14.4" customHeight="1"/>
    <row r="12715" ht="14.4" customHeight="1"/>
    <row r="12716" ht="14.4" customHeight="1"/>
    <row r="12717" ht="14.4" customHeight="1"/>
    <row r="12718" ht="14.4" customHeight="1"/>
    <row r="12719" ht="14.4" customHeight="1"/>
    <row r="12720" ht="14.4" customHeight="1"/>
    <row r="12721" ht="14.4" customHeight="1"/>
    <row r="12722" ht="14.4" customHeight="1"/>
    <row r="12723" ht="14.4" customHeight="1"/>
    <row r="12724" ht="14.4" customHeight="1"/>
    <row r="12725" ht="14.4" customHeight="1"/>
    <row r="12726" ht="14.4" customHeight="1"/>
    <row r="12727" ht="14.4" customHeight="1"/>
    <row r="12728" ht="14.4" customHeight="1"/>
    <row r="12729" ht="14.4" customHeight="1"/>
    <row r="12730" ht="14.4" customHeight="1"/>
    <row r="12731" ht="14.4" customHeight="1"/>
    <row r="12732" ht="14.4" customHeight="1"/>
    <row r="12733" ht="14.4" customHeight="1"/>
    <row r="12734" ht="14.4" customHeight="1"/>
    <row r="12735" ht="14.4" customHeight="1"/>
    <row r="12736" ht="14.4" customHeight="1"/>
  </sheetData>
  <sheetProtection algorithmName="SHA-512" hashValue="fAoWQbLZRLegYwtC9Hs5qC2bDWU5DxidiDZKkshnHgjJXye97o5w0VGPZe7J3IHPQq260/oTgxJANpYSoOpuqA==" saltValue="p9rrxoGtYuSWasZJX1t9aQ==" spinCount="100000" sheet="1" objects="1" scenarios="1" autoFilter="0"/>
  <autoFilter ref="B6:I316" xr:uid="{ACED4231-EC37-496F-9A59-3EF35B48162C}">
    <filterColumn colId="0">
      <filters>
        <filter val="1"/>
        <filter val="2"/>
      </filters>
    </filterColumn>
  </autoFilter>
  <conditionalFormatting sqref="C1:C4">
    <cfRule type="cellIs" dxfId="46" priority="7" operator="equal">
      <formula>"Não se Aplica"</formula>
    </cfRule>
  </conditionalFormatting>
  <conditionalFormatting sqref="C6">
    <cfRule type="cellIs" dxfId="45" priority="14" operator="equal">
      <formula>"Não se Aplica"</formula>
    </cfRule>
  </conditionalFormatting>
  <conditionalFormatting sqref="L1:L1048576">
    <cfRule type="cellIs" dxfId="44" priority="1" operator="equal">
      <formula>"Não iniciado"</formula>
    </cfRule>
    <cfRule type="cellIs" dxfId="43" priority="2" operator="equal">
      <formula>"Atrasado"</formula>
    </cfRule>
    <cfRule type="cellIs" dxfId="42" priority="3" operator="equal">
      <formula>"Em andamento"</formula>
    </cfRule>
    <cfRule type="cellIs" dxfId="41" priority="4" operator="equal">
      <formula>"Concluído"</formula>
    </cfRule>
  </conditionalFormatting>
  <conditionalFormatting sqref="M1:M1048576">
    <cfRule type="cellIs" dxfId="40" priority="5" operator="equal">
      <formula>"Finalizado"</formula>
    </cfRule>
    <cfRule type="cellIs" dxfId="39" priority="6" operator="equal">
      <formula>"Não Finalizado"</formula>
    </cfRule>
  </conditionalFormatting>
  <dataValidations count="5">
    <dataValidation type="list" allowBlank="1" showInputMessage="1" showErrorMessage="1" errorTitle="Error" error="Please Provide a Valid Input" sqref="O7:O316" xr:uid="{5081B04A-BDF8-4E6E-B257-5D7EC30D7BBC}">
      <formula1>"-,Sim,Não"</formula1>
    </dataValidation>
    <dataValidation type="list" allowBlank="1" showInputMessage="1" showErrorMessage="1" errorTitle="Error" error="Please Provide a Valid Input" sqref="N14:N316" xr:uid="{ADB45352-83DD-4938-884B-420ACB923EFE}">
      <formula1>"Selecione a Resposta,Adota em maior parte ou totalmente,Adota em menor parte,Adota parcialmente,Há decisão formal ou plano aprovado para implementar,A organização não adota essa medida,Não se aplica"</formula1>
    </dataValidation>
    <dataValidation type="list" allowBlank="1" showInputMessage="1" showErrorMessage="1" errorTitle="Error" error="Please Provide a Valid Input" sqref="M7:M316" xr:uid="{02C9DA55-A07F-420D-AD2B-4B816AF78C5C}">
      <formula1>"-,Finalizado,Não Finalizado"</formula1>
    </dataValidation>
    <dataValidation type="list" allowBlank="1" showInputMessage="1" showErrorMessage="1" errorTitle="Error" error="Please Provide a Valid Input" sqref="N7:N13" xr:uid="{B65BF0A9-B50C-4356-9B73-7DDB30D1B9AF}">
      <formula1>"Sim,Não"</formula1>
    </dataValidation>
    <dataValidation type="list" allowBlank="1" showInputMessage="1" showErrorMessage="1" errorTitle="Error" error="Please Provide a Valid Input" sqref="B7:B316" xr:uid="{BBC08C70-50E4-463C-B615-143A9E37E0E2}">
      <formula1>"1,2,3,A Definir,"</formula1>
    </dataValidation>
  </dataValidations>
  <pageMargins left="0.7" right="0.7" top="0.75" bottom="0.75" header="0.3" footer="0.3"/>
  <pageSetup paperSize="9" orientation="portrait" horizontalDpi="1200" verticalDpi="1200" r:id="rId1"/>
  <drawing r:id="rId2"/>
  <tableParts count="1">
    <tablePart r:id="rId3"/>
  </tableParts>
  <extLst>
    <ext xmlns:x14="http://schemas.microsoft.com/office/spreadsheetml/2009/9/main" uri="{CCE6A557-97BC-4b89-ADB6-D9C93CAAB3DF}">
      <x14:dataValidations xmlns:xm="http://schemas.microsoft.com/office/excel/2006/main" count="1">
        <x14:dataValidation type="list" allowBlank="1" showInputMessage="1" showErrorMessage="1" errorTitle="Error" error="Please Provide a Valid Input" xr:uid="{3942DE97-0BAD-4926-AE26-D53C1EC9D297}">
          <x14:formula1>
            <xm:f>FORM1!$B$23:$B$44</xm:f>
          </x14:formula1>
          <xm:sqref>G7:G316</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D37A13-FADF-45BF-9255-4BE30DE7C48A}">
  <sheetPr codeName="Planilha1"/>
  <dimension ref="A1:C3"/>
  <sheetViews>
    <sheetView showRowColHeaders="0" workbookViewId="0">
      <selection activeCell="A4" sqref="A4"/>
    </sheetView>
  </sheetViews>
  <sheetFormatPr defaultRowHeight="14.4"/>
  <cols>
    <col min="1" max="1" width="18.21875" bestFit="1" customWidth="1"/>
    <col min="2" max="2" width="81.33203125" bestFit="1" customWidth="1"/>
    <col min="3" max="3" width="45.109375" bestFit="1" customWidth="1"/>
  </cols>
  <sheetData>
    <row r="1" spans="1:3">
      <c r="A1" t="str">
        <f>BASE_CIS8!F7</f>
        <v>Maturidade Controle</v>
      </c>
      <c r="B1" s="303" t="str">
        <f>BASE_CIS8!F8</f>
        <v>Por favor preencher todos os campos</v>
      </c>
      <c r="C1" t="str">
        <f>BASE_CIS8!G7</f>
        <v>Por favor preencha todos os campos</v>
      </c>
    </row>
    <row r="2" spans="1:3">
      <c r="A2" t="str">
        <f>BASE_CIS8!D10</f>
        <v>ISEG</v>
      </c>
      <c r="B2" s="303" t="str">
        <f>BASE_CIS8!E10</f>
        <v>Por favor preencha todos os campos</v>
      </c>
      <c r="C2" t="str">
        <f>BASE_CIS8!G10</f>
        <v>Por favor preencha todos os campos</v>
      </c>
    </row>
    <row r="3" spans="1:3">
      <c r="A3" t="str">
        <f>BASE_CIS8!D34</f>
        <v>IPRIV</v>
      </c>
      <c r="B3" s="303" t="str">
        <f>BASE_CIS8!E34</f>
        <v>Por favor preencha todos os campos</v>
      </c>
      <c r="C3" t="str">
        <f>BASE_CIS8!G34</f>
        <v>Por favor preencha todos os campos</v>
      </c>
    </row>
  </sheetData>
  <sheetProtection algorithmName="SHA-512" hashValue="ZI47yKurBC46yLGKaeL69SHttXmou6PJDpOfIrCWobv7p6uC7Y0l79/6g5xw1joL6jdMRGn+jxBbAE370nDhCg==" saltValue="48bP9JsnfH7QhsfdlPaeDg==" spinCount="100000" sheet="1" objects="1" scenarios="1"/>
  <pageMargins left="0.511811024" right="0.511811024" top="0.78740157499999996" bottom="0.78740157499999996" header="0.31496062000000002" footer="0.31496062000000002"/>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Planilhas</vt:lpstr>
      </vt:variant>
      <vt:variant>
        <vt:i4>17</vt:i4>
      </vt:variant>
      <vt:variant>
        <vt:lpstr>Intervalos Nomeados</vt:lpstr>
      </vt:variant>
      <vt:variant>
        <vt:i4>16</vt:i4>
      </vt:variant>
    </vt:vector>
  </HeadingPairs>
  <TitlesOfParts>
    <vt:vector size="33" baseType="lpstr">
      <vt:lpstr>LISTA_GERAL</vt:lpstr>
      <vt:lpstr>FORM1</vt:lpstr>
      <vt:lpstr>FORM2.1</vt:lpstr>
      <vt:lpstr>FORM2.2</vt:lpstr>
      <vt:lpstr>FORM2.3</vt:lpstr>
      <vt:lpstr>FORM2.4</vt:lpstr>
      <vt:lpstr>FORM3.1</vt:lpstr>
      <vt:lpstr>FORM3GERAL</vt:lpstr>
      <vt:lpstr>INFOS_BI_0</vt:lpstr>
      <vt:lpstr>INFOS_BI_1</vt:lpstr>
      <vt:lpstr>INFOS_BI_2</vt:lpstr>
      <vt:lpstr>BASE_SGD</vt:lpstr>
      <vt:lpstr>TABELAS AUXILIARES</vt:lpstr>
      <vt:lpstr>LOGICA_CONTROLE_0</vt:lpstr>
      <vt:lpstr>LOGICA_ISEG</vt:lpstr>
      <vt:lpstr>LOGICA_IPRIV</vt:lpstr>
      <vt:lpstr>BASE_CIS8</vt:lpstr>
      <vt:lpstr>BASE_CIS8!Owner</vt:lpstr>
      <vt:lpstr>BASE_SGD!Owner</vt:lpstr>
      <vt:lpstr>FORM2.1!Owner</vt:lpstr>
      <vt:lpstr>FORM2.2!Owner</vt:lpstr>
      <vt:lpstr>FORM2.3!Owner</vt:lpstr>
      <vt:lpstr>FORM2.4!Owner</vt:lpstr>
      <vt:lpstr>FORM3.1!Owner</vt:lpstr>
      <vt:lpstr>FORM3GERAL!Owner</vt:lpstr>
      <vt:lpstr>LISTA_GERAL!Owner</vt:lpstr>
      <vt:lpstr>LOGICA_CONTROLE_0!Owner</vt:lpstr>
      <vt:lpstr>LOGICA_IPRIV!Owner</vt:lpstr>
      <vt:lpstr>LOGICA_ISEG!Owner</vt:lpstr>
      <vt:lpstr>'TABELAS AUXILIARES'!Owner</vt:lpstr>
      <vt:lpstr>Owner</vt:lpstr>
      <vt:lpstr>LOGICA_ISEG!simples_nacional_anexoIV_1</vt:lpstr>
      <vt:lpstr>LOGICA_ISEG!simples_nacional_anexoIV_2</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Gustavo Macedo</dc:creator>
  <cp:lastModifiedBy>Gustavo Macedo</cp:lastModifiedBy>
  <dcterms:created xsi:type="dcterms:W3CDTF">2023-08-17T15:43:32Z</dcterms:created>
  <dcterms:modified xsi:type="dcterms:W3CDTF">2023-12-22T18:23:52Z</dcterms:modified>
</cp:coreProperties>
</file>