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https://mtegovbr.sharepoint.com/sites/CGAAT/Documentos Compartilhados/General/Mapas Salariais - Atualizações - Portarias Desenvolvimento e Infraestrutura/"/>
    </mc:Choice>
  </mc:AlternateContent>
  <xr:revisionPtr revIDLastSave="418" documentId="13_ncr:1_{C420512F-A227-4369-96F7-405D81EDF870}" xr6:coauthVersionLast="47" xr6:coauthVersionMax="47" xr10:uidLastSave="{79910BDF-9518-4DC9-9EBF-66DB2058CF69}"/>
  <bookViews>
    <workbookView xWindow="-120" yWindow="-120" windowWidth="57840" windowHeight="31920" tabRatio="689" xr2:uid="{D9F1FCE2-4BA8-4CFA-AE95-68EB9E5759F0}"/>
  </bookViews>
  <sheets>
    <sheet name="Perfis Final 2023" sheetId="18" r:id="rId1"/>
    <sheet name="Consolidação (sem outliers)" sheetId="19" r:id="rId2"/>
    <sheet name="Consolidação (com outliers)" sheetId="10" r:id="rId3"/>
    <sheet name="CAGED" sheetId="12" r:id="rId4"/>
    <sheet name="PNAD" sheetId="11" r:id="rId5"/>
    <sheet name="Contratações Governo" sheetId="8" r:id="rId6"/>
    <sheet name="Guias Salariais" sheetId="1" r:id="rId7"/>
    <sheet name="ListaPerfisDesenv" sheetId="7"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74" i="8" l="1"/>
  <c r="S273" i="8"/>
  <c r="Q274" i="8"/>
  <c r="Q273" i="8"/>
  <c r="P274" i="8"/>
  <c r="P273" i="8"/>
  <c r="P278" i="8"/>
  <c r="P277" i="8"/>
  <c r="E25" i="18"/>
  <c r="J30" i="18"/>
  <c r="Q7" i="8"/>
  <c r="G35" i="18"/>
  <c r="G51" i="18"/>
  <c r="G43" i="18"/>
  <c r="G32" i="18"/>
  <c r="V80" i="19" a="1"/>
  <c r="V80" i="19" s="1"/>
  <c r="U80" i="19" a="1"/>
  <c r="U80" i="19" s="1"/>
  <c r="T80" i="19" a="1"/>
  <c r="T80" i="19" s="1"/>
  <c r="S80" i="19" a="1"/>
  <c r="S80" i="19" s="1"/>
  <c r="R80" i="19" a="1"/>
  <c r="R80" i="19" s="1"/>
  <c r="Q80" i="19" a="1"/>
  <c r="Q80" i="19" s="1"/>
  <c r="P80" i="19" a="1"/>
  <c r="P80" i="19" s="1"/>
  <c r="O80" i="19" a="1"/>
  <c r="O80" i="19" s="1"/>
  <c r="N80" i="19" a="1"/>
  <c r="N80" i="19" s="1"/>
  <c r="M80" i="19" a="1"/>
  <c r="M80" i="19" s="1"/>
  <c r="L80" i="19" a="1"/>
  <c r="L80" i="19" s="1"/>
  <c r="K80" i="19" a="1"/>
  <c r="K80" i="19" s="1"/>
  <c r="J80" i="19" a="1"/>
  <c r="J80" i="19" s="1"/>
  <c r="I80" i="19" a="1"/>
  <c r="I80" i="19" s="1"/>
  <c r="H80" i="19" a="1"/>
  <c r="H80" i="19" s="1"/>
  <c r="G80" i="19" a="1"/>
  <c r="G80" i="19" s="1"/>
  <c r="F80" i="19" a="1"/>
  <c r="F80" i="19" s="1"/>
  <c r="E80" i="19" a="1"/>
  <c r="E80" i="19" s="1"/>
  <c r="D80" i="19" a="1"/>
  <c r="D80" i="19" s="1"/>
  <c r="C80" i="19" a="1"/>
  <c r="C80" i="19" s="1"/>
  <c r="B80" i="19" a="1"/>
  <c r="B80" i="19" s="1"/>
  <c r="V78" i="19" a="1"/>
  <c r="V78" i="19" s="1"/>
  <c r="U78" i="19" a="1"/>
  <c r="U78" i="19" s="1"/>
  <c r="T78" i="19" a="1"/>
  <c r="T78" i="19" s="1"/>
  <c r="S78" i="19" a="1"/>
  <c r="S78" i="19" s="1"/>
  <c r="R78" i="19" a="1"/>
  <c r="R78" i="19" s="1"/>
  <c r="Q78" i="19" a="1"/>
  <c r="Q78" i="19" s="1"/>
  <c r="P78" i="19" a="1"/>
  <c r="P78" i="19" s="1"/>
  <c r="O78" i="19" a="1"/>
  <c r="O78" i="19" s="1"/>
  <c r="N78" i="19" a="1"/>
  <c r="N78" i="19" s="1"/>
  <c r="M78" i="19" a="1"/>
  <c r="M78" i="19" s="1"/>
  <c r="L78" i="19" a="1"/>
  <c r="L78" i="19" s="1"/>
  <c r="K78" i="19" a="1"/>
  <c r="K78" i="19" s="1"/>
  <c r="J78" i="19" a="1"/>
  <c r="J78" i="19" s="1"/>
  <c r="H78" i="19" a="1"/>
  <c r="H78" i="19" s="1"/>
  <c r="G78" i="19" a="1"/>
  <c r="G78" i="19" s="1"/>
  <c r="F78" i="19" a="1"/>
  <c r="F78" i="19" s="1"/>
  <c r="E78" i="19" a="1"/>
  <c r="E78" i="19" s="1"/>
  <c r="D78" i="19" a="1"/>
  <c r="D78" i="19" s="1"/>
  <c r="C78" i="19" a="1"/>
  <c r="C78" i="19" s="1"/>
  <c r="B78" i="19" a="1"/>
  <c r="B78" i="19" s="1"/>
  <c r="V77" i="19" a="1"/>
  <c r="V77" i="19" s="1"/>
  <c r="U77" i="19" a="1"/>
  <c r="U77" i="19" s="1"/>
  <c r="T77" i="19" a="1"/>
  <c r="T77" i="19" s="1"/>
  <c r="S77" i="19" a="1"/>
  <c r="S77" i="19" s="1"/>
  <c r="R77" i="19" a="1"/>
  <c r="R77" i="19" s="1"/>
  <c r="Q77" i="19" a="1"/>
  <c r="Q77" i="19" s="1"/>
  <c r="P77" i="19" a="1"/>
  <c r="P77" i="19" s="1"/>
  <c r="O77" i="19" a="1"/>
  <c r="O77" i="19" s="1"/>
  <c r="N77" i="19" a="1"/>
  <c r="N77" i="19" s="1"/>
  <c r="M77" i="19" a="1"/>
  <c r="M77" i="19" s="1"/>
  <c r="L77" i="19" a="1"/>
  <c r="L77" i="19" s="1"/>
  <c r="K77" i="19" a="1"/>
  <c r="K77" i="19" s="1"/>
  <c r="J77" i="19" a="1"/>
  <c r="J77" i="19" s="1"/>
  <c r="F77" i="19" a="1"/>
  <c r="F77" i="19" s="1"/>
  <c r="E77" i="19" a="1"/>
  <c r="E77" i="19" s="1"/>
  <c r="D77" i="19" a="1"/>
  <c r="D77" i="19" s="1"/>
  <c r="C77" i="19" a="1"/>
  <c r="C77" i="19" s="1"/>
  <c r="B77" i="19" a="1"/>
  <c r="B77" i="19" s="1"/>
  <c r="V76" i="19" a="1"/>
  <c r="V76" i="19" s="1"/>
  <c r="U76" i="19" a="1"/>
  <c r="U76" i="19" s="1"/>
  <c r="T76" i="19" a="1"/>
  <c r="T76" i="19" s="1"/>
  <c r="S76" i="19" a="1"/>
  <c r="S76" i="19" s="1"/>
  <c r="R76" i="19" a="1"/>
  <c r="R76" i="19" s="1"/>
  <c r="Q76" i="19" a="1"/>
  <c r="Q76" i="19" s="1"/>
  <c r="P76" i="19" a="1"/>
  <c r="P76" i="19" s="1"/>
  <c r="O76" i="19" a="1"/>
  <c r="O76" i="19" s="1"/>
  <c r="N76" i="19" a="1"/>
  <c r="N76" i="19" s="1"/>
  <c r="M76" i="19" a="1"/>
  <c r="M76" i="19" s="1"/>
  <c r="L76" i="19" a="1"/>
  <c r="L76" i="19" s="1"/>
  <c r="K76" i="19" a="1"/>
  <c r="K76" i="19" s="1"/>
  <c r="J76" i="19" a="1"/>
  <c r="J76" i="19" s="1"/>
  <c r="F76" i="19" a="1"/>
  <c r="F76" i="19" s="1"/>
  <c r="E76" i="19" a="1"/>
  <c r="E76" i="19" s="1"/>
  <c r="D76" i="19" a="1"/>
  <c r="D76" i="19" s="1"/>
  <c r="C76" i="19" a="1"/>
  <c r="C76" i="19" s="1"/>
  <c r="B76" i="19" a="1"/>
  <c r="B76" i="19" s="1"/>
  <c r="V75" i="19" a="1"/>
  <c r="V75" i="19" s="1"/>
  <c r="U75" i="19" a="1"/>
  <c r="U75" i="19" s="1"/>
  <c r="T75" i="19" a="1"/>
  <c r="T75" i="19" s="1"/>
  <c r="S75" i="19" a="1"/>
  <c r="S75" i="19" s="1"/>
  <c r="R75" i="19" a="1"/>
  <c r="R75" i="19" s="1"/>
  <c r="Q75" i="19" a="1"/>
  <c r="Q75" i="19" s="1"/>
  <c r="P75" i="19" a="1"/>
  <c r="P75" i="19" s="1"/>
  <c r="O75" i="19" a="1"/>
  <c r="O75" i="19" s="1"/>
  <c r="N75" i="19" a="1"/>
  <c r="N75" i="19" s="1"/>
  <c r="M75" i="19" a="1"/>
  <c r="M75" i="19" s="1"/>
  <c r="L75" i="19" a="1"/>
  <c r="L75" i="19" s="1"/>
  <c r="K75" i="19" a="1"/>
  <c r="K75" i="19" s="1"/>
  <c r="J75" i="19" a="1"/>
  <c r="J75" i="19" s="1"/>
  <c r="F75" i="19" a="1"/>
  <c r="F75" i="19" s="1"/>
  <c r="E75" i="19" a="1"/>
  <c r="E75" i="19" s="1"/>
  <c r="D75" i="19" a="1"/>
  <c r="D75" i="19" s="1"/>
  <c r="C75" i="19" a="1"/>
  <c r="C75" i="19" s="1"/>
  <c r="B75" i="19" a="1"/>
  <c r="B75" i="19" s="1"/>
  <c r="V74" i="19" a="1"/>
  <c r="V74" i="19" s="1"/>
  <c r="U74" i="19" a="1"/>
  <c r="U74" i="19" s="1"/>
  <c r="T74" i="19" a="1"/>
  <c r="T74" i="19" s="1"/>
  <c r="S74" i="19" a="1"/>
  <c r="S74" i="19" s="1"/>
  <c r="R74" i="19" a="1"/>
  <c r="R74" i="19" s="1"/>
  <c r="Q74" i="19" a="1"/>
  <c r="Q74" i="19" s="1"/>
  <c r="P74" i="19" a="1"/>
  <c r="P74" i="19" s="1"/>
  <c r="O74" i="19" a="1"/>
  <c r="O74" i="19" s="1"/>
  <c r="N74" i="19" a="1"/>
  <c r="N74" i="19" s="1"/>
  <c r="M74" i="19" a="1"/>
  <c r="M74" i="19" s="1"/>
  <c r="L74" i="19" a="1"/>
  <c r="L74" i="19" s="1"/>
  <c r="K74" i="19" a="1"/>
  <c r="K74" i="19" s="1"/>
  <c r="J74" i="19" a="1"/>
  <c r="J74" i="19" s="1"/>
  <c r="F74" i="19" a="1"/>
  <c r="F74" i="19" s="1"/>
  <c r="E74" i="19" a="1"/>
  <c r="E74" i="19" s="1"/>
  <c r="D74" i="19" a="1"/>
  <c r="D74" i="19" s="1"/>
  <c r="C74" i="19" a="1"/>
  <c r="C74" i="19" s="1"/>
  <c r="B74" i="19" a="1"/>
  <c r="B74" i="19" s="1"/>
  <c r="V73" i="19" a="1"/>
  <c r="V73" i="19" s="1"/>
  <c r="U73" i="19" a="1"/>
  <c r="U73" i="19" s="1"/>
  <c r="S73" i="19" a="1"/>
  <c r="S73" i="19" s="1"/>
  <c r="Q73" i="19" a="1"/>
  <c r="Q73" i="19" s="1"/>
  <c r="P73" i="19" a="1"/>
  <c r="P73" i="19" s="1"/>
  <c r="O73" i="19" a="1"/>
  <c r="O73" i="19" s="1"/>
  <c r="N73" i="19" a="1"/>
  <c r="N73" i="19" s="1"/>
  <c r="M73" i="19" a="1"/>
  <c r="M73" i="19" s="1"/>
  <c r="F73" i="19" a="1"/>
  <c r="F73" i="19" s="1"/>
  <c r="E73" i="19" a="1"/>
  <c r="E73" i="19" s="1"/>
  <c r="D73" i="19" a="1"/>
  <c r="D73" i="19" s="1"/>
  <c r="C73" i="19" a="1"/>
  <c r="C73" i="19" s="1"/>
  <c r="B73" i="19" a="1"/>
  <c r="B73" i="19" s="1"/>
  <c r="V72" i="19" a="1"/>
  <c r="V72" i="19" s="1"/>
  <c r="U72" i="19" a="1"/>
  <c r="U72" i="19" s="1"/>
  <c r="T72" i="19" a="1"/>
  <c r="T72" i="19" s="1"/>
  <c r="S72" i="19" a="1"/>
  <c r="S72" i="19" s="1"/>
  <c r="R72" i="19" a="1"/>
  <c r="R72" i="19" s="1"/>
  <c r="Q72" i="19" a="1"/>
  <c r="Q72" i="19" s="1"/>
  <c r="P72" i="19" a="1"/>
  <c r="P72" i="19" s="1"/>
  <c r="O72" i="19" a="1"/>
  <c r="O72" i="19" s="1"/>
  <c r="N72" i="19" a="1"/>
  <c r="N72" i="19" s="1"/>
  <c r="M72" i="19" a="1"/>
  <c r="M72" i="19" s="1"/>
  <c r="L72" i="19" a="1"/>
  <c r="L72" i="19" s="1"/>
  <c r="K72" i="19" a="1"/>
  <c r="K72" i="19" s="1"/>
  <c r="J72" i="19" a="1"/>
  <c r="J72" i="19" s="1"/>
  <c r="I72" i="19" a="1"/>
  <c r="I72" i="19" s="1"/>
  <c r="H72" i="19" a="1"/>
  <c r="H72" i="19" s="1"/>
  <c r="G72" i="19" a="1"/>
  <c r="G72" i="19" s="1"/>
  <c r="F72" i="19" a="1"/>
  <c r="F72" i="19" s="1"/>
  <c r="E72" i="19" a="1"/>
  <c r="E72" i="19" s="1"/>
  <c r="D72" i="19" a="1"/>
  <c r="D72" i="19" s="1"/>
  <c r="C72" i="19" a="1"/>
  <c r="C72" i="19" s="1"/>
  <c r="B72" i="19" a="1"/>
  <c r="B72" i="19" s="1"/>
  <c r="I71" i="19" a="1"/>
  <c r="I71" i="19" s="1"/>
  <c r="I70" i="19" a="1"/>
  <c r="I70" i="19" s="1"/>
  <c r="I69" i="19" a="1"/>
  <c r="I69" i="19" s="1"/>
  <c r="V68" i="19" a="1"/>
  <c r="V68" i="19" s="1"/>
  <c r="U68" i="19" a="1"/>
  <c r="U68" i="19" s="1"/>
  <c r="T68" i="19" a="1"/>
  <c r="T68" i="19" s="1"/>
  <c r="S68" i="19" a="1"/>
  <c r="S68" i="19" s="1"/>
  <c r="R68" i="19" a="1"/>
  <c r="R68" i="19" s="1"/>
  <c r="Q68" i="19" a="1"/>
  <c r="Q68" i="19" s="1"/>
  <c r="P68" i="19" a="1"/>
  <c r="P68" i="19" s="1"/>
  <c r="O68" i="19" a="1"/>
  <c r="O68" i="19" s="1"/>
  <c r="N68" i="19" a="1"/>
  <c r="N68" i="19" s="1"/>
  <c r="M68" i="19" a="1"/>
  <c r="M68" i="19" s="1"/>
  <c r="L68" i="19" a="1"/>
  <c r="L68" i="19" s="1"/>
  <c r="K68" i="19" a="1"/>
  <c r="K68" i="19" s="1"/>
  <c r="J68" i="19" a="1"/>
  <c r="J68" i="19" s="1"/>
  <c r="I68" i="19" a="1"/>
  <c r="I68" i="19" s="1"/>
  <c r="H68" i="19" a="1"/>
  <c r="H68" i="19" s="1"/>
  <c r="G68" i="19" a="1"/>
  <c r="G68" i="19" s="1"/>
  <c r="F68" i="19" a="1"/>
  <c r="F68" i="19" s="1"/>
  <c r="E68" i="19" a="1"/>
  <c r="E68" i="19" s="1"/>
  <c r="D68" i="19" a="1"/>
  <c r="D68" i="19" s="1"/>
  <c r="C68" i="19" a="1"/>
  <c r="C68" i="19" s="1"/>
  <c r="B68" i="19" a="1"/>
  <c r="B68" i="19" s="1"/>
  <c r="V67" i="19" a="1"/>
  <c r="V67" i="19" s="1"/>
  <c r="U67" i="19" a="1"/>
  <c r="U67" i="19" s="1"/>
  <c r="T67" i="19" a="1"/>
  <c r="T67" i="19" s="1"/>
  <c r="S67" i="19" a="1"/>
  <c r="S67" i="19" s="1"/>
  <c r="R67" i="19" a="1"/>
  <c r="R67" i="19" s="1"/>
  <c r="Q67" i="19" a="1"/>
  <c r="Q67" i="19" s="1"/>
  <c r="P67" i="19" a="1"/>
  <c r="P67" i="19" s="1"/>
  <c r="O67" i="19" a="1"/>
  <c r="O67" i="19" s="1"/>
  <c r="N67" i="19" a="1"/>
  <c r="N67" i="19" s="1"/>
  <c r="M67" i="19" a="1"/>
  <c r="M67" i="19" s="1"/>
  <c r="L67" i="19" a="1"/>
  <c r="L67" i="19" s="1"/>
  <c r="K67" i="19" a="1"/>
  <c r="K67" i="19" s="1"/>
  <c r="J67" i="19" a="1"/>
  <c r="J67" i="19" s="1"/>
  <c r="I67" i="19" a="1"/>
  <c r="I67" i="19" s="1"/>
  <c r="H67" i="19" a="1"/>
  <c r="H67" i="19" s="1"/>
  <c r="G67" i="19" a="1"/>
  <c r="G67" i="19" s="1"/>
  <c r="F67" i="19" a="1"/>
  <c r="F67" i="19" s="1"/>
  <c r="E67" i="19" a="1"/>
  <c r="E67" i="19" s="1"/>
  <c r="D67" i="19" a="1"/>
  <c r="D67" i="19" s="1"/>
  <c r="C67" i="19" a="1"/>
  <c r="C67" i="19" s="1"/>
  <c r="B67" i="19" a="1"/>
  <c r="B67" i="19" s="1"/>
  <c r="V66" i="19" a="1"/>
  <c r="V66" i="19" s="1"/>
  <c r="U66" i="19" a="1"/>
  <c r="U66" i="19" s="1"/>
  <c r="T66" i="19" a="1"/>
  <c r="T66" i="19" s="1"/>
  <c r="S66" i="19" a="1"/>
  <c r="S66" i="19" s="1"/>
  <c r="R66" i="19" a="1"/>
  <c r="R66" i="19" s="1"/>
  <c r="Q66" i="19" a="1"/>
  <c r="Q66" i="19" s="1"/>
  <c r="P66" i="19" a="1"/>
  <c r="P66" i="19" s="1"/>
  <c r="O66" i="19" a="1"/>
  <c r="O66" i="19" s="1"/>
  <c r="N66" i="19" a="1"/>
  <c r="N66" i="19" s="1"/>
  <c r="M66" i="19" a="1"/>
  <c r="M66" i="19" s="1"/>
  <c r="L66" i="19" a="1"/>
  <c r="L66" i="19" s="1"/>
  <c r="K66" i="19" a="1"/>
  <c r="K66" i="19" s="1"/>
  <c r="J66" i="19" a="1"/>
  <c r="J66" i="19" s="1"/>
  <c r="I66" i="19" a="1"/>
  <c r="I66" i="19" s="1"/>
  <c r="H66" i="19" a="1"/>
  <c r="H66" i="19" s="1"/>
  <c r="G66" i="19" a="1"/>
  <c r="G66" i="19" s="1"/>
  <c r="F66" i="19" a="1"/>
  <c r="F66" i="19" s="1"/>
  <c r="E66" i="19" a="1"/>
  <c r="E66" i="19" s="1"/>
  <c r="D66" i="19" a="1"/>
  <c r="D66" i="19" s="1"/>
  <c r="C66" i="19" a="1"/>
  <c r="C66" i="19" s="1"/>
  <c r="B66" i="19" a="1"/>
  <c r="B66" i="19" s="1"/>
  <c r="V65" i="19" a="1"/>
  <c r="V65" i="19" s="1"/>
  <c r="U65" i="19" a="1"/>
  <c r="U65" i="19" s="1"/>
  <c r="T65" i="19" a="1"/>
  <c r="T65" i="19" s="1"/>
  <c r="S65" i="19" a="1"/>
  <c r="S65" i="19" s="1"/>
  <c r="R65" i="19" a="1"/>
  <c r="R65" i="19" s="1"/>
  <c r="Q65" i="19" a="1"/>
  <c r="Q65" i="19" s="1"/>
  <c r="P65" i="19" a="1"/>
  <c r="P65" i="19" s="1"/>
  <c r="O65" i="19" a="1"/>
  <c r="O65" i="19" s="1"/>
  <c r="N65" i="19" a="1"/>
  <c r="N65" i="19" s="1"/>
  <c r="M65" i="19" a="1"/>
  <c r="M65" i="19" s="1"/>
  <c r="L65" i="19" a="1"/>
  <c r="L65" i="19" s="1"/>
  <c r="K65" i="19" a="1"/>
  <c r="K65" i="19" s="1"/>
  <c r="J65" i="19" a="1"/>
  <c r="J65" i="19" s="1"/>
  <c r="I65" i="19" a="1"/>
  <c r="I65" i="19" s="1"/>
  <c r="H65" i="19" a="1"/>
  <c r="H65" i="19" s="1"/>
  <c r="G65" i="19" a="1"/>
  <c r="G65" i="19" s="1"/>
  <c r="F65" i="19" a="1"/>
  <c r="F65" i="19" s="1"/>
  <c r="E65" i="19" a="1"/>
  <c r="E65" i="19" s="1"/>
  <c r="D65" i="19" a="1"/>
  <c r="D65" i="19" s="1"/>
  <c r="C65" i="19" a="1"/>
  <c r="C65" i="19" s="1"/>
  <c r="B65" i="19" a="1"/>
  <c r="B65" i="19" s="1"/>
  <c r="V64" i="19" a="1"/>
  <c r="V64" i="19" s="1"/>
  <c r="U64" i="19" a="1"/>
  <c r="U64" i="19" s="1"/>
  <c r="T64" i="19" a="1"/>
  <c r="T64" i="19" s="1"/>
  <c r="S64" i="19" a="1"/>
  <c r="S64" i="19" s="1"/>
  <c r="R64" i="19" a="1"/>
  <c r="R64" i="19" s="1"/>
  <c r="Q64" i="19" a="1"/>
  <c r="Q64" i="19" s="1"/>
  <c r="P64" i="19" a="1"/>
  <c r="P64" i="19" s="1"/>
  <c r="O64" i="19" a="1"/>
  <c r="O64" i="19" s="1"/>
  <c r="N64" i="19" a="1"/>
  <c r="N64" i="19" s="1"/>
  <c r="M64" i="19" a="1"/>
  <c r="M64" i="19" s="1"/>
  <c r="L64" i="19" a="1"/>
  <c r="L64" i="19" s="1"/>
  <c r="K64" i="19" a="1"/>
  <c r="K64" i="19" s="1"/>
  <c r="J64" i="19" a="1"/>
  <c r="J64" i="19" s="1"/>
  <c r="I64" i="19" a="1"/>
  <c r="I64" i="19" s="1"/>
  <c r="H64" i="19" a="1"/>
  <c r="H64" i="19" s="1"/>
  <c r="G64" i="19" a="1"/>
  <c r="G64" i="19" s="1"/>
  <c r="F64" i="19" a="1"/>
  <c r="F64" i="19" s="1"/>
  <c r="E64" i="19" a="1"/>
  <c r="E64" i="19" s="1"/>
  <c r="D64" i="19" a="1"/>
  <c r="D64" i="19" s="1"/>
  <c r="C64" i="19" a="1"/>
  <c r="C64" i="19" s="1"/>
  <c r="B64" i="19" a="1"/>
  <c r="B64" i="19" s="1"/>
  <c r="V63" i="19" a="1"/>
  <c r="V63" i="19" s="1"/>
  <c r="U63" i="19" a="1"/>
  <c r="U63" i="19" s="1"/>
  <c r="T63" i="19" a="1"/>
  <c r="T63" i="19" s="1"/>
  <c r="S63" i="19" a="1"/>
  <c r="S63" i="19" s="1"/>
  <c r="R63" i="19" a="1"/>
  <c r="R63" i="19" s="1"/>
  <c r="Q63" i="19" a="1"/>
  <c r="Q63" i="19" s="1"/>
  <c r="P63" i="19" a="1"/>
  <c r="P63" i="19" s="1"/>
  <c r="O63" i="19" a="1"/>
  <c r="O63" i="19" s="1"/>
  <c r="N63" i="19" a="1"/>
  <c r="N63" i="19" s="1"/>
  <c r="M63" i="19" a="1"/>
  <c r="M63" i="19" s="1"/>
  <c r="L63" i="19" a="1"/>
  <c r="L63" i="19" s="1"/>
  <c r="K63" i="19" a="1"/>
  <c r="K63" i="19" s="1"/>
  <c r="J63" i="19" a="1"/>
  <c r="J63" i="19" s="1"/>
  <c r="I63" i="19" a="1"/>
  <c r="I63" i="19" s="1"/>
  <c r="H63" i="19" a="1"/>
  <c r="H63" i="19" s="1"/>
  <c r="G63" i="19" a="1"/>
  <c r="G63" i="19" s="1"/>
  <c r="F63" i="19" a="1"/>
  <c r="F63" i="19" s="1"/>
  <c r="E63" i="19" a="1"/>
  <c r="E63" i="19" s="1"/>
  <c r="D63" i="19" a="1"/>
  <c r="D63" i="19" s="1"/>
  <c r="C63" i="19" a="1"/>
  <c r="C63" i="19" s="1"/>
  <c r="B63" i="19" a="1"/>
  <c r="B63" i="19" s="1"/>
  <c r="V62" i="19" a="1"/>
  <c r="V62" i="19" s="1"/>
  <c r="U62" i="19" a="1"/>
  <c r="U62" i="19" s="1"/>
  <c r="T62" i="19" a="1"/>
  <c r="T62" i="19" s="1"/>
  <c r="S62" i="19" a="1"/>
  <c r="S62" i="19" s="1"/>
  <c r="R62" i="19" a="1"/>
  <c r="R62" i="19" s="1"/>
  <c r="Q62" i="19" a="1"/>
  <c r="Q62" i="19" s="1"/>
  <c r="P62" i="19" a="1"/>
  <c r="P62" i="19" s="1"/>
  <c r="O62" i="19" a="1"/>
  <c r="O62" i="19" s="1"/>
  <c r="N62" i="19" a="1"/>
  <c r="N62" i="19" s="1"/>
  <c r="M62" i="19" a="1"/>
  <c r="M62" i="19" s="1"/>
  <c r="L62" i="19" a="1"/>
  <c r="L62" i="19" s="1"/>
  <c r="K62" i="19" a="1"/>
  <c r="K62" i="19" s="1"/>
  <c r="J62" i="19" a="1"/>
  <c r="J62" i="19" s="1"/>
  <c r="I62" i="19" a="1"/>
  <c r="I62" i="19" s="1"/>
  <c r="H62" i="19" a="1"/>
  <c r="H62" i="19" s="1"/>
  <c r="G62" i="19" a="1"/>
  <c r="G62" i="19" s="1"/>
  <c r="F62" i="19" a="1"/>
  <c r="F62" i="19" s="1"/>
  <c r="E62" i="19" a="1"/>
  <c r="E62" i="19" s="1"/>
  <c r="D62" i="19" a="1"/>
  <c r="D62" i="19" s="1"/>
  <c r="C62" i="19" a="1"/>
  <c r="C62" i="19" s="1"/>
  <c r="B62" i="19" a="1"/>
  <c r="B62" i="19" s="1"/>
  <c r="V61" i="19" a="1"/>
  <c r="V61" i="19" s="1"/>
  <c r="U61" i="19" a="1"/>
  <c r="U61" i="19" s="1"/>
  <c r="T61" i="19" a="1"/>
  <c r="T61" i="19" s="1"/>
  <c r="S61" i="19" a="1"/>
  <c r="S61" i="19" s="1"/>
  <c r="R61" i="19" a="1"/>
  <c r="R61" i="19" s="1"/>
  <c r="Q61" i="19" a="1"/>
  <c r="Q61" i="19" s="1"/>
  <c r="P61" i="19" a="1"/>
  <c r="P61" i="19" s="1"/>
  <c r="O61" i="19" a="1"/>
  <c r="O61" i="19" s="1"/>
  <c r="N61" i="19" a="1"/>
  <c r="N61" i="19" s="1"/>
  <c r="M61" i="19" a="1"/>
  <c r="M61" i="19" s="1"/>
  <c r="L61" i="19" a="1"/>
  <c r="L61" i="19" s="1"/>
  <c r="K61" i="19" a="1"/>
  <c r="K61" i="19" s="1"/>
  <c r="J61" i="19" a="1"/>
  <c r="J61" i="19" s="1"/>
  <c r="I61" i="19" a="1"/>
  <c r="I61" i="19" s="1"/>
  <c r="H61" i="19" a="1"/>
  <c r="H61" i="19" s="1"/>
  <c r="G61" i="19" a="1"/>
  <c r="G61" i="19" s="1"/>
  <c r="F61" i="19" a="1"/>
  <c r="F61" i="19" s="1"/>
  <c r="E61" i="19" a="1"/>
  <c r="E61" i="19" s="1"/>
  <c r="D61" i="19" a="1"/>
  <c r="D61" i="19" s="1"/>
  <c r="C61" i="19" a="1"/>
  <c r="C61" i="19" s="1"/>
  <c r="B61" i="19" a="1"/>
  <c r="B61" i="19" s="1"/>
  <c r="V60" i="19" a="1"/>
  <c r="V60" i="19" s="1"/>
  <c r="U60" i="19" a="1"/>
  <c r="U60" i="19" s="1"/>
  <c r="T60" i="19" a="1"/>
  <c r="T60" i="19" s="1"/>
  <c r="S60" i="19" a="1"/>
  <c r="S60" i="19" s="1"/>
  <c r="R60" i="19" a="1"/>
  <c r="R60" i="19" s="1"/>
  <c r="Q60" i="19" a="1"/>
  <c r="Q60" i="19" s="1"/>
  <c r="P60" i="19" a="1"/>
  <c r="P60" i="19" s="1"/>
  <c r="O60" i="19" a="1"/>
  <c r="O60" i="19" s="1"/>
  <c r="N60" i="19" a="1"/>
  <c r="N60" i="19" s="1"/>
  <c r="M60" i="19" a="1"/>
  <c r="M60" i="19" s="1"/>
  <c r="L60" i="19" a="1"/>
  <c r="L60" i="19" s="1"/>
  <c r="K60" i="19" a="1"/>
  <c r="K60" i="19" s="1"/>
  <c r="J60" i="19" a="1"/>
  <c r="J60" i="19" s="1"/>
  <c r="I60" i="19" a="1"/>
  <c r="I60" i="19" s="1"/>
  <c r="H60" i="19" a="1"/>
  <c r="H60" i="19" s="1"/>
  <c r="G60" i="19" a="1"/>
  <c r="G60" i="19" s="1"/>
  <c r="F60" i="19" a="1"/>
  <c r="F60" i="19" s="1"/>
  <c r="E60" i="19" a="1"/>
  <c r="E60" i="19" s="1"/>
  <c r="D60" i="19" a="1"/>
  <c r="D60" i="19" s="1"/>
  <c r="C60" i="19" a="1"/>
  <c r="C60" i="19" s="1"/>
  <c r="B60" i="19" a="1"/>
  <c r="B60" i="19" s="1"/>
  <c r="V59" i="19" a="1"/>
  <c r="V59" i="19" s="1"/>
  <c r="U59" i="19" a="1"/>
  <c r="U59" i="19" s="1"/>
  <c r="T59" i="19" a="1"/>
  <c r="T59" i="19" s="1"/>
  <c r="S59" i="19" a="1"/>
  <c r="S59" i="19" s="1"/>
  <c r="R59" i="19" a="1"/>
  <c r="R59" i="19" s="1"/>
  <c r="Q59" i="19" a="1"/>
  <c r="Q59" i="19" s="1"/>
  <c r="P59" i="19" a="1"/>
  <c r="P59" i="19" s="1"/>
  <c r="O59" i="19" a="1"/>
  <c r="O59" i="19" s="1"/>
  <c r="N59" i="19" a="1"/>
  <c r="N59" i="19" s="1"/>
  <c r="M59" i="19" a="1"/>
  <c r="M59" i="19" s="1"/>
  <c r="L59" i="19" a="1"/>
  <c r="L59" i="19" s="1"/>
  <c r="K59" i="19" a="1"/>
  <c r="K59" i="19" s="1"/>
  <c r="J59" i="19" a="1"/>
  <c r="J59" i="19" s="1"/>
  <c r="I59" i="19" a="1"/>
  <c r="I59" i="19" s="1"/>
  <c r="H59" i="19" a="1"/>
  <c r="H59" i="19" s="1"/>
  <c r="G59" i="19" a="1"/>
  <c r="G59" i="19" s="1"/>
  <c r="F59" i="19" a="1"/>
  <c r="F59" i="19" s="1"/>
  <c r="E59" i="19" a="1"/>
  <c r="E59" i="19" s="1"/>
  <c r="D59" i="19" a="1"/>
  <c r="D59" i="19" s="1"/>
  <c r="C59" i="19" a="1"/>
  <c r="C59" i="19" s="1"/>
  <c r="B59" i="19" a="1"/>
  <c r="B59" i="19" s="1"/>
  <c r="V58" i="19" a="1"/>
  <c r="V58" i="19" s="1"/>
  <c r="U58" i="19" a="1"/>
  <c r="U58" i="19" s="1"/>
  <c r="T58" i="19" a="1"/>
  <c r="T58" i="19" s="1"/>
  <c r="S58" i="19" a="1"/>
  <c r="S58" i="19" s="1"/>
  <c r="R58" i="19" a="1"/>
  <c r="R58" i="19" s="1"/>
  <c r="Q58" i="19" a="1"/>
  <c r="Q58" i="19" s="1"/>
  <c r="P58" i="19" a="1"/>
  <c r="P58" i="19" s="1"/>
  <c r="O58" i="19" a="1"/>
  <c r="O58" i="19" s="1"/>
  <c r="N58" i="19" a="1"/>
  <c r="N58" i="19" s="1"/>
  <c r="M58" i="19" a="1"/>
  <c r="M58" i="19" s="1"/>
  <c r="L58" i="19" a="1"/>
  <c r="L58" i="19" s="1"/>
  <c r="K58" i="19" a="1"/>
  <c r="K58" i="19" s="1"/>
  <c r="J58" i="19" a="1"/>
  <c r="J58" i="19" s="1"/>
  <c r="I58" i="19" a="1"/>
  <c r="I58" i="19" s="1"/>
  <c r="H58" i="19" a="1"/>
  <c r="H58" i="19" s="1"/>
  <c r="G58" i="19" a="1"/>
  <c r="G58" i="19" s="1"/>
  <c r="F58" i="19" a="1"/>
  <c r="F58" i="19" s="1"/>
  <c r="E58" i="19" a="1"/>
  <c r="E58" i="19" s="1"/>
  <c r="D58" i="19" a="1"/>
  <c r="D58" i="19" s="1"/>
  <c r="C58" i="19" a="1"/>
  <c r="C58" i="19" s="1"/>
  <c r="B58" i="19" a="1"/>
  <c r="B58" i="19" s="1"/>
  <c r="V57" i="19" a="1"/>
  <c r="V57" i="19" s="1"/>
  <c r="U57" i="19" a="1"/>
  <c r="U57" i="19" s="1"/>
  <c r="T57" i="19" a="1"/>
  <c r="T57" i="19" s="1"/>
  <c r="S57" i="19" a="1"/>
  <c r="S57" i="19" s="1"/>
  <c r="R57" i="19" a="1"/>
  <c r="R57" i="19" s="1"/>
  <c r="Q57" i="19" a="1"/>
  <c r="Q57" i="19" s="1"/>
  <c r="P57" i="19" a="1"/>
  <c r="P57" i="19" s="1"/>
  <c r="O57" i="19" a="1"/>
  <c r="O57" i="19" s="1"/>
  <c r="N57" i="19" a="1"/>
  <c r="N57" i="19" s="1"/>
  <c r="M57" i="19" a="1"/>
  <c r="M57" i="19" s="1"/>
  <c r="L57" i="19" a="1"/>
  <c r="L57" i="19" s="1"/>
  <c r="K57" i="19" a="1"/>
  <c r="K57" i="19" s="1"/>
  <c r="J57" i="19" a="1"/>
  <c r="J57" i="19" s="1"/>
  <c r="I57" i="19" a="1"/>
  <c r="I57" i="19" s="1"/>
  <c r="H57" i="19" a="1"/>
  <c r="H57" i="19" s="1"/>
  <c r="G57" i="19" a="1"/>
  <c r="G57" i="19" s="1"/>
  <c r="F57" i="19" a="1"/>
  <c r="F57" i="19" s="1"/>
  <c r="E57" i="19" a="1"/>
  <c r="E57" i="19" s="1"/>
  <c r="D57" i="19" a="1"/>
  <c r="D57" i="19" s="1"/>
  <c r="C57" i="19" a="1"/>
  <c r="C57" i="19" s="1"/>
  <c r="B57" i="19" a="1"/>
  <c r="B57" i="19" s="1"/>
  <c r="V56" i="19" a="1"/>
  <c r="V56" i="19" s="1"/>
  <c r="U56" i="19" a="1"/>
  <c r="U56" i="19" s="1"/>
  <c r="T56" i="19" a="1"/>
  <c r="T56" i="19" s="1"/>
  <c r="S56" i="19" a="1"/>
  <c r="S56" i="19" s="1"/>
  <c r="R56" i="19" a="1"/>
  <c r="R56" i="19" s="1"/>
  <c r="Q56" i="19" a="1"/>
  <c r="Q56" i="19" s="1"/>
  <c r="P56" i="19" a="1"/>
  <c r="P56" i="19" s="1"/>
  <c r="O56" i="19" a="1"/>
  <c r="O56" i="19" s="1"/>
  <c r="N56" i="19" a="1"/>
  <c r="N56" i="19" s="1"/>
  <c r="M56" i="19" a="1"/>
  <c r="M56" i="19" s="1"/>
  <c r="L56" i="19" a="1"/>
  <c r="L56" i="19" s="1"/>
  <c r="K56" i="19" a="1"/>
  <c r="K56" i="19" s="1"/>
  <c r="J56" i="19" a="1"/>
  <c r="J56" i="19" s="1"/>
  <c r="H56" i="19" a="1"/>
  <c r="H56" i="19" s="1"/>
  <c r="G56" i="19" a="1"/>
  <c r="G56" i="19" s="1"/>
  <c r="F56" i="19" a="1"/>
  <c r="F56" i="19" s="1"/>
  <c r="E56" i="19" a="1"/>
  <c r="E56" i="19" s="1"/>
  <c r="D56" i="19" a="1"/>
  <c r="D56" i="19" s="1"/>
  <c r="C56" i="19" a="1"/>
  <c r="C56" i="19" s="1"/>
  <c r="B56" i="19" a="1"/>
  <c r="B56" i="19" s="1"/>
  <c r="V55" i="19" a="1"/>
  <c r="V55" i="19" s="1"/>
  <c r="U55" i="19" a="1"/>
  <c r="U55" i="19" s="1"/>
  <c r="T55" i="19" a="1"/>
  <c r="T55" i="19" s="1"/>
  <c r="S55" i="19" a="1"/>
  <c r="S55" i="19" s="1"/>
  <c r="R55" i="19" a="1"/>
  <c r="R55" i="19" s="1"/>
  <c r="Q55" i="19" a="1"/>
  <c r="Q55" i="19" s="1"/>
  <c r="P55" i="19" a="1"/>
  <c r="P55" i="19" s="1"/>
  <c r="O55" i="19" a="1"/>
  <c r="O55" i="19" s="1"/>
  <c r="N55" i="19" a="1"/>
  <c r="N55" i="19" s="1"/>
  <c r="M55" i="19" a="1"/>
  <c r="M55" i="19" s="1"/>
  <c r="L55" i="19" a="1"/>
  <c r="L55" i="19" s="1"/>
  <c r="K55" i="19" a="1"/>
  <c r="K55" i="19" s="1"/>
  <c r="J55" i="19" a="1"/>
  <c r="J55" i="19" s="1"/>
  <c r="I55" i="19" a="1"/>
  <c r="I55" i="19" s="1"/>
  <c r="H55" i="19" a="1"/>
  <c r="H55" i="19" s="1"/>
  <c r="G55" i="19" a="1"/>
  <c r="G55" i="19" s="1"/>
  <c r="F55" i="19" a="1"/>
  <c r="F55" i="19" s="1"/>
  <c r="E55" i="19" a="1"/>
  <c r="E55" i="19" s="1"/>
  <c r="D55" i="19" a="1"/>
  <c r="D55" i="19" s="1"/>
  <c r="C55" i="19" a="1"/>
  <c r="C55" i="19" s="1"/>
  <c r="B55" i="19" a="1"/>
  <c r="B55" i="19" s="1"/>
  <c r="V54" i="19" a="1"/>
  <c r="V54" i="19" s="1"/>
  <c r="U54" i="19" a="1"/>
  <c r="U54" i="19" s="1"/>
  <c r="T54" i="19" a="1"/>
  <c r="T54" i="19" s="1"/>
  <c r="S54" i="19" a="1"/>
  <c r="S54" i="19" s="1"/>
  <c r="R54" i="19" a="1"/>
  <c r="R54" i="19" s="1"/>
  <c r="Q54" i="19" a="1"/>
  <c r="Q54" i="19" s="1"/>
  <c r="P54" i="19" a="1"/>
  <c r="P54" i="19" s="1"/>
  <c r="O54" i="19" a="1"/>
  <c r="O54" i="19" s="1"/>
  <c r="N54" i="19" a="1"/>
  <c r="N54" i="19" s="1"/>
  <c r="M54" i="19" a="1"/>
  <c r="M54" i="19" s="1"/>
  <c r="L54" i="19" a="1"/>
  <c r="L54" i="19" s="1"/>
  <c r="K54" i="19" a="1"/>
  <c r="K54" i="19" s="1"/>
  <c r="J54" i="19" a="1"/>
  <c r="J54" i="19" s="1"/>
  <c r="I54" i="19" a="1"/>
  <c r="I54" i="19" s="1"/>
  <c r="H54" i="19" a="1"/>
  <c r="H54" i="19" s="1"/>
  <c r="G54" i="19" a="1"/>
  <c r="G54" i="19" s="1"/>
  <c r="F54" i="19" a="1"/>
  <c r="F54" i="19" s="1"/>
  <c r="E54" i="19" a="1"/>
  <c r="E54" i="19" s="1"/>
  <c r="D54" i="19" a="1"/>
  <c r="D54" i="19" s="1"/>
  <c r="C54" i="19" a="1"/>
  <c r="C54" i="19" s="1"/>
  <c r="V53" i="19" a="1"/>
  <c r="V53" i="19" s="1"/>
  <c r="U53" i="19" a="1"/>
  <c r="U53" i="19" s="1"/>
  <c r="T53" i="19" a="1"/>
  <c r="T53" i="19" s="1"/>
  <c r="S53" i="19" a="1"/>
  <c r="S53" i="19" s="1"/>
  <c r="R53" i="19" a="1"/>
  <c r="R53" i="19" s="1"/>
  <c r="Q53" i="19" a="1"/>
  <c r="Q53" i="19" s="1"/>
  <c r="P53" i="19" a="1"/>
  <c r="P53" i="19" s="1"/>
  <c r="O53" i="19" a="1"/>
  <c r="O53" i="19" s="1"/>
  <c r="N53" i="19" a="1"/>
  <c r="N53" i="19" s="1"/>
  <c r="M53" i="19" a="1"/>
  <c r="M53" i="19" s="1"/>
  <c r="L53" i="19" a="1"/>
  <c r="L53" i="19" s="1"/>
  <c r="K53" i="19" a="1"/>
  <c r="K53" i="19" s="1"/>
  <c r="J53" i="19" a="1"/>
  <c r="J53" i="19" s="1"/>
  <c r="G53" i="19" a="1"/>
  <c r="G53" i="19" s="1"/>
  <c r="F53" i="19" a="1"/>
  <c r="F53" i="19" s="1"/>
  <c r="E53" i="19" a="1"/>
  <c r="E53" i="19" s="1"/>
  <c r="D53" i="19" a="1"/>
  <c r="D53" i="19" s="1"/>
  <c r="C53" i="19" a="1"/>
  <c r="C53" i="19" s="1"/>
  <c r="B53" i="19" a="1"/>
  <c r="B53" i="19" s="1"/>
  <c r="V52" i="19" a="1"/>
  <c r="V52" i="19" s="1"/>
  <c r="U52" i="19" a="1"/>
  <c r="U52" i="19" s="1"/>
  <c r="T52" i="19" a="1"/>
  <c r="T52" i="19" s="1"/>
  <c r="S52" i="19" a="1"/>
  <c r="S52" i="19" s="1"/>
  <c r="R52" i="19" a="1"/>
  <c r="R52" i="19" s="1"/>
  <c r="Q52" i="19" a="1"/>
  <c r="Q52" i="19" s="1"/>
  <c r="P52" i="19" a="1"/>
  <c r="P52" i="19" s="1"/>
  <c r="O52" i="19" a="1"/>
  <c r="O52" i="19" s="1"/>
  <c r="N52" i="19" a="1"/>
  <c r="N52" i="19" s="1"/>
  <c r="M52" i="19" a="1"/>
  <c r="M52" i="19" s="1"/>
  <c r="K52" i="19" a="1"/>
  <c r="K52" i="19" s="1"/>
  <c r="J52" i="19" a="1"/>
  <c r="J52" i="19" s="1"/>
  <c r="H52" i="19" a="1"/>
  <c r="H52" i="19" s="1"/>
  <c r="G52" i="19"/>
  <c r="G52" i="19" a="1"/>
  <c r="F52" i="19" a="1"/>
  <c r="F52" i="19" s="1"/>
  <c r="E52" i="19" a="1"/>
  <c r="E52" i="19" s="1"/>
  <c r="D52" i="19" a="1"/>
  <c r="D52" i="19" s="1"/>
  <c r="C52" i="19" a="1"/>
  <c r="C52" i="19" s="1"/>
  <c r="B52" i="19" a="1"/>
  <c r="B52" i="19" s="1"/>
  <c r="V51" i="19" a="1"/>
  <c r="V51" i="19" s="1"/>
  <c r="U51" i="19" a="1"/>
  <c r="U51" i="19" s="1"/>
  <c r="T51" i="19" a="1"/>
  <c r="T51" i="19" s="1"/>
  <c r="S51" i="19" a="1"/>
  <c r="S51" i="19" s="1"/>
  <c r="R51" i="19" a="1"/>
  <c r="R51" i="19" s="1"/>
  <c r="Q51" i="19" a="1"/>
  <c r="Q51" i="19" s="1"/>
  <c r="P51" i="19" a="1"/>
  <c r="P51" i="19" s="1"/>
  <c r="O51" i="19" a="1"/>
  <c r="O51" i="19" s="1"/>
  <c r="N51" i="19" a="1"/>
  <c r="N51" i="19" s="1"/>
  <c r="M51" i="19" a="1"/>
  <c r="M51" i="19" s="1"/>
  <c r="L51" i="19" a="1"/>
  <c r="L51" i="19" s="1"/>
  <c r="K51" i="19" a="1"/>
  <c r="K51" i="19" s="1"/>
  <c r="J51" i="19" a="1"/>
  <c r="J51" i="19" s="1"/>
  <c r="I51" i="19" a="1"/>
  <c r="I51" i="19" s="1"/>
  <c r="H51" i="19" a="1"/>
  <c r="H51" i="19" s="1"/>
  <c r="G51" i="19" a="1"/>
  <c r="G51" i="19" s="1"/>
  <c r="F51" i="19" a="1"/>
  <c r="F51" i="19" s="1"/>
  <c r="E51" i="19" a="1"/>
  <c r="E51" i="19" s="1"/>
  <c r="D51" i="19" a="1"/>
  <c r="D51" i="19" s="1"/>
  <c r="C51" i="19" a="1"/>
  <c r="C51" i="19" s="1"/>
  <c r="B51" i="19" a="1"/>
  <c r="B51" i="19" s="1"/>
  <c r="V50" i="19" a="1"/>
  <c r="V50" i="19" s="1"/>
  <c r="U50" i="19" a="1"/>
  <c r="U50" i="19" s="1"/>
  <c r="T50" i="19" a="1"/>
  <c r="T50" i="19" s="1"/>
  <c r="S50" i="19" a="1"/>
  <c r="S50" i="19" s="1"/>
  <c r="R50" i="19" a="1"/>
  <c r="R50" i="19" s="1"/>
  <c r="Q50" i="19" a="1"/>
  <c r="Q50" i="19" s="1"/>
  <c r="P50" i="19" a="1"/>
  <c r="P50" i="19" s="1"/>
  <c r="O50" i="19" a="1"/>
  <c r="O50" i="19" s="1"/>
  <c r="N50" i="19" a="1"/>
  <c r="N50" i="19" s="1"/>
  <c r="M50" i="19" a="1"/>
  <c r="M50" i="19" s="1"/>
  <c r="L50" i="19" a="1"/>
  <c r="L50" i="19" s="1"/>
  <c r="K50" i="19" a="1"/>
  <c r="K50" i="19" s="1"/>
  <c r="J50" i="19" a="1"/>
  <c r="J50" i="19" s="1"/>
  <c r="I50" i="19" a="1"/>
  <c r="I50" i="19" s="1"/>
  <c r="H50" i="19" a="1"/>
  <c r="H50" i="19" s="1"/>
  <c r="G50" i="19" a="1"/>
  <c r="G50" i="19" s="1"/>
  <c r="F50" i="19" a="1"/>
  <c r="F50" i="19" s="1"/>
  <c r="E50" i="19" a="1"/>
  <c r="E50" i="19" s="1"/>
  <c r="D50" i="19" a="1"/>
  <c r="D50" i="19" s="1"/>
  <c r="C50" i="19" a="1"/>
  <c r="C50" i="19" s="1"/>
  <c r="B50" i="19" a="1"/>
  <c r="B50" i="19" s="1"/>
  <c r="V49" i="19" a="1"/>
  <c r="V49" i="19" s="1"/>
  <c r="T49" i="19" a="1"/>
  <c r="T49" i="19" s="1"/>
  <c r="S49" i="19" a="1"/>
  <c r="S49" i="19" s="1"/>
  <c r="R49" i="19" a="1"/>
  <c r="R49" i="19" s="1"/>
  <c r="Q49" i="19" a="1"/>
  <c r="Q49" i="19" s="1"/>
  <c r="P49" i="19" a="1"/>
  <c r="P49" i="19" s="1"/>
  <c r="O49" i="19" a="1"/>
  <c r="O49" i="19" s="1"/>
  <c r="M49" i="19" a="1"/>
  <c r="M49" i="19" s="1"/>
  <c r="L49" i="19" a="1"/>
  <c r="L49" i="19" s="1"/>
  <c r="K49" i="19" a="1"/>
  <c r="K49" i="19" s="1"/>
  <c r="J49" i="19" a="1"/>
  <c r="J49" i="19" s="1"/>
  <c r="I49" i="19" a="1"/>
  <c r="I49" i="19" s="1"/>
  <c r="H49" i="19" a="1"/>
  <c r="H49" i="19" s="1"/>
  <c r="G49" i="19" a="1"/>
  <c r="G49" i="19" s="1"/>
  <c r="F49" i="19" a="1"/>
  <c r="F49" i="19" s="1"/>
  <c r="E49" i="19" a="1"/>
  <c r="E49" i="19" s="1"/>
  <c r="D49" i="19" a="1"/>
  <c r="D49" i="19" s="1"/>
  <c r="C49" i="19" a="1"/>
  <c r="C49" i="19" s="1"/>
  <c r="B49" i="19" a="1"/>
  <c r="B49" i="19" s="1"/>
  <c r="V48" i="19" a="1"/>
  <c r="V48" i="19" s="1"/>
  <c r="U48" i="19" a="1"/>
  <c r="U48" i="19" s="1"/>
  <c r="T48" i="19" a="1"/>
  <c r="T48" i="19" s="1"/>
  <c r="S48" i="19" a="1"/>
  <c r="S48" i="19" s="1"/>
  <c r="R48" i="19" a="1"/>
  <c r="R48" i="19" s="1"/>
  <c r="Q48" i="19" a="1"/>
  <c r="Q48" i="19" s="1"/>
  <c r="P48" i="19" a="1"/>
  <c r="P48" i="19" s="1"/>
  <c r="O48" i="19" a="1"/>
  <c r="O48" i="19" s="1"/>
  <c r="N48" i="19" a="1"/>
  <c r="N48" i="19" s="1"/>
  <c r="M48" i="19" a="1"/>
  <c r="M48" i="19" s="1"/>
  <c r="L48" i="19" a="1"/>
  <c r="L48" i="19" s="1"/>
  <c r="K48" i="19" a="1"/>
  <c r="K48" i="19" s="1"/>
  <c r="J48" i="19" a="1"/>
  <c r="J48" i="19" s="1"/>
  <c r="I48" i="19" a="1"/>
  <c r="I48" i="19" s="1"/>
  <c r="H48" i="19" a="1"/>
  <c r="H48" i="19" s="1"/>
  <c r="G48" i="19" a="1"/>
  <c r="G48" i="19" s="1"/>
  <c r="E48" i="19" a="1"/>
  <c r="E48" i="19" s="1"/>
  <c r="D48" i="19" a="1"/>
  <c r="D48" i="19" s="1"/>
  <c r="C48" i="19" a="1"/>
  <c r="C48" i="19" s="1"/>
  <c r="B48" i="19" a="1"/>
  <c r="B48" i="19" s="1"/>
  <c r="V47" i="19" a="1"/>
  <c r="V47" i="19" s="1"/>
  <c r="U47" i="19" a="1"/>
  <c r="U47" i="19" s="1"/>
  <c r="S47" i="19" a="1"/>
  <c r="S47" i="19" s="1"/>
  <c r="R47" i="19" a="1"/>
  <c r="R47" i="19" s="1"/>
  <c r="Q47" i="19" a="1"/>
  <c r="Q47" i="19" s="1"/>
  <c r="P47" i="19" a="1"/>
  <c r="P47" i="19" s="1"/>
  <c r="O47" i="19" a="1"/>
  <c r="O47" i="19" s="1"/>
  <c r="N47" i="19" a="1"/>
  <c r="N47" i="19" s="1"/>
  <c r="M47" i="19" a="1"/>
  <c r="M47" i="19" s="1"/>
  <c r="L47" i="19" a="1"/>
  <c r="L47" i="19" s="1"/>
  <c r="K47" i="19" a="1"/>
  <c r="K47" i="19" s="1"/>
  <c r="J47" i="19" a="1"/>
  <c r="J47" i="19" s="1"/>
  <c r="I47" i="19" a="1"/>
  <c r="I47" i="19" s="1"/>
  <c r="H47" i="19" a="1"/>
  <c r="H47" i="19" s="1"/>
  <c r="G47" i="19" a="1"/>
  <c r="G47" i="19" s="1"/>
  <c r="F47" i="19" a="1"/>
  <c r="F47" i="19" s="1"/>
  <c r="E47" i="19" a="1"/>
  <c r="E47" i="19" s="1"/>
  <c r="D47" i="19" a="1"/>
  <c r="D47" i="19" s="1"/>
  <c r="C47" i="19" a="1"/>
  <c r="C47" i="19" s="1"/>
  <c r="B47" i="19" a="1"/>
  <c r="B47" i="19" s="1"/>
  <c r="V46" i="19" a="1"/>
  <c r="V46" i="19" s="1"/>
  <c r="U46" i="19" a="1"/>
  <c r="U46" i="19" s="1"/>
  <c r="T46" i="19" a="1"/>
  <c r="T46" i="19" s="1"/>
  <c r="S46" i="19" a="1"/>
  <c r="S46" i="19" s="1"/>
  <c r="R46" i="19" a="1"/>
  <c r="R46" i="19" s="1"/>
  <c r="Q46" i="19" a="1"/>
  <c r="Q46" i="19" s="1"/>
  <c r="P46" i="19" a="1"/>
  <c r="P46" i="19" s="1"/>
  <c r="O46" i="19" a="1"/>
  <c r="O46" i="19" s="1"/>
  <c r="N46" i="19" a="1"/>
  <c r="N46" i="19" s="1"/>
  <c r="M46" i="19" a="1"/>
  <c r="M46" i="19" s="1"/>
  <c r="L46" i="19" a="1"/>
  <c r="L46" i="19" s="1"/>
  <c r="K46" i="19" a="1"/>
  <c r="K46" i="19" s="1"/>
  <c r="J46" i="19" a="1"/>
  <c r="J46" i="19" s="1"/>
  <c r="I46" i="19" a="1"/>
  <c r="I46" i="19" s="1"/>
  <c r="H46" i="19" a="1"/>
  <c r="H46" i="19" s="1"/>
  <c r="G46" i="19" a="1"/>
  <c r="G46" i="19" s="1"/>
  <c r="F46" i="19"/>
  <c r="F46" i="19" a="1"/>
  <c r="E46" i="19" a="1"/>
  <c r="E46" i="19" s="1"/>
  <c r="D46" i="19" a="1"/>
  <c r="D46" i="19" s="1"/>
  <c r="C46" i="19" a="1"/>
  <c r="C46" i="19" s="1"/>
  <c r="B46" i="19" a="1"/>
  <c r="B46" i="19" s="1"/>
  <c r="V45" i="19" a="1"/>
  <c r="V45" i="19" s="1"/>
  <c r="U45" i="19" a="1"/>
  <c r="U45" i="19" s="1"/>
  <c r="T45" i="19" a="1"/>
  <c r="T45" i="19" s="1"/>
  <c r="R45" i="19" a="1"/>
  <c r="R45" i="19" s="1"/>
  <c r="Q45" i="19" a="1"/>
  <c r="Q45" i="19" s="1"/>
  <c r="P45" i="19" a="1"/>
  <c r="P45" i="19" s="1"/>
  <c r="O45" i="19" a="1"/>
  <c r="O45" i="19" s="1"/>
  <c r="N45" i="19" a="1"/>
  <c r="N45" i="19" s="1"/>
  <c r="M45" i="19" a="1"/>
  <c r="M45" i="19" s="1"/>
  <c r="L45" i="19" a="1"/>
  <c r="L45" i="19" s="1"/>
  <c r="K45" i="19" a="1"/>
  <c r="K45" i="19" s="1"/>
  <c r="J45" i="19" a="1"/>
  <c r="J45" i="19" s="1"/>
  <c r="I45" i="19" a="1"/>
  <c r="I45" i="19" s="1"/>
  <c r="H45" i="19" a="1"/>
  <c r="H45" i="19" s="1"/>
  <c r="G45" i="19" a="1"/>
  <c r="G45" i="19" s="1"/>
  <c r="E45" i="19" a="1"/>
  <c r="E45" i="19" s="1"/>
  <c r="D45" i="19" a="1"/>
  <c r="D45" i="19" s="1"/>
  <c r="C45" i="19" a="1"/>
  <c r="C45" i="19" s="1"/>
  <c r="B45" i="19"/>
  <c r="B45" i="19" a="1"/>
  <c r="V44" i="19" a="1"/>
  <c r="V44" i="19" s="1"/>
  <c r="U44" i="19" a="1"/>
  <c r="U44" i="19" s="1"/>
  <c r="T44" i="19" a="1"/>
  <c r="T44" i="19" s="1"/>
  <c r="S44" i="19" a="1"/>
  <c r="S44" i="19" s="1"/>
  <c r="R44" i="19" a="1"/>
  <c r="R44" i="19" s="1"/>
  <c r="Q44" i="19" a="1"/>
  <c r="Q44" i="19" s="1"/>
  <c r="P44" i="19" a="1"/>
  <c r="P44" i="19" s="1"/>
  <c r="O44" i="19" a="1"/>
  <c r="O44" i="19" s="1"/>
  <c r="N44" i="19" a="1"/>
  <c r="N44" i="19" s="1"/>
  <c r="M44" i="19" a="1"/>
  <c r="M44" i="19" s="1"/>
  <c r="L44" i="19" a="1"/>
  <c r="L44" i="19" s="1"/>
  <c r="K44" i="19" a="1"/>
  <c r="K44" i="19" s="1"/>
  <c r="J44" i="19" a="1"/>
  <c r="J44" i="19" s="1"/>
  <c r="I44" i="19" a="1"/>
  <c r="I44" i="19" s="1"/>
  <c r="H44" i="19" a="1"/>
  <c r="H44" i="19" s="1"/>
  <c r="G44" i="19" a="1"/>
  <c r="G44" i="19" s="1"/>
  <c r="F44" i="19" a="1"/>
  <c r="F44" i="19" s="1"/>
  <c r="E44" i="19" a="1"/>
  <c r="E44" i="19" s="1"/>
  <c r="D44" i="19" a="1"/>
  <c r="D44" i="19" s="1"/>
  <c r="C44" i="19" a="1"/>
  <c r="C44" i="19" s="1"/>
  <c r="B44" i="19" a="1"/>
  <c r="B44" i="19" s="1"/>
  <c r="V43" i="19" a="1"/>
  <c r="V43" i="19" s="1"/>
  <c r="U43" i="19" a="1"/>
  <c r="U43" i="19" s="1"/>
  <c r="T43" i="19" a="1"/>
  <c r="T43" i="19" s="1"/>
  <c r="S43" i="19" a="1"/>
  <c r="S43" i="19" s="1"/>
  <c r="R43" i="19" a="1"/>
  <c r="R43" i="19" s="1"/>
  <c r="Q43" i="19" a="1"/>
  <c r="Q43" i="19" s="1"/>
  <c r="P43" i="19" a="1"/>
  <c r="P43" i="19" s="1"/>
  <c r="O43" i="19" a="1"/>
  <c r="O43" i="19" s="1"/>
  <c r="N43" i="19" a="1"/>
  <c r="N43" i="19" s="1"/>
  <c r="M43" i="19" a="1"/>
  <c r="M43" i="19" s="1"/>
  <c r="L43" i="19" a="1"/>
  <c r="L43" i="19" s="1"/>
  <c r="K43" i="19" a="1"/>
  <c r="K43" i="19" s="1"/>
  <c r="J43" i="19" a="1"/>
  <c r="J43" i="19" s="1"/>
  <c r="I43" i="19" a="1"/>
  <c r="I43" i="19" s="1"/>
  <c r="H43" i="19" a="1"/>
  <c r="H43" i="19" s="1"/>
  <c r="G43" i="19" a="1"/>
  <c r="G43" i="19" s="1"/>
  <c r="F43" i="19" a="1"/>
  <c r="F43" i="19" s="1"/>
  <c r="E43" i="19" a="1"/>
  <c r="E43" i="19" s="1"/>
  <c r="D43" i="19" a="1"/>
  <c r="D43" i="19" s="1"/>
  <c r="C43" i="19" a="1"/>
  <c r="C43" i="19" s="1"/>
  <c r="B43" i="19" a="1"/>
  <c r="B43" i="19" s="1"/>
  <c r="V42" i="19" a="1"/>
  <c r="V42" i="19" s="1"/>
  <c r="U42" i="19" a="1"/>
  <c r="U42" i="19" s="1"/>
  <c r="T42" i="19" a="1"/>
  <c r="T42" i="19" s="1"/>
  <c r="S42" i="19" a="1"/>
  <c r="S42" i="19" s="1"/>
  <c r="R42" i="19" a="1"/>
  <c r="R42" i="19" s="1"/>
  <c r="Q42" i="19" a="1"/>
  <c r="Q42" i="19" s="1"/>
  <c r="P42" i="19" a="1"/>
  <c r="P42" i="19" s="1"/>
  <c r="O42" i="19" a="1"/>
  <c r="O42" i="19" s="1"/>
  <c r="N42" i="19" a="1"/>
  <c r="N42" i="19" s="1"/>
  <c r="M42" i="19" a="1"/>
  <c r="M42" i="19" s="1"/>
  <c r="L42" i="19" a="1"/>
  <c r="L42" i="19" s="1"/>
  <c r="K42" i="19" a="1"/>
  <c r="K42" i="19" s="1"/>
  <c r="J42" i="19" a="1"/>
  <c r="J42" i="19" s="1"/>
  <c r="I42" i="19" a="1"/>
  <c r="I42" i="19" s="1"/>
  <c r="G42" i="19" a="1"/>
  <c r="G42" i="19" s="1"/>
  <c r="F42" i="19" a="1"/>
  <c r="F42" i="19" s="1"/>
  <c r="E42" i="19" a="1"/>
  <c r="E42" i="19" s="1"/>
  <c r="D42" i="19" a="1"/>
  <c r="D42" i="19" s="1"/>
  <c r="C42" i="19" a="1"/>
  <c r="C42" i="19" s="1"/>
  <c r="B42" i="19" a="1"/>
  <c r="B42" i="19" s="1"/>
  <c r="V41" i="19" a="1"/>
  <c r="V41" i="19" s="1"/>
  <c r="U41" i="19" a="1"/>
  <c r="U41" i="19" s="1"/>
  <c r="T41" i="19" a="1"/>
  <c r="T41" i="19" s="1"/>
  <c r="S41" i="19" a="1"/>
  <c r="S41" i="19" s="1"/>
  <c r="R41" i="19" a="1"/>
  <c r="R41" i="19" s="1"/>
  <c r="Q41" i="19" a="1"/>
  <c r="Q41" i="19" s="1"/>
  <c r="P41" i="19" a="1"/>
  <c r="P41" i="19" s="1"/>
  <c r="O41" i="19" a="1"/>
  <c r="O41" i="19" s="1"/>
  <c r="N41" i="19" a="1"/>
  <c r="N41" i="19" s="1"/>
  <c r="M41" i="19" a="1"/>
  <c r="M41" i="19" s="1"/>
  <c r="L41" i="19" a="1"/>
  <c r="L41" i="19" s="1"/>
  <c r="K41" i="19" a="1"/>
  <c r="K41" i="19" s="1"/>
  <c r="J41" i="19" a="1"/>
  <c r="J41" i="19" s="1"/>
  <c r="I41" i="19" a="1"/>
  <c r="I41" i="19" s="1"/>
  <c r="G41" i="19" a="1"/>
  <c r="G41" i="19" s="1"/>
  <c r="F41" i="19" a="1"/>
  <c r="F41" i="19" s="1"/>
  <c r="E41" i="19" a="1"/>
  <c r="E41" i="19" s="1"/>
  <c r="D41" i="19" a="1"/>
  <c r="D41" i="19" s="1"/>
  <c r="C41" i="19" a="1"/>
  <c r="C41" i="19" s="1"/>
  <c r="B41" i="19" a="1"/>
  <c r="B41" i="19" s="1"/>
  <c r="V40" i="19" a="1"/>
  <c r="V40" i="19" s="1"/>
  <c r="U40" i="19" a="1"/>
  <c r="U40" i="19" s="1"/>
  <c r="T40" i="19" a="1"/>
  <c r="T40" i="19" s="1"/>
  <c r="S40" i="19" a="1"/>
  <c r="S40" i="19" s="1"/>
  <c r="R40" i="19" a="1"/>
  <c r="R40" i="19" s="1"/>
  <c r="Q40" i="19" a="1"/>
  <c r="Q40" i="19" s="1"/>
  <c r="P40" i="19" a="1"/>
  <c r="P40" i="19" s="1"/>
  <c r="O40" i="19" a="1"/>
  <c r="O40" i="19" s="1"/>
  <c r="N40" i="19" a="1"/>
  <c r="N40" i="19" s="1"/>
  <c r="M40" i="19" a="1"/>
  <c r="M40" i="19" s="1"/>
  <c r="L40" i="19" a="1"/>
  <c r="L40" i="19" s="1"/>
  <c r="K40" i="19" a="1"/>
  <c r="K40" i="19" s="1"/>
  <c r="J40" i="19" a="1"/>
  <c r="J40" i="19" s="1"/>
  <c r="I40" i="19" a="1"/>
  <c r="I40" i="19" s="1"/>
  <c r="H40" i="19" a="1"/>
  <c r="H40" i="19" s="1"/>
  <c r="G40" i="19" a="1"/>
  <c r="G40" i="19" s="1"/>
  <c r="F40" i="19" a="1"/>
  <c r="F40" i="19" s="1"/>
  <c r="E40" i="19" a="1"/>
  <c r="E40" i="19" s="1"/>
  <c r="D40" i="19" a="1"/>
  <c r="D40" i="19" s="1"/>
  <c r="C40" i="19" a="1"/>
  <c r="C40" i="19" s="1"/>
  <c r="B40" i="19" a="1"/>
  <c r="B40" i="19" s="1"/>
  <c r="V39" i="19" a="1"/>
  <c r="V39" i="19" s="1"/>
  <c r="U39" i="19" a="1"/>
  <c r="U39" i="19" s="1"/>
  <c r="T39" i="19" a="1"/>
  <c r="T39" i="19" s="1"/>
  <c r="S39" i="19" a="1"/>
  <c r="S39" i="19" s="1"/>
  <c r="R39" i="19" a="1"/>
  <c r="R39" i="19" s="1"/>
  <c r="Q39" i="19" a="1"/>
  <c r="Q39" i="19" s="1"/>
  <c r="P39" i="19" a="1"/>
  <c r="P39" i="19" s="1"/>
  <c r="O39" i="19" a="1"/>
  <c r="O39" i="19" s="1"/>
  <c r="N39" i="19" a="1"/>
  <c r="N39" i="19" s="1"/>
  <c r="M39" i="19" a="1"/>
  <c r="M39" i="19" s="1"/>
  <c r="L39" i="19" a="1"/>
  <c r="L39" i="19" s="1"/>
  <c r="K39" i="19" a="1"/>
  <c r="K39" i="19" s="1"/>
  <c r="J39" i="19" a="1"/>
  <c r="J39" i="19" s="1"/>
  <c r="I39" i="19" a="1"/>
  <c r="I39" i="19" s="1"/>
  <c r="H39" i="19" a="1"/>
  <c r="H39" i="19" s="1"/>
  <c r="G39" i="19" a="1"/>
  <c r="G39" i="19" s="1"/>
  <c r="F39" i="19" a="1"/>
  <c r="F39" i="19" s="1"/>
  <c r="E39" i="19" a="1"/>
  <c r="E39" i="19" s="1"/>
  <c r="D39" i="19" a="1"/>
  <c r="D39" i="19" s="1"/>
  <c r="C39" i="19" a="1"/>
  <c r="C39" i="19" s="1"/>
  <c r="B39" i="19" a="1"/>
  <c r="B39" i="19" s="1"/>
  <c r="V38" i="19" a="1"/>
  <c r="V38" i="19" s="1"/>
  <c r="U38" i="19" a="1"/>
  <c r="U38" i="19" s="1"/>
  <c r="T38" i="19" a="1"/>
  <c r="T38" i="19" s="1"/>
  <c r="S38" i="19" a="1"/>
  <c r="S38" i="19" s="1"/>
  <c r="R38" i="19" a="1"/>
  <c r="R38" i="19" s="1"/>
  <c r="Q38" i="19" a="1"/>
  <c r="Q38" i="19" s="1"/>
  <c r="P38" i="19" a="1"/>
  <c r="P38" i="19" s="1"/>
  <c r="O38" i="19" a="1"/>
  <c r="O38" i="19" s="1"/>
  <c r="N38" i="19" a="1"/>
  <c r="N38" i="19" s="1"/>
  <c r="M38" i="19" a="1"/>
  <c r="M38" i="19" s="1"/>
  <c r="L38" i="19" a="1"/>
  <c r="L38" i="19" s="1"/>
  <c r="K38" i="19" a="1"/>
  <c r="K38" i="19" s="1"/>
  <c r="J38" i="19" a="1"/>
  <c r="J38" i="19" s="1"/>
  <c r="I38" i="19" a="1"/>
  <c r="I38" i="19" s="1"/>
  <c r="H38" i="19" a="1"/>
  <c r="H38" i="19" s="1"/>
  <c r="G38" i="19" a="1"/>
  <c r="G38" i="19" s="1"/>
  <c r="F38" i="19" a="1"/>
  <c r="F38" i="19" s="1"/>
  <c r="E38" i="19" a="1"/>
  <c r="E38" i="19" s="1"/>
  <c r="D38" i="19" a="1"/>
  <c r="D38" i="19" s="1"/>
  <c r="C38" i="19" a="1"/>
  <c r="C38" i="19" s="1"/>
  <c r="B38" i="19" a="1"/>
  <c r="B38" i="19" s="1"/>
  <c r="V37" i="19" a="1"/>
  <c r="V37" i="19" s="1"/>
  <c r="U37" i="19" a="1"/>
  <c r="U37" i="19" s="1"/>
  <c r="T37" i="19" a="1"/>
  <c r="T37" i="19" s="1"/>
  <c r="S37" i="19" a="1"/>
  <c r="S37" i="19" s="1"/>
  <c r="R37" i="19" a="1"/>
  <c r="R37" i="19" s="1"/>
  <c r="Q37" i="19" a="1"/>
  <c r="Q37" i="19" s="1"/>
  <c r="P37" i="19" a="1"/>
  <c r="P37" i="19" s="1"/>
  <c r="O37" i="19" a="1"/>
  <c r="O37" i="19" s="1"/>
  <c r="N37" i="19" a="1"/>
  <c r="N37" i="19" s="1"/>
  <c r="M37" i="19" a="1"/>
  <c r="M37" i="19" s="1"/>
  <c r="L37" i="19" a="1"/>
  <c r="L37" i="19" s="1"/>
  <c r="K37" i="19" a="1"/>
  <c r="K37" i="19" s="1"/>
  <c r="J37" i="19" a="1"/>
  <c r="J37" i="19" s="1"/>
  <c r="I37" i="19" a="1"/>
  <c r="I37" i="19" s="1"/>
  <c r="H37" i="19" a="1"/>
  <c r="H37" i="19" s="1"/>
  <c r="G37" i="19" a="1"/>
  <c r="G37" i="19" s="1"/>
  <c r="F37" i="19" a="1"/>
  <c r="F37" i="19" s="1"/>
  <c r="E37" i="19" a="1"/>
  <c r="E37" i="19" s="1"/>
  <c r="D37" i="19" a="1"/>
  <c r="D37" i="19" s="1"/>
  <c r="C37" i="19" a="1"/>
  <c r="C37" i="19" s="1"/>
  <c r="B37" i="19" a="1"/>
  <c r="B37" i="19" s="1"/>
  <c r="V36" i="19" a="1"/>
  <c r="V36" i="19" s="1"/>
  <c r="U36" i="19" a="1"/>
  <c r="U36" i="19" s="1"/>
  <c r="T36" i="19" a="1"/>
  <c r="T36" i="19" s="1"/>
  <c r="S36" i="19" a="1"/>
  <c r="S36" i="19" s="1"/>
  <c r="R36" i="19" a="1"/>
  <c r="R36" i="19" s="1"/>
  <c r="Q36" i="19" a="1"/>
  <c r="Q36" i="19" s="1"/>
  <c r="P36" i="19" a="1"/>
  <c r="P36" i="19" s="1"/>
  <c r="O36" i="19" a="1"/>
  <c r="O36" i="19" s="1"/>
  <c r="N36" i="19" a="1"/>
  <c r="N36" i="19" s="1"/>
  <c r="M36" i="19" a="1"/>
  <c r="M36" i="19" s="1"/>
  <c r="L36" i="19" a="1"/>
  <c r="L36" i="19" s="1"/>
  <c r="K36" i="19" a="1"/>
  <c r="K36" i="19" s="1"/>
  <c r="J36" i="19" a="1"/>
  <c r="J36" i="19" s="1"/>
  <c r="I36" i="19" a="1"/>
  <c r="I36" i="19" s="1"/>
  <c r="H36" i="19" a="1"/>
  <c r="H36" i="19" s="1"/>
  <c r="G36" i="19" a="1"/>
  <c r="G36" i="19" s="1"/>
  <c r="F36" i="19" a="1"/>
  <c r="F36" i="19" s="1"/>
  <c r="E36" i="19" a="1"/>
  <c r="E36" i="19" s="1"/>
  <c r="D36" i="19" a="1"/>
  <c r="D36" i="19" s="1"/>
  <c r="C36" i="19" a="1"/>
  <c r="C36" i="19" s="1"/>
  <c r="B36" i="19" a="1"/>
  <c r="B36" i="19" s="1"/>
  <c r="V35" i="19" a="1"/>
  <c r="V35" i="19" s="1"/>
  <c r="U35" i="19" a="1"/>
  <c r="U35" i="19" s="1"/>
  <c r="T35" i="19" a="1"/>
  <c r="T35" i="19" s="1"/>
  <c r="S35" i="19" a="1"/>
  <c r="S35" i="19" s="1"/>
  <c r="R35" i="19" a="1"/>
  <c r="R35" i="19" s="1"/>
  <c r="Q35" i="19" a="1"/>
  <c r="Q35" i="19" s="1"/>
  <c r="P35" i="19" a="1"/>
  <c r="P35" i="19" s="1"/>
  <c r="O35" i="19" a="1"/>
  <c r="O35" i="19" s="1"/>
  <c r="N35" i="19" a="1"/>
  <c r="N35" i="19" s="1"/>
  <c r="M35" i="19" a="1"/>
  <c r="M35" i="19" s="1"/>
  <c r="L35" i="19" a="1"/>
  <c r="L35" i="19" s="1"/>
  <c r="K35" i="19" a="1"/>
  <c r="K35" i="19" s="1"/>
  <c r="J35" i="19" a="1"/>
  <c r="J35" i="19" s="1"/>
  <c r="H35" i="19" a="1"/>
  <c r="H35" i="19" s="1"/>
  <c r="G35" i="19" a="1"/>
  <c r="G35" i="19" s="1"/>
  <c r="F35" i="19" a="1"/>
  <c r="F35" i="19" s="1"/>
  <c r="E35" i="19" a="1"/>
  <c r="E35" i="19" s="1"/>
  <c r="D35" i="19" a="1"/>
  <c r="D35" i="19" s="1"/>
  <c r="C35" i="19" a="1"/>
  <c r="C35" i="19" s="1"/>
  <c r="B35" i="19" a="1"/>
  <c r="B35" i="19" s="1"/>
  <c r="V34" i="19" a="1"/>
  <c r="V34" i="19" s="1"/>
  <c r="U34" i="19" a="1"/>
  <c r="U34" i="19" s="1"/>
  <c r="T34" i="19" a="1"/>
  <c r="T34" i="19" s="1"/>
  <c r="S34" i="19" a="1"/>
  <c r="S34" i="19" s="1"/>
  <c r="R34" i="19" a="1"/>
  <c r="R34" i="19" s="1"/>
  <c r="Q34" i="19" a="1"/>
  <c r="Q34" i="19" s="1"/>
  <c r="P34" i="19" a="1"/>
  <c r="P34" i="19" s="1"/>
  <c r="O34" i="19" a="1"/>
  <c r="O34" i="19" s="1"/>
  <c r="N34" i="19" a="1"/>
  <c r="N34" i="19" s="1"/>
  <c r="M34" i="19" a="1"/>
  <c r="M34" i="19" s="1"/>
  <c r="L34" i="19" a="1"/>
  <c r="L34" i="19" s="1"/>
  <c r="K34" i="19" a="1"/>
  <c r="K34" i="19" s="1"/>
  <c r="J34" i="19" a="1"/>
  <c r="J34" i="19" s="1"/>
  <c r="H34" i="19" a="1"/>
  <c r="H34" i="19" s="1"/>
  <c r="G34" i="19" a="1"/>
  <c r="G34" i="19" s="1"/>
  <c r="F34" i="19" a="1"/>
  <c r="F34" i="19" s="1"/>
  <c r="E34" i="19" a="1"/>
  <c r="E34" i="19" s="1"/>
  <c r="D34" i="19" a="1"/>
  <c r="D34" i="19" s="1"/>
  <c r="C34" i="19" a="1"/>
  <c r="C34" i="19" s="1"/>
  <c r="B34" i="19" a="1"/>
  <c r="B34" i="19" s="1"/>
  <c r="V33" i="19" a="1"/>
  <c r="V33" i="19" s="1"/>
  <c r="U33" i="19" a="1"/>
  <c r="U33" i="19" s="1"/>
  <c r="T33" i="19" a="1"/>
  <c r="T33" i="19" s="1"/>
  <c r="S33" i="19" a="1"/>
  <c r="S33" i="19" s="1"/>
  <c r="R33" i="19" a="1"/>
  <c r="R33" i="19" s="1"/>
  <c r="Q33" i="19" a="1"/>
  <c r="Q33" i="19" s="1"/>
  <c r="P33" i="19" a="1"/>
  <c r="P33" i="19" s="1"/>
  <c r="O33" i="19" a="1"/>
  <c r="O33" i="19" s="1"/>
  <c r="N33" i="19" a="1"/>
  <c r="N33" i="19" s="1"/>
  <c r="M33" i="19" a="1"/>
  <c r="M33" i="19" s="1"/>
  <c r="L33" i="19" a="1"/>
  <c r="L33" i="19" s="1"/>
  <c r="K33" i="19" a="1"/>
  <c r="K33" i="19" s="1"/>
  <c r="J33" i="19" a="1"/>
  <c r="J33" i="19" s="1"/>
  <c r="I33" i="19" a="1"/>
  <c r="I33" i="19" s="1"/>
  <c r="H33" i="19" a="1"/>
  <c r="H33" i="19" s="1"/>
  <c r="G33" i="19" a="1"/>
  <c r="G33" i="19" s="1"/>
  <c r="F33" i="19" a="1"/>
  <c r="F33" i="19" s="1"/>
  <c r="E33" i="19" a="1"/>
  <c r="E33" i="19" s="1"/>
  <c r="D33" i="19" a="1"/>
  <c r="D33" i="19" s="1"/>
  <c r="C33" i="19" a="1"/>
  <c r="C33" i="19" s="1"/>
  <c r="B33" i="19" a="1"/>
  <c r="B33" i="19" s="1"/>
  <c r="V32" i="19" a="1"/>
  <c r="V32" i="19" s="1"/>
  <c r="U32" i="19" a="1"/>
  <c r="U32" i="19" s="1"/>
  <c r="T32" i="19" a="1"/>
  <c r="T32" i="19" s="1"/>
  <c r="S32" i="19" a="1"/>
  <c r="S32" i="19" s="1"/>
  <c r="R32" i="19" a="1"/>
  <c r="R32" i="19" s="1"/>
  <c r="Q32" i="19" a="1"/>
  <c r="Q32" i="19" s="1"/>
  <c r="P32" i="19" a="1"/>
  <c r="P32" i="19" s="1"/>
  <c r="O32" i="19" a="1"/>
  <c r="O32" i="19" s="1"/>
  <c r="N32" i="19" a="1"/>
  <c r="N32" i="19" s="1"/>
  <c r="M32" i="19" a="1"/>
  <c r="M32" i="19" s="1"/>
  <c r="L32" i="19" a="1"/>
  <c r="L32" i="19" s="1"/>
  <c r="K32" i="19" a="1"/>
  <c r="K32" i="19" s="1"/>
  <c r="J32" i="19" a="1"/>
  <c r="J32" i="19" s="1"/>
  <c r="I32" i="19" a="1"/>
  <c r="I32" i="19" s="1"/>
  <c r="H32" i="19" a="1"/>
  <c r="H32" i="19" s="1"/>
  <c r="G32" i="19" a="1"/>
  <c r="G32" i="19" s="1"/>
  <c r="F32" i="19" a="1"/>
  <c r="F32" i="19" s="1"/>
  <c r="E32" i="19" a="1"/>
  <c r="E32" i="19" s="1"/>
  <c r="D32" i="19" a="1"/>
  <c r="D32" i="19" s="1"/>
  <c r="C32" i="19" a="1"/>
  <c r="C32" i="19" s="1"/>
  <c r="B32" i="19" a="1"/>
  <c r="B32" i="19" s="1"/>
  <c r="V31" i="19" a="1"/>
  <c r="V31" i="19" s="1"/>
  <c r="U31" i="19" a="1"/>
  <c r="U31" i="19" s="1"/>
  <c r="T31" i="19" a="1"/>
  <c r="T31" i="19" s="1"/>
  <c r="S31" i="19" a="1"/>
  <c r="S31" i="19" s="1"/>
  <c r="R31" i="19" a="1"/>
  <c r="R31" i="19" s="1"/>
  <c r="Q31" i="19" a="1"/>
  <c r="Q31" i="19" s="1"/>
  <c r="P31" i="19" a="1"/>
  <c r="P31" i="19" s="1"/>
  <c r="O31" i="19" a="1"/>
  <c r="O31" i="19" s="1"/>
  <c r="N31" i="19" a="1"/>
  <c r="N31" i="19" s="1"/>
  <c r="M31" i="19" a="1"/>
  <c r="M31" i="19" s="1"/>
  <c r="L31" i="19" a="1"/>
  <c r="L31" i="19" s="1"/>
  <c r="K31" i="19" a="1"/>
  <c r="K31" i="19" s="1"/>
  <c r="J31" i="19" a="1"/>
  <c r="J31" i="19" s="1"/>
  <c r="I31" i="19" a="1"/>
  <c r="I31" i="19" s="1"/>
  <c r="H31" i="19" a="1"/>
  <c r="H31" i="19" s="1"/>
  <c r="G31" i="19" a="1"/>
  <c r="G31" i="19" s="1"/>
  <c r="F31" i="19" a="1"/>
  <c r="F31" i="19" s="1"/>
  <c r="E31" i="19" a="1"/>
  <c r="E31" i="19" s="1"/>
  <c r="D31" i="19" a="1"/>
  <c r="D31" i="19" s="1"/>
  <c r="C31" i="19" a="1"/>
  <c r="C31" i="19" s="1"/>
  <c r="B31" i="19" a="1"/>
  <c r="B31" i="19" s="1"/>
  <c r="V30" i="19" a="1"/>
  <c r="V30" i="19" s="1"/>
  <c r="U30" i="19" a="1"/>
  <c r="U30" i="19" s="1"/>
  <c r="T30" i="19" a="1"/>
  <c r="T30" i="19" s="1"/>
  <c r="S30" i="19" a="1"/>
  <c r="S30" i="19" s="1"/>
  <c r="R30" i="19" a="1"/>
  <c r="R30" i="19" s="1"/>
  <c r="Q30" i="19" a="1"/>
  <c r="Q30" i="19" s="1"/>
  <c r="P30" i="19" a="1"/>
  <c r="P30" i="19" s="1"/>
  <c r="O30" i="19" a="1"/>
  <c r="O30" i="19" s="1"/>
  <c r="N30" i="19" a="1"/>
  <c r="N30" i="19" s="1"/>
  <c r="M30" i="19" a="1"/>
  <c r="M30" i="19" s="1"/>
  <c r="L30" i="19" a="1"/>
  <c r="L30" i="19" s="1"/>
  <c r="K30" i="19" a="1"/>
  <c r="K30" i="19" s="1"/>
  <c r="J30" i="19" a="1"/>
  <c r="J30" i="19" s="1"/>
  <c r="I30" i="19" a="1"/>
  <c r="I30" i="19" s="1"/>
  <c r="G30" i="19" a="1"/>
  <c r="G30" i="19" s="1"/>
  <c r="F30" i="19" a="1"/>
  <c r="F30" i="19" s="1"/>
  <c r="E30" i="19" a="1"/>
  <c r="E30" i="19" s="1"/>
  <c r="D30" i="19" a="1"/>
  <c r="D30" i="19" s="1"/>
  <c r="C30" i="19" a="1"/>
  <c r="C30" i="19" s="1"/>
  <c r="B30" i="19" a="1"/>
  <c r="B30" i="19" s="1"/>
  <c r="V29" i="19" a="1"/>
  <c r="V29" i="19" s="1"/>
  <c r="U29" i="19" a="1"/>
  <c r="U29" i="19" s="1"/>
  <c r="T29" i="19" a="1"/>
  <c r="T29" i="19" s="1"/>
  <c r="S29" i="19" a="1"/>
  <c r="S29" i="19" s="1"/>
  <c r="R29" i="19" a="1"/>
  <c r="R29" i="19" s="1"/>
  <c r="Q29" i="19" a="1"/>
  <c r="Q29" i="19" s="1"/>
  <c r="P29" i="19" a="1"/>
  <c r="P29" i="19" s="1"/>
  <c r="O29" i="19" a="1"/>
  <c r="O29" i="19" s="1"/>
  <c r="N29" i="19" a="1"/>
  <c r="N29" i="19" s="1"/>
  <c r="M29" i="19" a="1"/>
  <c r="M29" i="19" s="1"/>
  <c r="L29" i="19" a="1"/>
  <c r="L29" i="19" s="1"/>
  <c r="K29" i="19" a="1"/>
  <c r="K29" i="19" s="1"/>
  <c r="J29" i="19" a="1"/>
  <c r="J29" i="19" s="1"/>
  <c r="I29" i="19" a="1"/>
  <c r="I29" i="19" s="1"/>
  <c r="G29" i="19" a="1"/>
  <c r="G29" i="19" s="1"/>
  <c r="F29" i="19" a="1"/>
  <c r="F29" i="19" s="1"/>
  <c r="E29" i="19" a="1"/>
  <c r="E29" i="19" s="1"/>
  <c r="D29" i="19" a="1"/>
  <c r="D29" i="19" s="1"/>
  <c r="C29" i="19" a="1"/>
  <c r="C29" i="19" s="1"/>
  <c r="B29" i="19" a="1"/>
  <c r="B29" i="19" s="1"/>
  <c r="V28" i="19" a="1"/>
  <c r="V28" i="19" s="1"/>
  <c r="U28" i="19" a="1"/>
  <c r="U28" i="19" s="1"/>
  <c r="T28" i="19" a="1"/>
  <c r="T28" i="19" s="1"/>
  <c r="S28" i="19" a="1"/>
  <c r="S28" i="19" s="1"/>
  <c r="R28" i="19" a="1"/>
  <c r="R28" i="19" s="1"/>
  <c r="Q28" i="19" a="1"/>
  <c r="Q28" i="19" s="1"/>
  <c r="P28" i="19" a="1"/>
  <c r="P28" i="19" s="1"/>
  <c r="O28" i="19" a="1"/>
  <c r="O28" i="19" s="1"/>
  <c r="N28" i="19" a="1"/>
  <c r="N28" i="19" s="1"/>
  <c r="M28" i="19" a="1"/>
  <c r="M28" i="19" s="1"/>
  <c r="L28" i="19" a="1"/>
  <c r="L28" i="19" s="1"/>
  <c r="K28" i="19" a="1"/>
  <c r="K28" i="19" s="1"/>
  <c r="J28" i="19" a="1"/>
  <c r="J28" i="19" s="1"/>
  <c r="I28" i="19" a="1"/>
  <c r="I28" i="19" s="1"/>
  <c r="H28" i="19" a="1"/>
  <c r="H28" i="19" s="1"/>
  <c r="G28" i="19" a="1"/>
  <c r="G28" i="19" s="1"/>
  <c r="F28" i="19" a="1"/>
  <c r="F28" i="19" s="1"/>
  <c r="E28" i="19" a="1"/>
  <c r="E28" i="19" s="1"/>
  <c r="D28" i="19" a="1"/>
  <c r="D28" i="19" s="1"/>
  <c r="C28" i="19" a="1"/>
  <c r="C28" i="19" s="1"/>
  <c r="B28" i="19" a="1"/>
  <c r="B28" i="19" s="1"/>
  <c r="V27" i="19" a="1"/>
  <c r="V27" i="19" s="1"/>
  <c r="U27" i="19" a="1"/>
  <c r="U27" i="19" s="1"/>
  <c r="T27" i="19" a="1"/>
  <c r="T27" i="19" s="1"/>
  <c r="S27" i="19" a="1"/>
  <c r="S27" i="19" s="1"/>
  <c r="R27" i="19" a="1"/>
  <c r="R27" i="19" s="1"/>
  <c r="Q27" i="19" a="1"/>
  <c r="Q27" i="19" s="1"/>
  <c r="P27" i="19" a="1"/>
  <c r="P27" i="19" s="1"/>
  <c r="O27" i="19" a="1"/>
  <c r="O27" i="19" s="1"/>
  <c r="N27" i="19" a="1"/>
  <c r="N27" i="19" s="1"/>
  <c r="M27" i="19" a="1"/>
  <c r="M27" i="19" s="1"/>
  <c r="L27" i="19" a="1"/>
  <c r="L27" i="19" s="1"/>
  <c r="K27" i="19" a="1"/>
  <c r="K27" i="19" s="1"/>
  <c r="J27" i="19" a="1"/>
  <c r="J27" i="19" s="1"/>
  <c r="I27" i="19" a="1"/>
  <c r="I27" i="19" s="1"/>
  <c r="H27" i="19" a="1"/>
  <c r="H27" i="19" s="1"/>
  <c r="G27" i="19" a="1"/>
  <c r="G27" i="19" s="1"/>
  <c r="F27" i="19" a="1"/>
  <c r="F27" i="19" s="1"/>
  <c r="E27" i="19" a="1"/>
  <c r="E27" i="19" s="1"/>
  <c r="D27" i="19" a="1"/>
  <c r="D27" i="19" s="1"/>
  <c r="C27" i="19" a="1"/>
  <c r="C27" i="19" s="1"/>
  <c r="B27" i="19" a="1"/>
  <c r="B27" i="19" s="1"/>
  <c r="V26" i="19" a="1"/>
  <c r="V26" i="19" s="1"/>
  <c r="U26" i="19" a="1"/>
  <c r="U26" i="19" s="1"/>
  <c r="T26" i="19" a="1"/>
  <c r="T26" i="19" s="1"/>
  <c r="S26" i="19" a="1"/>
  <c r="S26" i="19" s="1"/>
  <c r="R26" i="19" a="1"/>
  <c r="R26" i="19" s="1"/>
  <c r="Q26" i="19" a="1"/>
  <c r="Q26" i="19" s="1"/>
  <c r="P26" i="19" a="1"/>
  <c r="P26" i="19" s="1"/>
  <c r="O26" i="19" a="1"/>
  <c r="O26" i="19" s="1"/>
  <c r="N26" i="19" a="1"/>
  <c r="N26" i="19" s="1"/>
  <c r="M26" i="19" a="1"/>
  <c r="M26" i="19" s="1"/>
  <c r="L26" i="19" a="1"/>
  <c r="L26" i="19" s="1"/>
  <c r="K26" i="19" a="1"/>
  <c r="K26" i="19" s="1"/>
  <c r="J26" i="19" a="1"/>
  <c r="J26" i="19" s="1"/>
  <c r="I26" i="19" a="1"/>
  <c r="I26" i="19" s="1"/>
  <c r="H26" i="19" a="1"/>
  <c r="H26" i="19" s="1"/>
  <c r="G26" i="19" a="1"/>
  <c r="G26" i="19" s="1"/>
  <c r="F26" i="19" a="1"/>
  <c r="F26" i="19" s="1"/>
  <c r="E26" i="19" a="1"/>
  <c r="E26" i="19" s="1"/>
  <c r="D26" i="19" a="1"/>
  <c r="D26" i="19" s="1"/>
  <c r="C26" i="19" a="1"/>
  <c r="C26" i="19" s="1"/>
  <c r="B26" i="19" a="1"/>
  <c r="B26" i="19" s="1"/>
  <c r="V25" i="19" a="1"/>
  <c r="V25" i="19" s="1"/>
  <c r="U25" i="19" a="1"/>
  <c r="U25" i="19" s="1"/>
  <c r="T25" i="19" a="1"/>
  <c r="T25" i="19" s="1"/>
  <c r="S25" i="19" a="1"/>
  <c r="S25" i="19" s="1"/>
  <c r="R25" i="19" a="1"/>
  <c r="R25" i="19" s="1"/>
  <c r="Q25" i="19" a="1"/>
  <c r="Q25" i="19" s="1"/>
  <c r="P25" i="19" a="1"/>
  <c r="P25" i="19" s="1"/>
  <c r="O25" i="19" a="1"/>
  <c r="O25" i="19" s="1"/>
  <c r="N25" i="19" a="1"/>
  <c r="N25" i="19" s="1"/>
  <c r="M25" i="19" a="1"/>
  <c r="M25" i="19" s="1"/>
  <c r="L25" i="19" a="1"/>
  <c r="L25" i="19" s="1"/>
  <c r="K25" i="19" a="1"/>
  <c r="K25" i="19" s="1"/>
  <c r="J25" i="19" a="1"/>
  <c r="J25" i="19" s="1"/>
  <c r="I25" i="19" a="1"/>
  <c r="I25" i="19" s="1"/>
  <c r="H25" i="19" a="1"/>
  <c r="H25" i="19" s="1"/>
  <c r="G25" i="19" a="1"/>
  <c r="G25" i="19" s="1"/>
  <c r="F25" i="19" a="1"/>
  <c r="F25" i="19" s="1"/>
  <c r="E25" i="19" a="1"/>
  <c r="E25" i="19" s="1"/>
  <c r="D25" i="19" a="1"/>
  <c r="D25" i="19" s="1"/>
  <c r="C25" i="19" a="1"/>
  <c r="C25" i="19" s="1"/>
  <c r="B25" i="19" a="1"/>
  <c r="B25" i="19" s="1"/>
  <c r="V24" i="19" a="1"/>
  <c r="V24" i="19" s="1"/>
  <c r="U24" i="19" a="1"/>
  <c r="U24" i="19" s="1"/>
  <c r="T24" i="19" a="1"/>
  <c r="T24" i="19" s="1"/>
  <c r="S24" i="19" a="1"/>
  <c r="S24" i="19" s="1"/>
  <c r="R24" i="19" a="1"/>
  <c r="R24" i="19" s="1"/>
  <c r="Q24" i="19" a="1"/>
  <c r="Q24" i="19" s="1"/>
  <c r="P24" i="19" a="1"/>
  <c r="P24" i="19" s="1"/>
  <c r="O24" i="19" a="1"/>
  <c r="O24" i="19" s="1"/>
  <c r="N24" i="19" a="1"/>
  <c r="N24" i="19" s="1"/>
  <c r="M24" i="19" a="1"/>
  <c r="M24" i="19" s="1"/>
  <c r="L24" i="19" a="1"/>
  <c r="L24" i="19" s="1"/>
  <c r="K24" i="19" a="1"/>
  <c r="K24" i="19" s="1"/>
  <c r="J24" i="19" a="1"/>
  <c r="J24" i="19" s="1"/>
  <c r="I24" i="19" a="1"/>
  <c r="I24" i="19" s="1"/>
  <c r="H24" i="19" a="1"/>
  <c r="H24" i="19" s="1"/>
  <c r="G24" i="19" a="1"/>
  <c r="G24" i="19" s="1"/>
  <c r="F24" i="19" a="1"/>
  <c r="F24" i="19" s="1"/>
  <c r="E24" i="19" a="1"/>
  <c r="E24" i="19" s="1"/>
  <c r="D24" i="19" a="1"/>
  <c r="D24" i="19" s="1"/>
  <c r="C24" i="19" a="1"/>
  <c r="C24" i="19" s="1"/>
  <c r="B24" i="19" a="1"/>
  <c r="B24" i="19" s="1"/>
  <c r="V23" i="19" a="1"/>
  <c r="V23" i="19" s="1"/>
  <c r="U23" i="19" a="1"/>
  <c r="U23" i="19" s="1"/>
  <c r="T23" i="19" a="1"/>
  <c r="T23" i="19" s="1"/>
  <c r="S23" i="19" a="1"/>
  <c r="S23" i="19" s="1"/>
  <c r="R23" i="19" a="1"/>
  <c r="R23" i="19" s="1"/>
  <c r="Q23" i="19" a="1"/>
  <c r="Q23" i="19" s="1"/>
  <c r="P23" i="19" a="1"/>
  <c r="P23" i="19" s="1"/>
  <c r="O23" i="19" a="1"/>
  <c r="O23" i="19" s="1"/>
  <c r="N23" i="19" a="1"/>
  <c r="N23" i="19" s="1"/>
  <c r="M23" i="19" a="1"/>
  <c r="M23" i="19" s="1"/>
  <c r="L23" i="19" a="1"/>
  <c r="L23" i="19" s="1"/>
  <c r="K23" i="19" a="1"/>
  <c r="K23" i="19" s="1"/>
  <c r="J23" i="19" a="1"/>
  <c r="J23" i="19" s="1"/>
  <c r="H23" i="19" a="1"/>
  <c r="H23" i="19" s="1"/>
  <c r="G23" i="19" a="1"/>
  <c r="G23" i="19" s="1"/>
  <c r="F23" i="19" a="1"/>
  <c r="F23" i="19" s="1"/>
  <c r="E23" i="19" a="1"/>
  <c r="E23" i="19" s="1"/>
  <c r="D23" i="19" a="1"/>
  <c r="D23" i="19" s="1"/>
  <c r="C23" i="19" a="1"/>
  <c r="C23" i="19" s="1"/>
  <c r="B23" i="19" a="1"/>
  <c r="B23" i="19" s="1"/>
  <c r="V22" i="19" a="1"/>
  <c r="V22" i="19" s="1"/>
  <c r="U22" i="19" a="1"/>
  <c r="U22" i="19" s="1"/>
  <c r="T22" i="19" a="1"/>
  <c r="T22" i="19" s="1"/>
  <c r="S22" i="19" a="1"/>
  <c r="S22" i="19" s="1"/>
  <c r="R22" i="19" a="1"/>
  <c r="R22" i="19" s="1"/>
  <c r="Q22" i="19" a="1"/>
  <c r="Q22" i="19" s="1"/>
  <c r="P22" i="19" a="1"/>
  <c r="P22" i="19" s="1"/>
  <c r="O22" i="19" a="1"/>
  <c r="O22" i="19" s="1"/>
  <c r="N22" i="19" a="1"/>
  <c r="N22" i="19" s="1"/>
  <c r="M22" i="19" a="1"/>
  <c r="M22" i="19" s="1"/>
  <c r="L22" i="19" a="1"/>
  <c r="L22" i="19" s="1"/>
  <c r="K22" i="19" a="1"/>
  <c r="K22" i="19" s="1"/>
  <c r="J22" i="19" a="1"/>
  <c r="J22" i="19" s="1"/>
  <c r="I22" i="19" a="1"/>
  <c r="I22" i="19" s="1"/>
  <c r="H22" i="19" a="1"/>
  <c r="H22" i="19" s="1"/>
  <c r="G22" i="19" a="1"/>
  <c r="G22" i="19" s="1"/>
  <c r="F22" i="19" a="1"/>
  <c r="F22" i="19" s="1"/>
  <c r="E22" i="19" a="1"/>
  <c r="E22" i="19" s="1"/>
  <c r="D22" i="19" a="1"/>
  <c r="D22" i="19" s="1"/>
  <c r="C22" i="19" a="1"/>
  <c r="C22" i="19" s="1"/>
  <c r="B22" i="19" a="1"/>
  <c r="B22" i="19" s="1"/>
  <c r="V21" i="19" a="1"/>
  <c r="V21" i="19" s="1"/>
  <c r="U21" i="19" a="1"/>
  <c r="U21" i="19" s="1"/>
  <c r="T21" i="19" a="1"/>
  <c r="T21" i="19" s="1"/>
  <c r="S21" i="19" a="1"/>
  <c r="S21" i="19" s="1"/>
  <c r="R21" i="19" a="1"/>
  <c r="R21" i="19" s="1"/>
  <c r="Q21" i="19" a="1"/>
  <c r="Q21" i="19" s="1"/>
  <c r="P21" i="19" a="1"/>
  <c r="P21" i="19" s="1"/>
  <c r="O21" i="19" a="1"/>
  <c r="O21" i="19" s="1"/>
  <c r="N21" i="19" a="1"/>
  <c r="N21" i="19" s="1"/>
  <c r="M21" i="19" a="1"/>
  <c r="M21" i="19" s="1"/>
  <c r="L21" i="19" a="1"/>
  <c r="L21" i="19" s="1"/>
  <c r="K21" i="19" a="1"/>
  <c r="K21" i="19" s="1"/>
  <c r="J21" i="19" a="1"/>
  <c r="J21" i="19" s="1"/>
  <c r="I21" i="19" a="1"/>
  <c r="I21" i="19" s="1"/>
  <c r="H21" i="19" a="1"/>
  <c r="H21" i="19" s="1"/>
  <c r="G21" i="19" a="1"/>
  <c r="G21" i="19" s="1"/>
  <c r="F21" i="19" a="1"/>
  <c r="F21" i="19" s="1"/>
  <c r="E21" i="19" a="1"/>
  <c r="E21" i="19" s="1"/>
  <c r="D21" i="19" a="1"/>
  <c r="D21" i="19" s="1"/>
  <c r="C21" i="19" a="1"/>
  <c r="C21" i="19" s="1"/>
  <c r="B21" i="19" a="1"/>
  <c r="B21" i="19" s="1"/>
  <c r="V20" i="19" a="1"/>
  <c r="V20" i="19" s="1"/>
  <c r="U20" i="19" a="1"/>
  <c r="U20" i="19" s="1"/>
  <c r="T20" i="19" a="1"/>
  <c r="T20" i="19" s="1"/>
  <c r="S20" i="19" a="1"/>
  <c r="S20" i="19" s="1"/>
  <c r="R20" i="19" a="1"/>
  <c r="R20" i="19" s="1"/>
  <c r="Q20" i="19" a="1"/>
  <c r="Q20" i="19" s="1"/>
  <c r="P20" i="19" a="1"/>
  <c r="P20" i="19" s="1"/>
  <c r="O20" i="19" a="1"/>
  <c r="O20" i="19" s="1"/>
  <c r="N20" i="19" a="1"/>
  <c r="N20" i="19" s="1"/>
  <c r="M20" i="19" a="1"/>
  <c r="M20" i="19" s="1"/>
  <c r="L20" i="19" a="1"/>
  <c r="L20" i="19" s="1"/>
  <c r="K20" i="19" a="1"/>
  <c r="K20" i="19" s="1"/>
  <c r="J20" i="19" a="1"/>
  <c r="J20" i="19" s="1"/>
  <c r="I20" i="19" a="1"/>
  <c r="I20" i="19" s="1"/>
  <c r="H20" i="19" a="1"/>
  <c r="H20" i="19" s="1"/>
  <c r="G20" i="19" a="1"/>
  <c r="G20" i="19" s="1"/>
  <c r="F20" i="19" a="1"/>
  <c r="F20" i="19" s="1"/>
  <c r="E20" i="19" a="1"/>
  <c r="E20" i="19" s="1"/>
  <c r="D20" i="19" a="1"/>
  <c r="D20" i="19" s="1"/>
  <c r="C20" i="19" a="1"/>
  <c r="C20" i="19" s="1"/>
  <c r="B20" i="19" a="1"/>
  <c r="B20" i="19" s="1"/>
  <c r="V19" i="19" a="1"/>
  <c r="V19" i="19" s="1"/>
  <c r="U19" i="19" a="1"/>
  <c r="U19" i="19" s="1"/>
  <c r="T19" i="19" a="1"/>
  <c r="T19" i="19" s="1"/>
  <c r="S19" i="19" a="1"/>
  <c r="S19" i="19" s="1"/>
  <c r="R19" i="19" a="1"/>
  <c r="R19" i="19" s="1"/>
  <c r="Q19" i="19" a="1"/>
  <c r="Q19" i="19" s="1"/>
  <c r="P19" i="19" a="1"/>
  <c r="P19" i="19" s="1"/>
  <c r="O19" i="19" a="1"/>
  <c r="O19" i="19" s="1"/>
  <c r="N19" i="19" a="1"/>
  <c r="N19" i="19" s="1"/>
  <c r="M19" i="19" a="1"/>
  <c r="M19" i="19" s="1"/>
  <c r="L19" i="19" a="1"/>
  <c r="L19" i="19" s="1"/>
  <c r="K19" i="19" a="1"/>
  <c r="K19" i="19" s="1"/>
  <c r="J19" i="19" a="1"/>
  <c r="J19" i="19" s="1"/>
  <c r="I19" i="19" a="1"/>
  <c r="I19" i="19" s="1"/>
  <c r="H19" i="19" a="1"/>
  <c r="H19" i="19" s="1"/>
  <c r="G19" i="19" a="1"/>
  <c r="G19" i="19" s="1"/>
  <c r="F19" i="19" a="1"/>
  <c r="F19" i="19" s="1"/>
  <c r="E19" i="19" a="1"/>
  <c r="E19" i="19" s="1"/>
  <c r="D19" i="19" a="1"/>
  <c r="D19" i="19" s="1"/>
  <c r="C19" i="19" a="1"/>
  <c r="C19" i="19" s="1"/>
  <c r="B19" i="19" a="1"/>
  <c r="B19" i="19" s="1"/>
  <c r="V18" i="19" a="1"/>
  <c r="V18" i="19" s="1"/>
  <c r="U18" i="19" a="1"/>
  <c r="U18" i="19" s="1"/>
  <c r="T18" i="19" a="1"/>
  <c r="T18" i="19" s="1"/>
  <c r="S18" i="19" a="1"/>
  <c r="S18" i="19" s="1"/>
  <c r="R18" i="19" a="1"/>
  <c r="R18" i="19" s="1"/>
  <c r="Q18" i="19" a="1"/>
  <c r="Q18" i="19" s="1"/>
  <c r="P18" i="19" a="1"/>
  <c r="P18" i="19" s="1"/>
  <c r="O18" i="19" a="1"/>
  <c r="O18" i="19" s="1"/>
  <c r="N18" i="19" a="1"/>
  <c r="N18" i="19" s="1"/>
  <c r="M18" i="19" a="1"/>
  <c r="M18" i="19" s="1"/>
  <c r="L18" i="19" a="1"/>
  <c r="L18" i="19" s="1"/>
  <c r="K18" i="19" a="1"/>
  <c r="K18" i="19" s="1"/>
  <c r="J18" i="19" a="1"/>
  <c r="J18" i="19" s="1"/>
  <c r="I18" i="19" a="1"/>
  <c r="I18" i="19" s="1"/>
  <c r="H18" i="19" a="1"/>
  <c r="H18" i="19" s="1"/>
  <c r="G18" i="19" a="1"/>
  <c r="G18" i="19" s="1"/>
  <c r="F18" i="19" a="1"/>
  <c r="F18" i="19" s="1"/>
  <c r="E18" i="19" a="1"/>
  <c r="E18" i="19" s="1"/>
  <c r="D18" i="19" a="1"/>
  <c r="D18" i="19" s="1"/>
  <c r="C18" i="19" a="1"/>
  <c r="C18" i="19" s="1"/>
  <c r="B18" i="19" a="1"/>
  <c r="B18" i="19" s="1"/>
  <c r="V17" i="19" a="1"/>
  <c r="V17" i="19" s="1"/>
  <c r="U17" i="19" a="1"/>
  <c r="U17" i="19" s="1"/>
  <c r="T17" i="19" a="1"/>
  <c r="T17" i="19" s="1"/>
  <c r="S17" i="19" a="1"/>
  <c r="S17" i="19" s="1"/>
  <c r="R17" i="19" a="1"/>
  <c r="R17" i="19" s="1"/>
  <c r="Q17" i="19" a="1"/>
  <c r="Q17" i="19" s="1"/>
  <c r="P17" i="19" a="1"/>
  <c r="P17" i="19" s="1"/>
  <c r="O17" i="19" a="1"/>
  <c r="O17" i="19" s="1"/>
  <c r="N17" i="19" a="1"/>
  <c r="N17" i="19" s="1"/>
  <c r="M17" i="19" a="1"/>
  <c r="M17" i="19" s="1"/>
  <c r="L17" i="19" a="1"/>
  <c r="L17" i="19" s="1"/>
  <c r="K17" i="19" a="1"/>
  <c r="K17" i="19" s="1"/>
  <c r="J17" i="19" a="1"/>
  <c r="J17" i="19" s="1"/>
  <c r="I17" i="19" a="1"/>
  <c r="I17" i="19" s="1"/>
  <c r="H17" i="19" a="1"/>
  <c r="H17" i="19" s="1"/>
  <c r="G17" i="19" a="1"/>
  <c r="G17" i="19" s="1"/>
  <c r="F17" i="19" a="1"/>
  <c r="F17" i="19" s="1"/>
  <c r="E17" i="19" a="1"/>
  <c r="E17" i="19" s="1"/>
  <c r="D17" i="19" a="1"/>
  <c r="D17" i="19" s="1"/>
  <c r="C17" i="19" a="1"/>
  <c r="C17" i="19" s="1"/>
  <c r="B17" i="19" a="1"/>
  <c r="B17" i="19" s="1"/>
  <c r="V16" i="19" a="1"/>
  <c r="V16" i="19" s="1"/>
  <c r="U16" i="19" a="1"/>
  <c r="U16" i="19" s="1"/>
  <c r="T16" i="19" a="1"/>
  <c r="T16" i="19" s="1"/>
  <c r="S16" i="19" a="1"/>
  <c r="S16" i="19" s="1"/>
  <c r="R16" i="19" a="1"/>
  <c r="R16" i="19" s="1"/>
  <c r="Q16" i="19" a="1"/>
  <c r="Q16" i="19" s="1"/>
  <c r="P16" i="19" a="1"/>
  <c r="P16" i="19" s="1"/>
  <c r="O16" i="19" a="1"/>
  <c r="O16" i="19" s="1"/>
  <c r="N16" i="19" a="1"/>
  <c r="N16" i="19" s="1"/>
  <c r="M16" i="19" a="1"/>
  <c r="M16" i="19" s="1"/>
  <c r="L16" i="19" a="1"/>
  <c r="L16" i="19" s="1"/>
  <c r="K16" i="19" a="1"/>
  <c r="K16" i="19" s="1"/>
  <c r="J16" i="19" a="1"/>
  <c r="J16" i="19" s="1"/>
  <c r="I16" i="19" a="1"/>
  <c r="I16" i="19" s="1"/>
  <c r="H16" i="19" a="1"/>
  <c r="H16" i="19" s="1"/>
  <c r="G16" i="19" a="1"/>
  <c r="G16" i="19" s="1"/>
  <c r="F16" i="19" a="1"/>
  <c r="F16" i="19" s="1"/>
  <c r="E16" i="19" a="1"/>
  <c r="E16" i="19" s="1"/>
  <c r="D16" i="19" a="1"/>
  <c r="D16" i="19" s="1"/>
  <c r="C16" i="19" a="1"/>
  <c r="C16" i="19" s="1"/>
  <c r="B16" i="19" a="1"/>
  <c r="B16" i="19" s="1"/>
  <c r="V15" i="19" a="1"/>
  <c r="V15" i="19" s="1"/>
  <c r="U15" i="19" a="1"/>
  <c r="U15" i="19" s="1"/>
  <c r="T15" i="19" a="1"/>
  <c r="T15" i="19" s="1"/>
  <c r="S15" i="19" a="1"/>
  <c r="S15" i="19" s="1"/>
  <c r="R15" i="19" a="1"/>
  <c r="R15" i="19" s="1"/>
  <c r="Q15" i="19" a="1"/>
  <c r="Q15" i="19" s="1"/>
  <c r="P15" i="19" a="1"/>
  <c r="P15" i="19" s="1"/>
  <c r="O15" i="19" a="1"/>
  <c r="O15" i="19" s="1"/>
  <c r="N15" i="19" a="1"/>
  <c r="N15" i="19" s="1"/>
  <c r="M15" i="19" a="1"/>
  <c r="M15" i="19" s="1"/>
  <c r="L15" i="19" a="1"/>
  <c r="L15" i="19" s="1"/>
  <c r="K15" i="19" a="1"/>
  <c r="K15" i="19" s="1"/>
  <c r="J15" i="19" a="1"/>
  <c r="J15" i="19" s="1"/>
  <c r="I15" i="19" a="1"/>
  <c r="I15" i="19" s="1"/>
  <c r="H15" i="19" a="1"/>
  <c r="H15" i="19" s="1"/>
  <c r="G15" i="19" a="1"/>
  <c r="G15" i="19" s="1"/>
  <c r="F15" i="19" a="1"/>
  <c r="F15" i="19" s="1"/>
  <c r="E15" i="19" a="1"/>
  <c r="E15" i="19" s="1"/>
  <c r="D15" i="19" a="1"/>
  <c r="D15" i="19" s="1"/>
  <c r="C15" i="19" a="1"/>
  <c r="C15" i="19" s="1"/>
  <c r="B15" i="19" a="1"/>
  <c r="B15" i="19" s="1"/>
  <c r="V14" i="19" a="1"/>
  <c r="V14" i="19" s="1"/>
  <c r="U14" i="19" a="1"/>
  <c r="U14" i="19" s="1"/>
  <c r="T14" i="19" a="1"/>
  <c r="T14" i="19" s="1"/>
  <c r="S14" i="19" a="1"/>
  <c r="S14" i="19" s="1"/>
  <c r="R14" i="19" a="1"/>
  <c r="R14" i="19" s="1"/>
  <c r="Q14" i="19" a="1"/>
  <c r="Q14" i="19" s="1"/>
  <c r="P14" i="19" a="1"/>
  <c r="P14" i="19" s="1"/>
  <c r="O14" i="19" a="1"/>
  <c r="O14" i="19" s="1"/>
  <c r="N14" i="19" a="1"/>
  <c r="N14" i="19" s="1"/>
  <c r="M14" i="19" a="1"/>
  <c r="M14" i="19" s="1"/>
  <c r="L14" i="19" a="1"/>
  <c r="L14" i="19" s="1"/>
  <c r="K14" i="19" a="1"/>
  <c r="K14" i="19" s="1"/>
  <c r="J14" i="19" a="1"/>
  <c r="J14" i="19" s="1"/>
  <c r="I14" i="19" a="1"/>
  <c r="I14" i="19" s="1"/>
  <c r="H14" i="19" a="1"/>
  <c r="H14" i="19" s="1"/>
  <c r="G14" i="19" a="1"/>
  <c r="G14" i="19" s="1"/>
  <c r="F14" i="19" a="1"/>
  <c r="F14" i="19" s="1"/>
  <c r="E14" i="19" a="1"/>
  <c r="E14" i="19" s="1"/>
  <c r="D14" i="19" a="1"/>
  <c r="D14" i="19" s="1"/>
  <c r="C14" i="19" a="1"/>
  <c r="C14" i="19" s="1"/>
  <c r="B14" i="19" a="1"/>
  <c r="B14" i="19" s="1"/>
  <c r="V13" i="19" a="1"/>
  <c r="V13" i="19" s="1"/>
  <c r="U13" i="19" a="1"/>
  <c r="U13" i="19" s="1"/>
  <c r="T13" i="19" a="1"/>
  <c r="T13" i="19" s="1"/>
  <c r="S13" i="19" a="1"/>
  <c r="S13" i="19" s="1"/>
  <c r="R13" i="19" a="1"/>
  <c r="R13" i="19" s="1"/>
  <c r="Q13" i="19" a="1"/>
  <c r="Q13" i="19" s="1"/>
  <c r="P13" i="19" a="1"/>
  <c r="P13" i="19" s="1"/>
  <c r="O13" i="19" a="1"/>
  <c r="O13" i="19" s="1"/>
  <c r="N13" i="19" a="1"/>
  <c r="N13" i="19" s="1"/>
  <c r="M13" i="19" a="1"/>
  <c r="M13" i="19" s="1"/>
  <c r="L13" i="19" a="1"/>
  <c r="L13" i="19" s="1"/>
  <c r="K13" i="19" a="1"/>
  <c r="K13" i="19" s="1"/>
  <c r="J13" i="19" a="1"/>
  <c r="J13" i="19" s="1"/>
  <c r="I13" i="19" a="1"/>
  <c r="I13" i="19" s="1"/>
  <c r="H13" i="19" a="1"/>
  <c r="H13" i="19" s="1"/>
  <c r="G13" i="19" a="1"/>
  <c r="G13" i="19" s="1"/>
  <c r="F13" i="19" a="1"/>
  <c r="F13" i="19" s="1"/>
  <c r="E13" i="19" a="1"/>
  <c r="E13" i="19" s="1"/>
  <c r="D13" i="19" a="1"/>
  <c r="D13" i="19" s="1"/>
  <c r="C13" i="19" a="1"/>
  <c r="C13" i="19" s="1"/>
  <c r="B13" i="19" a="1"/>
  <c r="B13" i="19" s="1"/>
  <c r="V12" i="19" a="1"/>
  <c r="V12" i="19" s="1"/>
  <c r="U12" i="19" a="1"/>
  <c r="U12" i="19" s="1"/>
  <c r="T12" i="19" a="1"/>
  <c r="T12" i="19" s="1"/>
  <c r="S12" i="19" a="1"/>
  <c r="S12" i="19" s="1"/>
  <c r="R12" i="19" a="1"/>
  <c r="R12" i="19" s="1"/>
  <c r="Q12" i="19" a="1"/>
  <c r="Q12" i="19" s="1"/>
  <c r="P12" i="19" a="1"/>
  <c r="P12" i="19" s="1"/>
  <c r="O12" i="19" a="1"/>
  <c r="O12" i="19" s="1"/>
  <c r="N12" i="19" a="1"/>
  <c r="N12" i="19" s="1"/>
  <c r="M12" i="19" a="1"/>
  <c r="M12" i="19" s="1"/>
  <c r="L12" i="19" a="1"/>
  <c r="L12" i="19" s="1"/>
  <c r="K12" i="19" a="1"/>
  <c r="K12" i="19" s="1"/>
  <c r="J12" i="19" a="1"/>
  <c r="J12" i="19" s="1"/>
  <c r="I12" i="19" a="1"/>
  <c r="I12" i="19" s="1"/>
  <c r="H12" i="19" a="1"/>
  <c r="H12" i="19" s="1"/>
  <c r="G12" i="19" a="1"/>
  <c r="G12" i="19" s="1"/>
  <c r="F12" i="19" a="1"/>
  <c r="F12" i="19" s="1"/>
  <c r="E12" i="19" a="1"/>
  <c r="E12" i="19" s="1"/>
  <c r="D12" i="19" a="1"/>
  <c r="D12" i="19" s="1"/>
  <c r="C12" i="19" a="1"/>
  <c r="C12" i="19" s="1"/>
  <c r="B12" i="19" a="1"/>
  <c r="B12" i="19" s="1"/>
  <c r="V11" i="19" a="1"/>
  <c r="V11" i="19" s="1"/>
  <c r="U11" i="19" a="1"/>
  <c r="U11" i="19" s="1"/>
  <c r="T11" i="19" a="1"/>
  <c r="T11" i="19" s="1"/>
  <c r="S11" i="19" a="1"/>
  <c r="S11" i="19" s="1"/>
  <c r="R11" i="19" a="1"/>
  <c r="R11" i="19" s="1"/>
  <c r="Q11" i="19" a="1"/>
  <c r="Q11" i="19" s="1"/>
  <c r="P11" i="19" a="1"/>
  <c r="P11" i="19" s="1"/>
  <c r="O11" i="19" a="1"/>
  <c r="O11" i="19" s="1"/>
  <c r="N11" i="19" a="1"/>
  <c r="N11" i="19" s="1"/>
  <c r="M11" i="19" a="1"/>
  <c r="M11" i="19" s="1"/>
  <c r="L11" i="19" a="1"/>
  <c r="L11" i="19" s="1"/>
  <c r="K11" i="19" a="1"/>
  <c r="K11" i="19" s="1"/>
  <c r="J11" i="19" a="1"/>
  <c r="J11" i="19" s="1"/>
  <c r="I11" i="19" a="1"/>
  <c r="I11" i="19" s="1"/>
  <c r="H11" i="19" a="1"/>
  <c r="H11" i="19" s="1"/>
  <c r="G11" i="19" a="1"/>
  <c r="G11" i="19" s="1"/>
  <c r="F11" i="19" a="1"/>
  <c r="F11" i="19" s="1"/>
  <c r="E11" i="19" a="1"/>
  <c r="E11" i="19" s="1"/>
  <c r="D11" i="19" a="1"/>
  <c r="D11" i="19" s="1"/>
  <c r="C11" i="19" a="1"/>
  <c r="C11" i="19" s="1"/>
  <c r="B11" i="19" a="1"/>
  <c r="B11" i="19" s="1"/>
  <c r="V10" i="19" a="1"/>
  <c r="V10" i="19" s="1"/>
  <c r="U10" i="19" a="1"/>
  <c r="U10" i="19" s="1"/>
  <c r="T10" i="19" a="1"/>
  <c r="T10" i="19" s="1"/>
  <c r="S10" i="19" a="1"/>
  <c r="S10" i="19" s="1"/>
  <c r="R10" i="19" a="1"/>
  <c r="R10" i="19" s="1"/>
  <c r="Q10" i="19" a="1"/>
  <c r="Q10" i="19" s="1"/>
  <c r="P10" i="19" a="1"/>
  <c r="P10" i="19" s="1"/>
  <c r="O10" i="19" a="1"/>
  <c r="O10" i="19" s="1"/>
  <c r="N10" i="19" a="1"/>
  <c r="N10" i="19" s="1"/>
  <c r="M10" i="19" a="1"/>
  <c r="M10" i="19" s="1"/>
  <c r="L10" i="19" a="1"/>
  <c r="L10" i="19" s="1"/>
  <c r="K10" i="19" a="1"/>
  <c r="K10" i="19" s="1"/>
  <c r="J10" i="19" a="1"/>
  <c r="J10" i="19" s="1"/>
  <c r="I10" i="19" a="1"/>
  <c r="I10" i="19" s="1"/>
  <c r="H10" i="19" a="1"/>
  <c r="H10" i="19" s="1"/>
  <c r="G10" i="19" a="1"/>
  <c r="G10" i="19" s="1"/>
  <c r="F10" i="19" a="1"/>
  <c r="F10" i="19" s="1"/>
  <c r="E10" i="19" a="1"/>
  <c r="E10" i="19" s="1"/>
  <c r="D10" i="19" a="1"/>
  <c r="D10" i="19" s="1"/>
  <c r="C10" i="19" a="1"/>
  <c r="C10" i="19" s="1"/>
  <c r="B10" i="19" a="1"/>
  <c r="B10" i="19" s="1"/>
  <c r="V9" i="19" a="1"/>
  <c r="V9" i="19" s="1"/>
  <c r="U9" i="19" a="1"/>
  <c r="U9" i="19" s="1"/>
  <c r="T9" i="19" a="1"/>
  <c r="T9" i="19" s="1"/>
  <c r="S9" i="19" a="1"/>
  <c r="S9" i="19" s="1"/>
  <c r="R9" i="19" a="1"/>
  <c r="R9" i="19" s="1"/>
  <c r="Q9" i="19" a="1"/>
  <c r="Q9" i="19" s="1"/>
  <c r="P9" i="19" a="1"/>
  <c r="P9" i="19" s="1"/>
  <c r="O9" i="19" a="1"/>
  <c r="O9" i="19" s="1"/>
  <c r="N9" i="19" a="1"/>
  <c r="N9" i="19" s="1"/>
  <c r="M9" i="19" a="1"/>
  <c r="M9" i="19" s="1"/>
  <c r="L9" i="19" a="1"/>
  <c r="L9" i="19" s="1"/>
  <c r="K9" i="19" a="1"/>
  <c r="K9" i="19" s="1"/>
  <c r="J9" i="19" a="1"/>
  <c r="J9" i="19" s="1"/>
  <c r="I9" i="19" a="1"/>
  <c r="I9" i="19" s="1"/>
  <c r="H9" i="19" a="1"/>
  <c r="H9" i="19" s="1"/>
  <c r="G9" i="19" a="1"/>
  <c r="G9" i="19" s="1"/>
  <c r="F9" i="19" a="1"/>
  <c r="F9" i="19" s="1"/>
  <c r="E9" i="19" a="1"/>
  <c r="E9" i="19" s="1"/>
  <c r="D9" i="19" a="1"/>
  <c r="D9" i="19" s="1"/>
  <c r="C9" i="19" a="1"/>
  <c r="C9" i="19" s="1"/>
  <c r="B9" i="19" a="1"/>
  <c r="B9" i="19" s="1"/>
  <c r="V8" i="19" a="1"/>
  <c r="V8" i="19" s="1"/>
  <c r="U8" i="19" a="1"/>
  <c r="U8" i="19" s="1"/>
  <c r="T8" i="19" a="1"/>
  <c r="T8" i="19" s="1"/>
  <c r="S8" i="19" a="1"/>
  <c r="S8" i="19" s="1"/>
  <c r="R8" i="19" a="1"/>
  <c r="R8" i="19" s="1"/>
  <c r="Q8" i="19" a="1"/>
  <c r="Q8" i="19" s="1"/>
  <c r="P8" i="19" a="1"/>
  <c r="P8" i="19" s="1"/>
  <c r="O8" i="19" a="1"/>
  <c r="O8" i="19" s="1"/>
  <c r="N8" i="19" a="1"/>
  <c r="N8" i="19" s="1"/>
  <c r="M8" i="19" a="1"/>
  <c r="M8" i="19" s="1"/>
  <c r="L8" i="19" a="1"/>
  <c r="L8" i="19" s="1"/>
  <c r="K8" i="19" a="1"/>
  <c r="K8" i="19" s="1"/>
  <c r="J8" i="19" a="1"/>
  <c r="J8" i="19" s="1"/>
  <c r="I8" i="19" a="1"/>
  <c r="I8" i="19" s="1"/>
  <c r="H8" i="19" a="1"/>
  <c r="H8" i="19" s="1"/>
  <c r="G8" i="19" a="1"/>
  <c r="G8" i="19" s="1"/>
  <c r="F8" i="19" a="1"/>
  <c r="F8" i="19" s="1"/>
  <c r="E8" i="19" a="1"/>
  <c r="E8" i="19" s="1"/>
  <c r="D8" i="19" a="1"/>
  <c r="D8" i="19" s="1"/>
  <c r="C8" i="19" a="1"/>
  <c r="C8" i="19" s="1"/>
  <c r="B8" i="19" a="1"/>
  <c r="B8" i="19" s="1"/>
  <c r="V7" i="19" a="1"/>
  <c r="V7" i="19" s="1"/>
  <c r="U7" i="19" a="1"/>
  <c r="U7" i="19" s="1"/>
  <c r="T7" i="19" a="1"/>
  <c r="T7" i="19" s="1"/>
  <c r="R7" i="19" a="1"/>
  <c r="R7" i="19" s="1"/>
  <c r="Q7" i="19" a="1"/>
  <c r="Q7" i="19" s="1"/>
  <c r="P7" i="19" a="1"/>
  <c r="P7" i="19" s="1"/>
  <c r="O7" i="19" a="1"/>
  <c r="O7" i="19" s="1"/>
  <c r="N7" i="19" a="1"/>
  <c r="N7" i="19" s="1"/>
  <c r="M7" i="19" a="1"/>
  <c r="M7" i="19" s="1"/>
  <c r="L7" i="19" a="1"/>
  <c r="L7" i="19" s="1"/>
  <c r="K7" i="19" a="1"/>
  <c r="K7" i="19" s="1"/>
  <c r="J7" i="19" a="1"/>
  <c r="J7" i="19" s="1"/>
  <c r="I7" i="19" a="1"/>
  <c r="I7" i="19" s="1"/>
  <c r="H7" i="19" a="1"/>
  <c r="H7" i="19" s="1"/>
  <c r="G7" i="19" a="1"/>
  <c r="G7" i="19" s="1"/>
  <c r="F7" i="19" a="1"/>
  <c r="F7" i="19" s="1"/>
  <c r="E7" i="19" a="1"/>
  <c r="E7" i="19" s="1"/>
  <c r="D7" i="19" a="1"/>
  <c r="D7" i="19" s="1"/>
  <c r="C7" i="19" a="1"/>
  <c r="C7" i="19" s="1"/>
  <c r="B7" i="19" a="1"/>
  <c r="B7" i="19" s="1"/>
  <c r="V6" i="19" a="1"/>
  <c r="V6" i="19" s="1"/>
  <c r="U6" i="19" a="1"/>
  <c r="U6" i="19" s="1"/>
  <c r="T6" i="19" a="1"/>
  <c r="T6" i="19" s="1"/>
  <c r="S6" i="19" a="1"/>
  <c r="S6" i="19" s="1"/>
  <c r="R6" i="19" a="1"/>
  <c r="R6" i="19" s="1"/>
  <c r="Q6" i="19" a="1"/>
  <c r="Q6" i="19" s="1"/>
  <c r="P6" i="19" a="1"/>
  <c r="P6" i="19" s="1"/>
  <c r="O6" i="19" a="1"/>
  <c r="O6" i="19" s="1"/>
  <c r="N6" i="19" a="1"/>
  <c r="N6" i="19" s="1"/>
  <c r="M6" i="19" a="1"/>
  <c r="M6" i="19" s="1"/>
  <c r="L6" i="19" a="1"/>
  <c r="L6" i="19" s="1"/>
  <c r="K6" i="19" a="1"/>
  <c r="K6" i="19" s="1"/>
  <c r="J6" i="19" a="1"/>
  <c r="J6" i="19" s="1"/>
  <c r="I6" i="19" a="1"/>
  <c r="I6" i="19" s="1"/>
  <c r="H6" i="19" a="1"/>
  <c r="H6" i="19" s="1"/>
  <c r="G6" i="19" a="1"/>
  <c r="G6" i="19" s="1"/>
  <c r="F6" i="19" a="1"/>
  <c r="F6" i="19" s="1"/>
  <c r="E6" i="19" a="1"/>
  <c r="E6" i="19" s="1"/>
  <c r="D6" i="19" a="1"/>
  <c r="D6" i="19" s="1"/>
  <c r="B6" i="19" a="1"/>
  <c r="B6" i="19" s="1"/>
  <c r="V5" i="19" a="1"/>
  <c r="V5" i="19" s="1"/>
  <c r="U5" i="19" a="1"/>
  <c r="U5" i="19" s="1"/>
  <c r="T5" i="19" a="1"/>
  <c r="T5" i="19" s="1"/>
  <c r="S5" i="19" a="1"/>
  <c r="S5" i="19" s="1"/>
  <c r="R5" i="19" a="1"/>
  <c r="R5" i="19" s="1"/>
  <c r="P5" i="19" a="1"/>
  <c r="P5" i="19" s="1"/>
  <c r="O5" i="19" a="1"/>
  <c r="O5" i="19" s="1"/>
  <c r="N5" i="19" a="1"/>
  <c r="N5" i="19" s="1"/>
  <c r="M5" i="19" a="1"/>
  <c r="M5" i="19" s="1"/>
  <c r="L5" i="19" a="1"/>
  <c r="L5" i="19" s="1"/>
  <c r="K5" i="19" a="1"/>
  <c r="K5" i="19" s="1"/>
  <c r="J5" i="19" a="1"/>
  <c r="J5" i="19" s="1"/>
  <c r="I5" i="19" a="1"/>
  <c r="I5" i="19" s="1"/>
  <c r="H5" i="19" a="1"/>
  <c r="H5" i="19" s="1"/>
  <c r="G5" i="19" a="1"/>
  <c r="G5" i="19" s="1"/>
  <c r="F5" i="19" a="1"/>
  <c r="F5" i="19" s="1"/>
  <c r="E5" i="19" a="1"/>
  <c r="E5" i="19" s="1"/>
  <c r="D5" i="19" a="1"/>
  <c r="D5" i="19" s="1"/>
  <c r="C5" i="19" a="1"/>
  <c r="C5" i="19" s="1"/>
  <c r="B5" i="19" a="1"/>
  <c r="B5" i="19" s="1"/>
  <c r="V4" i="19" a="1"/>
  <c r="V4" i="19" s="1"/>
  <c r="U4" i="19" a="1"/>
  <c r="U4" i="19" s="1"/>
  <c r="T4" i="19" a="1"/>
  <c r="T4" i="19" s="1"/>
  <c r="S4" i="19" a="1"/>
  <c r="S4" i="19" s="1"/>
  <c r="R4" i="19" a="1"/>
  <c r="R4" i="19" s="1"/>
  <c r="Q4" i="19" a="1"/>
  <c r="Q4" i="19" s="1"/>
  <c r="P4" i="19" a="1"/>
  <c r="P4" i="19" s="1"/>
  <c r="O4" i="19" a="1"/>
  <c r="O4" i="19" s="1"/>
  <c r="N4" i="19" a="1"/>
  <c r="N4" i="19" s="1"/>
  <c r="M4" i="19" a="1"/>
  <c r="M4" i="19" s="1"/>
  <c r="L4" i="19" a="1"/>
  <c r="L4" i="19" s="1"/>
  <c r="K4" i="19" a="1"/>
  <c r="K4" i="19" s="1"/>
  <c r="J4" i="19" a="1"/>
  <c r="J4" i="19" s="1"/>
  <c r="I4" i="19" a="1"/>
  <c r="I4" i="19" s="1"/>
  <c r="H4" i="19" a="1"/>
  <c r="H4" i="19" s="1"/>
  <c r="G4" i="19" a="1"/>
  <c r="G4" i="19" s="1"/>
  <c r="F4" i="19" a="1"/>
  <c r="F4" i="19" s="1"/>
  <c r="E4" i="19" a="1"/>
  <c r="E4" i="19" s="1"/>
  <c r="D4" i="19" a="1"/>
  <c r="D4" i="19" s="1"/>
  <c r="C4" i="19" a="1"/>
  <c r="C4" i="19" s="1"/>
  <c r="B4" i="19" a="1"/>
  <c r="B4" i="19" s="1"/>
  <c r="V3" i="19" a="1"/>
  <c r="V3" i="19" s="1"/>
  <c r="U3" i="19" a="1"/>
  <c r="U3" i="19" s="1"/>
  <c r="S3" i="19" a="1"/>
  <c r="S3" i="19" s="1"/>
  <c r="R3" i="19" a="1"/>
  <c r="R3" i="19" s="1"/>
  <c r="Q3" i="19" a="1"/>
  <c r="Q3" i="19" s="1"/>
  <c r="O3" i="19" a="1"/>
  <c r="O3" i="19" s="1"/>
  <c r="N3" i="19" a="1"/>
  <c r="N3" i="19" s="1"/>
  <c r="M3" i="19" a="1"/>
  <c r="M3" i="19" s="1"/>
  <c r="L3" i="19" a="1"/>
  <c r="L3" i="19" s="1"/>
  <c r="K3" i="19" a="1"/>
  <c r="K3" i="19" s="1"/>
  <c r="J3" i="19" a="1"/>
  <c r="J3" i="19" s="1"/>
  <c r="I3" i="19" a="1"/>
  <c r="I3" i="19" s="1"/>
  <c r="H3" i="19" a="1"/>
  <c r="H3" i="19" s="1"/>
  <c r="G3" i="19" a="1"/>
  <c r="G3" i="19" s="1"/>
  <c r="F3" i="19" a="1"/>
  <c r="F3" i="19" s="1"/>
  <c r="E3" i="19" a="1"/>
  <c r="E3" i="19" s="1"/>
  <c r="D3" i="19" a="1"/>
  <c r="D3" i="19" s="1"/>
  <c r="C3" i="19" a="1"/>
  <c r="C3" i="19" s="1"/>
  <c r="B3" i="19" a="1"/>
  <c r="B3" i="19" s="1"/>
  <c r="U2" i="19" a="1"/>
  <c r="U2" i="19" s="1"/>
  <c r="T2" i="19" a="1"/>
  <c r="T2" i="19" s="1"/>
  <c r="S2" i="19" a="1"/>
  <c r="S2" i="19" s="1"/>
  <c r="R2" i="19" a="1"/>
  <c r="R2" i="19" s="1"/>
  <c r="Q2" i="19" a="1"/>
  <c r="Q2" i="19" s="1"/>
  <c r="P2" i="19" a="1"/>
  <c r="P2" i="19" s="1"/>
  <c r="O2" i="19" a="1"/>
  <c r="O2" i="19" s="1"/>
  <c r="N2" i="19" a="1"/>
  <c r="N2" i="19" s="1"/>
  <c r="M2" i="19" a="1"/>
  <c r="M2" i="19" s="1"/>
  <c r="L2" i="19" a="1"/>
  <c r="L2" i="19" s="1"/>
  <c r="K2" i="19" a="1"/>
  <c r="K2" i="19" s="1"/>
  <c r="J2" i="19" a="1"/>
  <c r="J2" i="19" s="1"/>
  <c r="I2" i="19" a="1"/>
  <c r="I2" i="19" s="1"/>
  <c r="H2" i="19" a="1"/>
  <c r="H2" i="19" s="1"/>
  <c r="G2" i="19" a="1"/>
  <c r="G2" i="19" s="1"/>
  <c r="F2" i="19" a="1"/>
  <c r="F2" i="19" s="1"/>
  <c r="E2" i="19" a="1"/>
  <c r="E2" i="19" s="1"/>
  <c r="D2" i="19" a="1"/>
  <c r="D2" i="19" s="1"/>
  <c r="C2" i="19" a="1"/>
  <c r="C2" i="19" s="1"/>
  <c r="B2" i="19" a="1"/>
  <c r="B2" i="19" s="1"/>
  <c r="Q261" i="8"/>
  <c r="O261" i="8"/>
  <c r="N261" i="8"/>
  <c r="Q247" i="8"/>
  <c r="P261" i="8"/>
  <c r="P262" i="8"/>
  <c r="P263" i="8"/>
  <c r="P264" i="8"/>
  <c r="P265" i="8"/>
  <c r="P266" i="8"/>
  <c r="P267" i="8"/>
  <c r="P268" i="8"/>
  <c r="P269" i="8"/>
  <c r="P270" i="8"/>
  <c r="P271" i="8"/>
  <c r="S263" i="8"/>
  <c r="S261" i="8"/>
  <c r="S262" i="8"/>
  <c r="S264" i="8"/>
  <c r="S265" i="8"/>
  <c r="S266" i="8"/>
  <c r="S267" i="8"/>
  <c r="S268" i="8"/>
  <c r="S269" i="8"/>
  <c r="S270" i="8"/>
  <c r="S271" i="8"/>
  <c r="S260" i="8"/>
  <c r="M262" i="8"/>
  <c r="M263" i="8"/>
  <c r="M264" i="8"/>
  <c r="M265" i="8"/>
  <c r="M266" i="8"/>
  <c r="M267" i="8"/>
  <c r="M268" i="8"/>
  <c r="M269" i="8"/>
  <c r="M270" i="8"/>
  <c r="M271" i="8"/>
  <c r="L262" i="8"/>
  <c r="L263" i="8"/>
  <c r="L264" i="8"/>
  <c r="L265" i="8"/>
  <c r="L266" i="8"/>
  <c r="L267" i="8"/>
  <c r="L268" i="8"/>
  <c r="L269" i="8"/>
  <c r="L270" i="8"/>
  <c r="L271" i="8"/>
  <c r="L261" i="8"/>
  <c r="M261" i="8"/>
  <c r="G50" i="18"/>
  <c r="G33" i="18"/>
  <c r="G41" i="18"/>
  <c r="G49" i="18"/>
  <c r="H49" i="18" s="1"/>
  <c r="D49" i="18"/>
  <c r="D48" i="18"/>
  <c r="G47" i="18"/>
  <c r="D47" i="18"/>
  <c r="D46" i="18"/>
  <c r="D45" i="18"/>
  <c r="D44" i="18"/>
  <c r="D43" i="18"/>
  <c r="D42" i="18"/>
  <c r="D41" i="18"/>
  <c r="G40" i="18"/>
  <c r="D40" i="18"/>
  <c r="G39" i="18"/>
  <c r="H39" i="18" s="1"/>
  <c r="D39" i="18"/>
  <c r="D38" i="18"/>
  <c r="D37" i="18"/>
  <c r="D36" i="18"/>
  <c r="D35" i="18"/>
  <c r="D34" i="18"/>
  <c r="D33" i="18"/>
  <c r="D32" i="18"/>
  <c r="G31" i="18"/>
  <c r="H31" i="18" s="1"/>
  <c r="D31" i="18"/>
  <c r="E21" i="18"/>
  <c r="E20" i="18"/>
  <c r="E19" i="18"/>
  <c r="E18" i="18"/>
  <c r="E17" i="18"/>
  <c r="E16" i="18"/>
  <c r="E15" i="18"/>
  <c r="E14" i="18"/>
  <c r="E13" i="18"/>
  <c r="E12" i="18"/>
  <c r="E11" i="18"/>
  <c r="E10" i="18"/>
  <c r="E9" i="18"/>
  <c r="E8" i="18"/>
  <c r="E7" i="18"/>
  <c r="E6" i="18"/>
  <c r="E5" i="18"/>
  <c r="E4" i="18"/>
  <c r="E3" i="18"/>
  <c r="B159" i="10"/>
  <c r="C159" i="10"/>
  <c r="D159" i="10"/>
  <c r="E159" i="10"/>
  <c r="F159" i="10"/>
  <c r="G159" i="10"/>
  <c r="H159" i="10"/>
  <c r="J159" i="10"/>
  <c r="K159" i="10"/>
  <c r="L159" i="10"/>
  <c r="M159" i="10"/>
  <c r="N159" i="10"/>
  <c r="O159" i="10"/>
  <c r="P159" i="10"/>
  <c r="Q159" i="10"/>
  <c r="R159" i="10"/>
  <c r="S159" i="10"/>
  <c r="T159" i="10"/>
  <c r="U159" i="10"/>
  <c r="V159" i="10"/>
  <c r="B160" i="10"/>
  <c r="C160" i="10"/>
  <c r="D160" i="10"/>
  <c r="E160" i="10"/>
  <c r="F160" i="10"/>
  <c r="G160" i="10"/>
  <c r="H160" i="10"/>
  <c r="J160" i="10"/>
  <c r="K160" i="10"/>
  <c r="L160" i="10"/>
  <c r="M160" i="10"/>
  <c r="N160" i="10"/>
  <c r="O160" i="10"/>
  <c r="P160" i="10"/>
  <c r="Q160" i="10"/>
  <c r="R160" i="10"/>
  <c r="S160" i="10"/>
  <c r="T160" i="10"/>
  <c r="U160" i="10"/>
  <c r="V160" i="10"/>
  <c r="B161" i="10"/>
  <c r="C161" i="10"/>
  <c r="D161" i="10"/>
  <c r="E161" i="10"/>
  <c r="F161" i="10"/>
  <c r="G161" i="10"/>
  <c r="H161" i="10"/>
  <c r="J161" i="10"/>
  <c r="K161" i="10"/>
  <c r="L161" i="10"/>
  <c r="M161" i="10"/>
  <c r="N161" i="10"/>
  <c r="O161" i="10"/>
  <c r="P161" i="10"/>
  <c r="Q161" i="10"/>
  <c r="R161" i="10"/>
  <c r="S161" i="10"/>
  <c r="T161" i="10"/>
  <c r="U161" i="10"/>
  <c r="V161" i="10"/>
  <c r="I68" i="10" a="1"/>
  <c r="I68" i="10" s="1"/>
  <c r="I69" i="10" a="1"/>
  <c r="I69" i="10" s="1"/>
  <c r="I70" i="10" a="1"/>
  <c r="I70" i="10" s="1"/>
  <c r="I71" i="10" a="1"/>
  <c r="I71" i="10" s="1"/>
  <c r="I161" i="10" s="1"/>
  <c r="I72" i="10" a="1"/>
  <c r="I72" i="10" s="1"/>
  <c r="I162" i="10" s="1"/>
  <c r="S26" i="8"/>
  <c r="S27" i="8"/>
  <c r="S28" i="8"/>
  <c r="S29" i="8"/>
  <c r="S33" i="8"/>
  <c r="S34" i="8"/>
  <c r="S35" i="8"/>
  <c r="G48" i="18" l="1"/>
  <c r="H48" i="18" s="1"/>
  <c r="G42" i="18"/>
  <c r="H42" i="18" s="1"/>
  <c r="G34" i="18"/>
  <c r="H34" i="18" s="1"/>
  <c r="H54" i="18" s="1"/>
  <c r="G36" i="18"/>
  <c r="H36" i="18" s="1"/>
  <c r="G38" i="18"/>
  <c r="H38" i="18" s="1"/>
  <c r="G44" i="18"/>
  <c r="H44" i="18" s="1"/>
  <c r="G37" i="18"/>
  <c r="H37" i="18" s="1"/>
  <c r="G46" i="18"/>
  <c r="H46" i="18" s="1"/>
  <c r="G45" i="18"/>
  <c r="H45" i="18" s="1"/>
  <c r="K87" i="19"/>
  <c r="K81" i="19"/>
  <c r="K86" i="19"/>
  <c r="K82" i="19"/>
  <c r="L81" i="19"/>
  <c r="L86" i="19"/>
  <c r="L82" i="19"/>
  <c r="L87" i="19"/>
  <c r="T81" i="19"/>
  <c r="T86" i="19"/>
  <c r="T82" i="19"/>
  <c r="T87" i="19"/>
  <c r="C87" i="19"/>
  <c r="C81" i="19"/>
  <c r="C86" i="19"/>
  <c r="C82" i="19"/>
  <c r="S87" i="19"/>
  <c r="S81" i="19"/>
  <c r="S86" i="19"/>
  <c r="S82" i="19"/>
  <c r="D81" i="19"/>
  <c r="D86" i="19"/>
  <c r="D82" i="19"/>
  <c r="D87" i="19"/>
  <c r="E81" i="19"/>
  <c r="E86" i="19"/>
  <c r="E82" i="19"/>
  <c r="E87" i="19"/>
  <c r="M81" i="19"/>
  <c r="M86" i="19"/>
  <c r="M82" i="19"/>
  <c r="M87" i="19"/>
  <c r="U81" i="19"/>
  <c r="U86" i="19"/>
  <c r="U82" i="19"/>
  <c r="U87" i="19"/>
  <c r="F81" i="19"/>
  <c r="F86" i="19"/>
  <c r="F82" i="19"/>
  <c r="F87" i="19"/>
  <c r="V81" i="19"/>
  <c r="V86" i="19"/>
  <c r="V82" i="19"/>
  <c r="V87" i="19"/>
  <c r="G81" i="19"/>
  <c r="G86" i="19"/>
  <c r="G82" i="19"/>
  <c r="G87" i="19"/>
  <c r="O81" i="19"/>
  <c r="O86" i="19"/>
  <c r="O82" i="19"/>
  <c r="O87" i="19"/>
  <c r="H86" i="19"/>
  <c r="H82" i="19"/>
  <c r="H87" i="19"/>
  <c r="H81" i="19"/>
  <c r="P86" i="19"/>
  <c r="P82" i="19"/>
  <c r="P87" i="19"/>
  <c r="P81" i="19"/>
  <c r="I82" i="19"/>
  <c r="I87" i="19"/>
  <c r="I81" i="19"/>
  <c r="I86" i="19"/>
  <c r="Q82" i="19"/>
  <c r="Q87" i="19"/>
  <c r="Q81" i="19"/>
  <c r="Q86" i="19"/>
  <c r="N81" i="19"/>
  <c r="N86" i="19"/>
  <c r="N82" i="19"/>
  <c r="N87" i="19"/>
  <c r="B82" i="19"/>
  <c r="B87" i="19"/>
  <c r="B81" i="19"/>
  <c r="B86" i="19"/>
  <c r="J82" i="19"/>
  <c r="J87" i="19"/>
  <c r="J81" i="19"/>
  <c r="J86" i="19"/>
  <c r="R82" i="19"/>
  <c r="R87" i="19"/>
  <c r="R81" i="19"/>
  <c r="R86" i="19"/>
  <c r="H43" i="18"/>
  <c r="H53" i="18" s="1"/>
  <c r="H35" i="18"/>
  <c r="H41" i="18"/>
  <c r="H33" i="18"/>
  <c r="H32" i="18"/>
  <c r="H47" i="18"/>
  <c r="H40" i="18"/>
  <c r="G88" i="19" l="1"/>
  <c r="O88" i="19"/>
  <c r="O89" i="19" s="1"/>
  <c r="E88" i="19"/>
  <c r="E89" i="19" s="1"/>
  <c r="T88" i="19"/>
  <c r="T89" i="19" s="1"/>
  <c r="H88" i="19"/>
  <c r="H89" i="19" s="1"/>
  <c r="P88" i="19"/>
  <c r="P89" i="19" s="1"/>
  <c r="Q88" i="19"/>
  <c r="Q89" i="19" s="1"/>
  <c r="B88" i="19"/>
  <c r="B89" i="19" s="1"/>
  <c r="I88" i="19"/>
  <c r="I89" i="19" s="1"/>
  <c r="U88" i="19"/>
  <c r="U90" i="19" s="1"/>
  <c r="M85" i="19"/>
  <c r="S88" i="19"/>
  <c r="S89" i="19" s="1"/>
  <c r="L88" i="19"/>
  <c r="L90" i="19" s="1"/>
  <c r="R85" i="19"/>
  <c r="R88" i="19"/>
  <c r="R89" i="19" s="1"/>
  <c r="B85" i="19"/>
  <c r="N88" i="19"/>
  <c r="N89" i="19" s="1"/>
  <c r="Q85" i="19"/>
  <c r="H85" i="19"/>
  <c r="O90" i="19"/>
  <c r="O85" i="19"/>
  <c r="F88" i="19"/>
  <c r="F90" i="19" s="1"/>
  <c r="D88" i="19"/>
  <c r="D90" i="19" s="1"/>
  <c r="V85" i="19"/>
  <c r="L85" i="19"/>
  <c r="U85" i="19"/>
  <c r="U89" i="19"/>
  <c r="C85" i="19"/>
  <c r="J85" i="19"/>
  <c r="N85" i="19"/>
  <c r="P85" i="19"/>
  <c r="V88" i="19"/>
  <c r="V89" i="19" s="1"/>
  <c r="F85" i="19"/>
  <c r="D85" i="19"/>
  <c r="K85" i="19"/>
  <c r="M88" i="19"/>
  <c r="M89" i="19" s="1"/>
  <c r="E85" i="19"/>
  <c r="C88" i="19"/>
  <c r="C90" i="19" s="1"/>
  <c r="J88" i="19"/>
  <c r="J89" i="19" s="1"/>
  <c r="I85" i="19"/>
  <c r="G89" i="19"/>
  <c r="G90" i="19"/>
  <c r="G85" i="19"/>
  <c r="S85" i="19"/>
  <c r="T85" i="19"/>
  <c r="K88" i="19"/>
  <c r="K89" i="19" s="1"/>
  <c r="T90" i="19" l="1"/>
  <c r="E90" i="19"/>
  <c r="P90" i="19"/>
  <c r="H90" i="19"/>
  <c r="L89" i="19"/>
  <c r="B90" i="19"/>
  <c r="Q90" i="19"/>
  <c r="D89" i="19"/>
  <c r="F89" i="19"/>
  <c r="M90" i="19"/>
  <c r="S90" i="19"/>
  <c r="N90" i="19"/>
  <c r="I90" i="19"/>
  <c r="R90" i="19"/>
  <c r="K90" i="19"/>
  <c r="J90" i="19"/>
  <c r="C89" i="19"/>
  <c r="V90" i="19"/>
  <c r="Q207" i="8" l="1"/>
  <c r="L56" i="10" a="1"/>
  <c r="L56" i="10" s="1"/>
  <c r="L57" i="10" a="1"/>
  <c r="L57" i="10" s="1"/>
  <c r="L58" i="10" a="1"/>
  <c r="L58" i="10" s="1"/>
  <c r="S215" i="8"/>
  <c r="S216" i="8"/>
  <c r="S217" i="8"/>
  <c r="S218" i="8"/>
  <c r="S219" i="8"/>
  <c r="S220" i="8"/>
  <c r="S221" i="8"/>
  <c r="S222" i="8"/>
  <c r="S223" i="8"/>
  <c r="S224" i="8"/>
  <c r="S225" i="8"/>
  <c r="S226" i="8"/>
  <c r="S227" i="8"/>
  <c r="S228" i="8"/>
  <c r="S229" i="8"/>
  <c r="S230" i="8"/>
  <c r="S231" i="8"/>
  <c r="S232" i="8"/>
  <c r="S233" i="8"/>
  <c r="S234" i="8"/>
  <c r="S235" i="8"/>
  <c r="S236" i="8"/>
  <c r="S214" i="8"/>
  <c r="S213" i="8"/>
  <c r="S237" i="8"/>
  <c r="S238" i="8"/>
  <c r="S239" i="8"/>
  <c r="S240" i="8"/>
  <c r="S241" i="8"/>
  <c r="S242" i="8"/>
  <c r="S243" i="8"/>
  <c r="S244" i="8"/>
  <c r="S245" i="8"/>
  <c r="S246" i="8"/>
  <c r="S247" i="8"/>
  <c r="S248" i="8"/>
  <c r="S249" i="8"/>
  <c r="S250" i="8"/>
  <c r="S251" i="8"/>
  <c r="S252" i="8"/>
  <c r="S253" i="8"/>
  <c r="S254" i="8"/>
  <c r="S255" i="8"/>
  <c r="S256" i="8"/>
  <c r="S257" i="8"/>
  <c r="S258" i="8"/>
  <c r="S259" i="8"/>
  <c r="P246" i="8"/>
  <c r="M246" i="8"/>
  <c r="L246" i="8"/>
  <c r="P245" i="8"/>
  <c r="M245" i="8"/>
  <c r="L245" i="8"/>
  <c r="P244" i="8"/>
  <c r="M244" i="8"/>
  <c r="L244" i="8"/>
  <c r="P243" i="8"/>
  <c r="M243" i="8"/>
  <c r="L243" i="8"/>
  <c r="P242" i="8"/>
  <c r="M242" i="8"/>
  <c r="L242" i="8"/>
  <c r="P241" i="8"/>
  <c r="M241" i="8"/>
  <c r="L241" i="8"/>
  <c r="P240" i="8"/>
  <c r="M240" i="8"/>
  <c r="L240" i="8"/>
  <c r="P239" i="8"/>
  <c r="M239" i="8"/>
  <c r="L239" i="8"/>
  <c r="P238" i="8"/>
  <c r="M238" i="8"/>
  <c r="L238" i="8"/>
  <c r="P237" i="8"/>
  <c r="M237" i="8"/>
  <c r="L237" i="8"/>
  <c r="O237" i="8" l="1"/>
  <c r="N237" i="8"/>
  <c r="Q237" i="8" l="1"/>
  <c r="P173" i="8" l="1"/>
  <c r="P3" i="10" a="1"/>
  <c r="P3" i="10" s="1"/>
  <c r="F45" i="10" a="1"/>
  <c r="F45" i="10" s="1"/>
  <c r="D48" i="10" a="1"/>
  <c r="D48" i="10" s="1"/>
  <c r="Q5" i="10" a="1"/>
  <c r="Q5" i="10" s="1"/>
  <c r="S7" i="10" a="1"/>
  <c r="S7" i="10" s="1"/>
  <c r="S45" i="10" a="1"/>
  <c r="S45" i="10" s="1"/>
  <c r="P4" i="10" a="1"/>
  <c r="P4" i="10" s="1"/>
  <c r="P2" i="10" a="1"/>
  <c r="P2" i="10" s="1"/>
  <c r="Q2" i="10" a="1"/>
  <c r="Q2" i="10" s="1"/>
  <c r="Q3" i="10" a="1"/>
  <c r="Q3" i="10" s="1"/>
  <c r="S6" i="10" a="1"/>
  <c r="S6" i="10" s="1"/>
  <c r="N47" i="10" a="1"/>
  <c r="N47" i="10" s="1"/>
  <c r="N46" i="10" a="1"/>
  <c r="N46" i="10" s="1"/>
  <c r="N48" i="10" a="1"/>
  <c r="N48" i="10" s="1"/>
  <c r="N49" i="10" a="1"/>
  <c r="N49" i="10" s="1"/>
  <c r="N50" i="10" a="1"/>
  <c r="N50" i="10" s="1"/>
  <c r="N51" i="10" a="1"/>
  <c r="N51" i="10" s="1"/>
  <c r="N141" i="10" s="1"/>
  <c r="N52" i="10" a="1"/>
  <c r="N52" i="10" s="1"/>
  <c r="N142" i="10" s="1"/>
  <c r="N53" i="10" a="1"/>
  <c r="N53" i="10" s="1"/>
  <c r="N143" i="10" s="1"/>
  <c r="M45" i="10" a="1"/>
  <c r="M45" i="10" s="1"/>
  <c r="P204" i="8"/>
  <c r="S204" i="8" s="1"/>
  <c r="P247" i="8"/>
  <c r="P248" i="8"/>
  <c r="P249" i="8"/>
  <c r="P250" i="8"/>
  <c r="P251" i="8"/>
  <c r="P252" i="8"/>
  <c r="P253" i="8"/>
  <c r="P254" i="8"/>
  <c r="P255" i="8"/>
  <c r="P256" i="8"/>
  <c r="P257" i="8"/>
  <c r="P258" i="8"/>
  <c r="P259" i="8"/>
  <c r="P260" i="8"/>
  <c r="S7" i="8"/>
  <c r="S8" i="8"/>
  <c r="S9" i="8"/>
  <c r="S10" i="8"/>
  <c r="S11" i="8"/>
  <c r="S12" i="8"/>
  <c r="S18" i="8"/>
  <c r="S19" i="8"/>
  <c r="S25" i="8"/>
  <c r="S30" i="8"/>
  <c r="S31" i="8"/>
  <c r="S32" i="8"/>
  <c r="S36" i="8"/>
  <c r="S39" i="8"/>
  <c r="S40" i="8"/>
  <c r="S41" i="8"/>
  <c r="S42" i="8"/>
  <c r="S43" i="8"/>
  <c r="S45" i="8"/>
  <c r="S48" i="8"/>
  <c r="S49" i="8"/>
  <c r="S50" i="8"/>
  <c r="S52" i="8"/>
  <c r="S53" i="8"/>
  <c r="S54" i="8"/>
  <c r="S56" i="8"/>
  <c r="S57" i="8"/>
  <c r="S58" i="8"/>
  <c r="S59" i="8"/>
  <c r="S64" i="8"/>
  <c r="S66" i="8"/>
  <c r="S67" i="8"/>
  <c r="S68" i="8"/>
  <c r="S69" i="8"/>
  <c r="S75" i="8"/>
  <c r="S76" i="8"/>
  <c r="S82" i="8"/>
  <c r="S83" i="8"/>
  <c r="S84" i="8"/>
  <c r="S85" i="8"/>
  <c r="S86" i="8"/>
  <c r="S87" i="8"/>
  <c r="S88" i="8"/>
  <c r="S89" i="8"/>
  <c r="S90" i="8"/>
  <c r="S93" i="8"/>
  <c r="S105" i="8"/>
  <c r="S109" i="8"/>
  <c r="S111" i="8"/>
  <c r="S114" i="8"/>
  <c r="S115" i="8"/>
  <c r="S117" i="8"/>
  <c r="S118" i="8"/>
  <c r="S121" i="8"/>
  <c r="S134" i="8"/>
  <c r="S137" i="8"/>
  <c r="S138" i="8"/>
  <c r="S139" i="8"/>
  <c r="S146" i="8"/>
  <c r="S147" i="8"/>
  <c r="S149" i="8"/>
  <c r="S166" i="8"/>
  <c r="S167" i="8"/>
  <c r="S168" i="8"/>
  <c r="S175" i="8"/>
  <c r="S178" i="8"/>
  <c r="S179" i="8"/>
  <c r="S180" i="8"/>
  <c r="S181" i="8"/>
  <c r="S183" i="8"/>
  <c r="S187" i="8"/>
  <c r="S188" i="8"/>
  <c r="S201" i="8"/>
  <c r="S202" i="8"/>
  <c r="S205" i="8"/>
  <c r="S210" i="8"/>
  <c r="S211" i="8"/>
  <c r="S212" i="8"/>
  <c r="B54" i="10" a="1"/>
  <c r="B54" i="10" s="1"/>
  <c r="B46" i="10" a="1"/>
  <c r="B46" i="10" s="1"/>
  <c r="B47" i="10" a="1"/>
  <c r="B47" i="10" s="1"/>
  <c r="B48" i="10" a="1"/>
  <c r="B48" i="10" s="1"/>
  <c r="B49" i="10" a="1"/>
  <c r="B49" i="10" s="1"/>
  <c r="B50" i="10" a="1"/>
  <c r="B50" i="10" s="1"/>
  <c r="B51" i="10" a="1"/>
  <c r="B51" i="10" s="1"/>
  <c r="B52" i="10" a="1"/>
  <c r="B52" i="10" s="1"/>
  <c r="B53" i="10" a="1"/>
  <c r="B53" i="10" s="1"/>
  <c r="B55" i="10" a="1"/>
  <c r="B55" i="10" s="1"/>
  <c r="B145" i="10" s="1"/>
  <c r="B56" i="10" a="1"/>
  <c r="B56" i="10" s="1"/>
  <c r="B146" i="10" s="1"/>
  <c r="B57" i="10" a="1"/>
  <c r="B57" i="10" s="1"/>
  <c r="B147" i="10" s="1"/>
  <c r="B58" i="10" a="1"/>
  <c r="B58" i="10" s="1"/>
  <c r="B148" i="10" s="1"/>
  <c r="B59" i="10" a="1"/>
  <c r="B59" i="10" s="1"/>
  <c r="B149" i="10" s="1"/>
  <c r="B60" i="10" a="1"/>
  <c r="B60" i="10" s="1"/>
  <c r="B150" i="10" s="1"/>
  <c r="B61" i="10" a="1"/>
  <c r="B61" i="10" s="1"/>
  <c r="B151" i="10" s="1"/>
  <c r="B62" i="10" a="1"/>
  <c r="B62" i="10" s="1"/>
  <c r="B152" i="10" s="1"/>
  <c r="B63" i="10" a="1"/>
  <c r="B63" i="10" s="1"/>
  <c r="B153" i="10" s="1"/>
  <c r="B64" i="10" a="1"/>
  <c r="B64" i="10" s="1"/>
  <c r="B154" i="10" s="1"/>
  <c r="B65" i="10" a="1"/>
  <c r="B65" i="10" s="1"/>
  <c r="B155" i="10" s="1"/>
  <c r="B66" i="10" a="1"/>
  <c r="B66" i="10" s="1"/>
  <c r="B156" i="10" s="1"/>
  <c r="B67" i="10" a="1"/>
  <c r="B67" i="10" s="1"/>
  <c r="B157" i="10" s="1"/>
  <c r="B68" i="10" a="1"/>
  <c r="B68" i="10" s="1"/>
  <c r="B158" i="10" s="1"/>
  <c r="B72" i="10" a="1"/>
  <c r="B72" i="10" s="1"/>
  <c r="B162" i="10" s="1"/>
  <c r="C46" i="10" l="1" a="1"/>
  <c r="C46" i="10" s="1"/>
  <c r="D46" i="10" a="1"/>
  <c r="D46" i="10" s="1"/>
  <c r="E46" i="10" a="1"/>
  <c r="E46" i="10" s="1"/>
  <c r="F46" i="10" a="1"/>
  <c r="F46" i="10" s="1"/>
  <c r="G46" i="10" a="1"/>
  <c r="G46" i="10" s="1"/>
  <c r="H46" i="10" a="1"/>
  <c r="H46" i="10" s="1"/>
  <c r="I46" i="10" a="1"/>
  <c r="I46" i="10" s="1"/>
  <c r="J46" i="10" a="1"/>
  <c r="J46" i="10" s="1"/>
  <c r="K46" i="10" a="1"/>
  <c r="K46" i="10" s="1"/>
  <c r="L46" i="10" a="1"/>
  <c r="L46" i="10" s="1"/>
  <c r="M46" i="10" a="1"/>
  <c r="M46" i="10" s="1"/>
  <c r="O46" i="10" a="1"/>
  <c r="O46" i="10" s="1"/>
  <c r="P46" i="10" a="1"/>
  <c r="P46" i="10" s="1"/>
  <c r="Q46" i="10" a="1"/>
  <c r="Q46" i="10" s="1"/>
  <c r="R46" i="10" a="1"/>
  <c r="R46" i="10" s="1"/>
  <c r="S46" i="10" a="1"/>
  <c r="S46" i="10" s="1"/>
  <c r="T46" i="10" a="1"/>
  <c r="T46" i="10" s="1"/>
  <c r="U46" i="10" a="1"/>
  <c r="U46" i="10" s="1"/>
  <c r="V46" i="10" a="1"/>
  <c r="V46" i="10" s="1"/>
  <c r="C47" i="10" a="1"/>
  <c r="C47" i="10" s="1"/>
  <c r="D47" i="10" a="1"/>
  <c r="D47" i="10" s="1"/>
  <c r="E47" i="10" a="1"/>
  <c r="E47" i="10" s="1"/>
  <c r="F47" i="10" a="1"/>
  <c r="F47" i="10" s="1"/>
  <c r="G47" i="10" a="1"/>
  <c r="G47" i="10" s="1"/>
  <c r="H47" i="10" a="1"/>
  <c r="H47" i="10" s="1"/>
  <c r="I47" i="10" a="1"/>
  <c r="I47" i="10" s="1"/>
  <c r="J47" i="10" a="1"/>
  <c r="J47" i="10" s="1"/>
  <c r="K47" i="10" a="1"/>
  <c r="K47" i="10" s="1"/>
  <c r="L47" i="10" a="1"/>
  <c r="L47" i="10" s="1"/>
  <c r="M47" i="10" a="1"/>
  <c r="M47" i="10" s="1"/>
  <c r="M137" i="10" s="1"/>
  <c r="O47" i="10" a="1"/>
  <c r="O47" i="10" s="1"/>
  <c r="P47" i="10" a="1"/>
  <c r="P47" i="10" s="1"/>
  <c r="Q47" i="10" a="1"/>
  <c r="Q47" i="10" s="1"/>
  <c r="R47" i="10" a="1"/>
  <c r="R47" i="10" s="1"/>
  <c r="S47" i="10" a="1"/>
  <c r="S47" i="10" s="1"/>
  <c r="T47" i="10" a="1"/>
  <c r="T47" i="10" s="1"/>
  <c r="U47" i="10" a="1"/>
  <c r="U47" i="10" s="1"/>
  <c r="V47" i="10" a="1"/>
  <c r="V47" i="10" s="1"/>
  <c r="C48" i="10" a="1"/>
  <c r="C48" i="10" s="1"/>
  <c r="E48" i="10" a="1"/>
  <c r="E48" i="10" s="1"/>
  <c r="F48" i="10" a="1"/>
  <c r="F48" i="10" s="1"/>
  <c r="G48" i="10" a="1"/>
  <c r="G48" i="10" s="1"/>
  <c r="H48" i="10" a="1"/>
  <c r="H48" i="10" s="1"/>
  <c r="I48" i="10" a="1"/>
  <c r="I48" i="10" s="1"/>
  <c r="J48" i="10" a="1"/>
  <c r="J48" i="10" s="1"/>
  <c r="K48" i="10" a="1"/>
  <c r="K48" i="10" s="1"/>
  <c r="L48" i="10" a="1"/>
  <c r="L48" i="10" s="1"/>
  <c r="M48" i="10" a="1"/>
  <c r="M48" i="10" s="1"/>
  <c r="M138" i="10" s="1"/>
  <c r="O48" i="10" a="1"/>
  <c r="O48" i="10" s="1"/>
  <c r="P48" i="10" a="1"/>
  <c r="P48" i="10" s="1"/>
  <c r="Q48" i="10" a="1"/>
  <c r="Q48" i="10" s="1"/>
  <c r="R48" i="10" a="1"/>
  <c r="R48" i="10" s="1"/>
  <c r="S48" i="10" a="1"/>
  <c r="S48" i="10" s="1"/>
  <c r="T48" i="10" a="1"/>
  <c r="T48" i="10" s="1"/>
  <c r="U48" i="10" a="1"/>
  <c r="U48" i="10" s="1"/>
  <c r="V48" i="10" a="1"/>
  <c r="V48" i="10" s="1"/>
  <c r="C49" i="10" a="1"/>
  <c r="C49" i="10" s="1"/>
  <c r="D49" i="10" a="1"/>
  <c r="D49" i="10" s="1"/>
  <c r="E49" i="10" a="1"/>
  <c r="E49" i="10" s="1"/>
  <c r="E139" i="10" s="1"/>
  <c r="F49" i="10" a="1"/>
  <c r="F49" i="10" s="1"/>
  <c r="G49" i="10" a="1"/>
  <c r="G49" i="10" s="1"/>
  <c r="H49" i="10" a="1"/>
  <c r="H49" i="10" s="1"/>
  <c r="I49" i="10" a="1"/>
  <c r="I49" i="10" s="1"/>
  <c r="J49" i="10" a="1"/>
  <c r="J49" i="10" s="1"/>
  <c r="J139" i="10" s="1"/>
  <c r="K49" i="10" a="1"/>
  <c r="K49" i="10" s="1"/>
  <c r="L49" i="10" a="1"/>
  <c r="L49" i="10" s="1"/>
  <c r="M49" i="10" a="1"/>
  <c r="M49" i="10" s="1"/>
  <c r="M139" i="10" s="1"/>
  <c r="O49" i="10" a="1"/>
  <c r="O49" i="10" s="1"/>
  <c r="P49" i="10" a="1"/>
  <c r="P49" i="10" s="1"/>
  <c r="Q49" i="10" a="1"/>
  <c r="Q49" i="10" s="1"/>
  <c r="R49" i="10" a="1"/>
  <c r="R49" i="10" s="1"/>
  <c r="S49" i="10" a="1"/>
  <c r="S49" i="10" s="1"/>
  <c r="T49" i="10" a="1"/>
  <c r="T49" i="10" s="1"/>
  <c r="U49" i="10" a="1"/>
  <c r="U49" i="10" s="1"/>
  <c r="V49" i="10" a="1"/>
  <c r="V49" i="10" s="1"/>
  <c r="C50" i="10" a="1"/>
  <c r="C50" i="10" s="1"/>
  <c r="D50" i="10" a="1"/>
  <c r="D50" i="10" s="1"/>
  <c r="E50" i="10" a="1"/>
  <c r="E50" i="10" s="1"/>
  <c r="E140" i="10" s="1"/>
  <c r="F50" i="10" a="1"/>
  <c r="F50" i="10" s="1"/>
  <c r="G50" i="10" a="1"/>
  <c r="G50" i="10" s="1"/>
  <c r="H50" i="10" a="1"/>
  <c r="H50" i="10" s="1"/>
  <c r="I50" i="10" a="1"/>
  <c r="I50" i="10" s="1"/>
  <c r="J50" i="10" a="1"/>
  <c r="J50" i="10" s="1"/>
  <c r="J140" i="10" s="1"/>
  <c r="K50" i="10" a="1"/>
  <c r="K50" i="10" s="1"/>
  <c r="K140" i="10" s="1"/>
  <c r="L50" i="10" a="1"/>
  <c r="L50" i="10" s="1"/>
  <c r="M50" i="10" a="1"/>
  <c r="M50" i="10" s="1"/>
  <c r="M140" i="10" s="1"/>
  <c r="O50" i="10" a="1"/>
  <c r="O50" i="10" s="1"/>
  <c r="P50" i="10" a="1"/>
  <c r="P50" i="10" s="1"/>
  <c r="Q50" i="10" a="1"/>
  <c r="Q50" i="10" s="1"/>
  <c r="R50" i="10" a="1"/>
  <c r="R50" i="10" s="1"/>
  <c r="S50" i="10" a="1"/>
  <c r="S50" i="10" s="1"/>
  <c r="T50" i="10" a="1"/>
  <c r="T50" i="10" s="1"/>
  <c r="U50" i="10" a="1"/>
  <c r="U50" i="10" s="1"/>
  <c r="U140" i="10" s="1"/>
  <c r="V50" i="10" a="1"/>
  <c r="V50" i="10" s="1"/>
  <c r="V140" i="10" s="1"/>
  <c r="C51" i="10" a="1"/>
  <c r="C51" i="10" s="1"/>
  <c r="D51" i="10" a="1"/>
  <c r="D51" i="10" s="1"/>
  <c r="D141" i="10" s="1"/>
  <c r="E51" i="10" a="1"/>
  <c r="E51" i="10" s="1"/>
  <c r="E141" i="10" s="1"/>
  <c r="F51" i="10" a="1"/>
  <c r="F51" i="10" s="1"/>
  <c r="G51" i="10" a="1"/>
  <c r="G51" i="10" s="1"/>
  <c r="H51" i="10" a="1"/>
  <c r="H51" i="10" s="1"/>
  <c r="I51" i="10" a="1"/>
  <c r="I51" i="10" s="1"/>
  <c r="J51" i="10" a="1"/>
  <c r="J51" i="10" s="1"/>
  <c r="J141" i="10" s="1"/>
  <c r="K51" i="10" a="1"/>
  <c r="K51" i="10" s="1"/>
  <c r="K141" i="10" s="1"/>
  <c r="L51" i="10" a="1"/>
  <c r="L51" i="10" s="1"/>
  <c r="M51" i="10" a="1"/>
  <c r="M51" i="10" s="1"/>
  <c r="M141" i="10" s="1"/>
  <c r="O51" i="10" a="1"/>
  <c r="O51" i="10" s="1"/>
  <c r="P51" i="10" a="1"/>
  <c r="P51" i="10" s="1"/>
  <c r="Q51" i="10" a="1"/>
  <c r="Q51" i="10" s="1"/>
  <c r="R51" i="10" a="1"/>
  <c r="R51" i="10" s="1"/>
  <c r="S51" i="10" a="1"/>
  <c r="S51" i="10" s="1"/>
  <c r="T51" i="10" a="1"/>
  <c r="T51" i="10" s="1"/>
  <c r="U51" i="10" a="1"/>
  <c r="U51" i="10" s="1"/>
  <c r="U141" i="10" s="1"/>
  <c r="V51" i="10" a="1"/>
  <c r="V51" i="10" s="1"/>
  <c r="V141" i="10" s="1"/>
  <c r="C52" i="10" a="1"/>
  <c r="C52" i="10" s="1"/>
  <c r="D52" i="10" a="1"/>
  <c r="D52" i="10" s="1"/>
  <c r="D142" i="10" s="1"/>
  <c r="E52" i="10" a="1"/>
  <c r="E52" i="10" s="1"/>
  <c r="E142" i="10" s="1"/>
  <c r="F52" i="10" a="1"/>
  <c r="F52" i="10" s="1"/>
  <c r="G52" i="10" a="1"/>
  <c r="G52" i="10" s="1"/>
  <c r="G142" i="10" s="1"/>
  <c r="H52" i="10" a="1"/>
  <c r="H52" i="10" s="1"/>
  <c r="I52" i="10" a="1"/>
  <c r="I52" i="10" s="1"/>
  <c r="J52" i="10" a="1"/>
  <c r="J52" i="10" s="1"/>
  <c r="J142" i="10" s="1"/>
  <c r="K52" i="10" a="1"/>
  <c r="K52" i="10" s="1"/>
  <c r="K142" i="10" s="1"/>
  <c r="L52" i="10" a="1"/>
  <c r="L52" i="10" s="1"/>
  <c r="M52" i="10" a="1"/>
  <c r="M52" i="10" s="1"/>
  <c r="M142" i="10" s="1"/>
  <c r="O52" i="10" a="1"/>
  <c r="O52" i="10" s="1"/>
  <c r="P52" i="10" a="1"/>
  <c r="P52" i="10" s="1"/>
  <c r="P142" i="10" s="1"/>
  <c r="Q52" i="10" a="1"/>
  <c r="Q52" i="10" s="1"/>
  <c r="R52" i="10" a="1"/>
  <c r="R52" i="10" s="1"/>
  <c r="S52" i="10" a="1"/>
  <c r="S52" i="10" s="1"/>
  <c r="T52" i="10" a="1"/>
  <c r="T52" i="10" s="1"/>
  <c r="U52" i="10" a="1"/>
  <c r="U52" i="10" s="1"/>
  <c r="U142" i="10" s="1"/>
  <c r="V52" i="10" a="1"/>
  <c r="V52" i="10" s="1"/>
  <c r="V142" i="10" s="1"/>
  <c r="C53" i="10" a="1"/>
  <c r="C53" i="10" s="1"/>
  <c r="D53" i="10" a="1"/>
  <c r="D53" i="10" s="1"/>
  <c r="D143" i="10" s="1"/>
  <c r="E53" i="10" a="1"/>
  <c r="E53" i="10" s="1"/>
  <c r="E143" i="10" s="1"/>
  <c r="F53" i="10" a="1"/>
  <c r="F53" i="10" s="1"/>
  <c r="G53" i="10" a="1"/>
  <c r="G53" i="10" s="1"/>
  <c r="G143" i="10" s="1"/>
  <c r="H53" i="10" a="1"/>
  <c r="H53" i="10" s="1"/>
  <c r="I53" i="10" a="1"/>
  <c r="I53" i="10" s="1"/>
  <c r="J53" i="10" a="1"/>
  <c r="J53" i="10" s="1"/>
  <c r="J143" i="10" s="1"/>
  <c r="K53" i="10" a="1"/>
  <c r="K53" i="10" s="1"/>
  <c r="K143" i="10" s="1"/>
  <c r="L53" i="10" a="1"/>
  <c r="L53" i="10" s="1"/>
  <c r="M53" i="10" a="1"/>
  <c r="M53" i="10" s="1"/>
  <c r="M143" i="10" s="1"/>
  <c r="O53" i="10" a="1"/>
  <c r="O53" i="10" s="1"/>
  <c r="O143" i="10" s="1"/>
  <c r="P53" i="10" a="1"/>
  <c r="P53" i="10" s="1"/>
  <c r="P143" i="10" s="1"/>
  <c r="Q53" i="10" a="1"/>
  <c r="Q53" i="10" s="1"/>
  <c r="Q143" i="10" s="1"/>
  <c r="R53" i="10" a="1"/>
  <c r="R53" i="10" s="1"/>
  <c r="S53" i="10" a="1"/>
  <c r="S53" i="10" s="1"/>
  <c r="T53" i="10" a="1"/>
  <c r="T53" i="10" s="1"/>
  <c r="U53" i="10" a="1"/>
  <c r="U53" i="10" s="1"/>
  <c r="U143" i="10" s="1"/>
  <c r="V53" i="10" a="1"/>
  <c r="V53" i="10" s="1"/>
  <c r="V143" i="10" s="1"/>
  <c r="C54" i="10" a="1"/>
  <c r="C54" i="10" s="1"/>
  <c r="D54" i="10" a="1"/>
  <c r="D54" i="10" s="1"/>
  <c r="D144" i="10" s="1"/>
  <c r="E54" i="10" a="1"/>
  <c r="E54" i="10" s="1"/>
  <c r="E144" i="10" s="1"/>
  <c r="F54" i="10" a="1"/>
  <c r="F54" i="10" s="1"/>
  <c r="G54" i="10" a="1"/>
  <c r="G54" i="10" s="1"/>
  <c r="G144" i="10" s="1"/>
  <c r="H54" i="10" a="1"/>
  <c r="H54" i="10" s="1"/>
  <c r="I54" i="10" a="1"/>
  <c r="I54" i="10" s="1"/>
  <c r="J54" i="10" a="1"/>
  <c r="J54" i="10" s="1"/>
  <c r="J144" i="10" s="1"/>
  <c r="K54" i="10" a="1"/>
  <c r="K54" i="10" s="1"/>
  <c r="K144" i="10" s="1"/>
  <c r="L54" i="10" a="1"/>
  <c r="L54" i="10" s="1"/>
  <c r="M54" i="10" a="1"/>
  <c r="M54" i="10" s="1"/>
  <c r="M144" i="10" s="1"/>
  <c r="N54" i="10" a="1"/>
  <c r="N54" i="10" s="1"/>
  <c r="N144" i="10" s="1"/>
  <c r="O54" i="10" a="1"/>
  <c r="O54" i="10" s="1"/>
  <c r="O144" i="10" s="1"/>
  <c r="P54" i="10" a="1"/>
  <c r="P54" i="10" s="1"/>
  <c r="P144" i="10" s="1"/>
  <c r="Q54" i="10" a="1"/>
  <c r="Q54" i="10" s="1"/>
  <c r="Q144" i="10" s="1"/>
  <c r="R54" i="10" a="1"/>
  <c r="R54" i="10" s="1"/>
  <c r="S54" i="10" a="1"/>
  <c r="S54" i="10" s="1"/>
  <c r="T54" i="10" a="1"/>
  <c r="T54" i="10" s="1"/>
  <c r="U54" i="10" a="1"/>
  <c r="U54" i="10" s="1"/>
  <c r="U144" i="10" s="1"/>
  <c r="V54" i="10" a="1"/>
  <c r="V54" i="10" s="1"/>
  <c r="V144" i="10" s="1"/>
  <c r="C55" i="10" a="1"/>
  <c r="C55" i="10" s="1"/>
  <c r="C145" i="10" s="1"/>
  <c r="D55" i="10" a="1"/>
  <c r="D55" i="10" s="1"/>
  <c r="D145" i="10" s="1"/>
  <c r="E55" i="10" a="1"/>
  <c r="E55" i="10" s="1"/>
  <c r="E145" i="10" s="1"/>
  <c r="F55" i="10" a="1"/>
  <c r="F55" i="10" s="1"/>
  <c r="G55" i="10" a="1"/>
  <c r="G55" i="10" s="1"/>
  <c r="G145" i="10" s="1"/>
  <c r="H55" i="10" a="1"/>
  <c r="H55" i="10" s="1"/>
  <c r="I55" i="10" a="1"/>
  <c r="I55" i="10" s="1"/>
  <c r="J55" i="10" a="1"/>
  <c r="J55" i="10" s="1"/>
  <c r="J145" i="10" s="1"/>
  <c r="K55" i="10" a="1"/>
  <c r="K55" i="10" s="1"/>
  <c r="K145" i="10" s="1"/>
  <c r="L55" i="10" a="1"/>
  <c r="L55" i="10" s="1"/>
  <c r="M55" i="10" a="1"/>
  <c r="M55" i="10" s="1"/>
  <c r="M145" i="10" s="1"/>
  <c r="N55" i="10" a="1"/>
  <c r="N55" i="10" s="1"/>
  <c r="N145" i="10" s="1"/>
  <c r="O55" i="10" a="1"/>
  <c r="O55" i="10" s="1"/>
  <c r="O145" i="10" s="1"/>
  <c r="P55" i="10" a="1"/>
  <c r="P55" i="10" s="1"/>
  <c r="P145" i="10" s="1"/>
  <c r="Q55" i="10" a="1"/>
  <c r="Q55" i="10" s="1"/>
  <c r="Q145" i="10" s="1"/>
  <c r="R55" i="10" a="1"/>
  <c r="R55" i="10" s="1"/>
  <c r="S55" i="10" a="1"/>
  <c r="S55" i="10" s="1"/>
  <c r="T55" i="10" a="1"/>
  <c r="T55" i="10" s="1"/>
  <c r="U55" i="10" a="1"/>
  <c r="U55" i="10" s="1"/>
  <c r="U145" i="10" s="1"/>
  <c r="V55" i="10" a="1"/>
  <c r="V55" i="10" s="1"/>
  <c r="V145" i="10" s="1"/>
  <c r="C56" i="10" a="1"/>
  <c r="C56" i="10" s="1"/>
  <c r="C146" i="10" s="1"/>
  <c r="D56" i="10" a="1"/>
  <c r="D56" i="10" s="1"/>
  <c r="D146" i="10" s="1"/>
  <c r="E56" i="10" a="1"/>
  <c r="E56" i="10" s="1"/>
  <c r="E146" i="10" s="1"/>
  <c r="F56" i="10" a="1"/>
  <c r="F56" i="10" s="1"/>
  <c r="F146" i="10" s="1"/>
  <c r="G56" i="10" a="1"/>
  <c r="G56" i="10" s="1"/>
  <c r="G146" i="10" s="1"/>
  <c r="H56" i="10" a="1"/>
  <c r="H56" i="10" s="1"/>
  <c r="I56" i="10" a="1"/>
  <c r="I56" i="10" s="1"/>
  <c r="J56" i="10" a="1"/>
  <c r="J56" i="10" s="1"/>
  <c r="J146" i="10" s="1"/>
  <c r="K56" i="10" a="1"/>
  <c r="K56" i="10" s="1"/>
  <c r="K146" i="10" s="1"/>
  <c r="M56" i="10" a="1"/>
  <c r="M56" i="10" s="1"/>
  <c r="M146" i="10" s="1"/>
  <c r="N56" i="10" a="1"/>
  <c r="N56" i="10" s="1"/>
  <c r="N146" i="10" s="1"/>
  <c r="O56" i="10" a="1"/>
  <c r="O56" i="10" s="1"/>
  <c r="O146" i="10" s="1"/>
  <c r="P56" i="10" a="1"/>
  <c r="P56" i="10" s="1"/>
  <c r="P146" i="10" s="1"/>
  <c r="Q56" i="10" a="1"/>
  <c r="Q56" i="10" s="1"/>
  <c r="Q146" i="10" s="1"/>
  <c r="R56" i="10" a="1"/>
  <c r="R56" i="10" s="1"/>
  <c r="S56" i="10" a="1"/>
  <c r="S56" i="10" s="1"/>
  <c r="S146" i="10" s="1"/>
  <c r="T56" i="10" a="1"/>
  <c r="T56" i="10" s="1"/>
  <c r="U56" i="10" a="1"/>
  <c r="U56" i="10" s="1"/>
  <c r="U146" i="10" s="1"/>
  <c r="V56" i="10" a="1"/>
  <c r="V56" i="10" s="1"/>
  <c r="V146" i="10" s="1"/>
  <c r="C57" i="10" a="1"/>
  <c r="C57" i="10" s="1"/>
  <c r="C147" i="10" s="1"/>
  <c r="D57" i="10" a="1"/>
  <c r="D57" i="10" s="1"/>
  <c r="D147" i="10" s="1"/>
  <c r="E57" i="10" a="1"/>
  <c r="E57" i="10" s="1"/>
  <c r="E147" i="10" s="1"/>
  <c r="F57" i="10" a="1"/>
  <c r="F57" i="10" s="1"/>
  <c r="F147" i="10" s="1"/>
  <c r="G57" i="10" a="1"/>
  <c r="G57" i="10" s="1"/>
  <c r="G147" i="10" s="1"/>
  <c r="H57" i="10" a="1"/>
  <c r="H57" i="10" s="1"/>
  <c r="H147" i="10" s="1"/>
  <c r="I57" i="10" a="1"/>
  <c r="I57" i="10" s="1"/>
  <c r="J57" i="10" a="1"/>
  <c r="J57" i="10" s="1"/>
  <c r="J147" i="10" s="1"/>
  <c r="K57" i="10" a="1"/>
  <c r="K57" i="10" s="1"/>
  <c r="K147" i="10" s="1"/>
  <c r="M57" i="10" a="1"/>
  <c r="M57" i="10" s="1"/>
  <c r="M147" i="10" s="1"/>
  <c r="N57" i="10" a="1"/>
  <c r="N57" i="10" s="1"/>
  <c r="N147" i="10" s="1"/>
  <c r="O57" i="10" a="1"/>
  <c r="O57" i="10" s="1"/>
  <c r="O147" i="10" s="1"/>
  <c r="P57" i="10" a="1"/>
  <c r="P57" i="10" s="1"/>
  <c r="P147" i="10" s="1"/>
  <c r="Q57" i="10" a="1"/>
  <c r="Q57" i="10" s="1"/>
  <c r="Q147" i="10" s="1"/>
  <c r="R57" i="10" a="1"/>
  <c r="R57" i="10" s="1"/>
  <c r="S57" i="10" a="1"/>
  <c r="S57" i="10" s="1"/>
  <c r="S147" i="10" s="1"/>
  <c r="T57" i="10" a="1"/>
  <c r="T57" i="10" s="1"/>
  <c r="U57" i="10" a="1"/>
  <c r="U57" i="10" s="1"/>
  <c r="U147" i="10" s="1"/>
  <c r="V57" i="10" a="1"/>
  <c r="V57" i="10" s="1"/>
  <c r="V147" i="10" s="1"/>
  <c r="C58" i="10" a="1"/>
  <c r="C58" i="10" s="1"/>
  <c r="C148" i="10" s="1"/>
  <c r="D58" i="10" a="1"/>
  <c r="D58" i="10" s="1"/>
  <c r="D148" i="10" s="1"/>
  <c r="E58" i="10" a="1"/>
  <c r="E58" i="10" s="1"/>
  <c r="E148" i="10" s="1"/>
  <c r="F58" i="10" a="1"/>
  <c r="F58" i="10" s="1"/>
  <c r="F148" i="10" s="1"/>
  <c r="G58" i="10" a="1"/>
  <c r="G58" i="10" s="1"/>
  <c r="G148" i="10" s="1"/>
  <c r="H58" i="10" a="1"/>
  <c r="H58" i="10" s="1"/>
  <c r="H148" i="10" s="1"/>
  <c r="I58" i="10" a="1"/>
  <c r="I58" i="10" s="1"/>
  <c r="J58" i="10" a="1"/>
  <c r="J58" i="10" s="1"/>
  <c r="J148" i="10" s="1"/>
  <c r="K58" i="10" a="1"/>
  <c r="K58" i="10" s="1"/>
  <c r="K148" i="10" s="1"/>
  <c r="M58" i="10" a="1"/>
  <c r="M58" i="10" s="1"/>
  <c r="M148" i="10" s="1"/>
  <c r="N58" i="10" a="1"/>
  <c r="N58" i="10" s="1"/>
  <c r="N148" i="10" s="1"/>
  <c r="O58" i="10" a="1"/>
  <c r="O58" i="10" s="1"/>
  <c r="O148" i="10" s="1"/>
  <c r="P58" i="10" a="1"/>
  <c r="P58" i="10" s="1"/>
  <c r="P148" i="10" s="1"/>
  <c r="Q58" i="10" a="1"/>
  <c r="Q58" i="10" s="1"/>
  <c r="Q148" i="10" s="1"/>
  <c r="R58" i="10" a="1"/>
  <c r="R58" i="10" s="1"/>
  <c r="S58" i="10" a="1"/>
  <c r="S58" i="10" s="1"/>
  <c r="S148" i="10" s="1"/>
  <c r="T58" i="10" a="1"/>
  <c r="T58" i="10" s="1"/>
  <c r="U58" i="10" a="1"/>
  <c r="U58" i="10" s="1"/>
  <c r="U148" i="10" s="1"/>
  <c r="V58" i="10" a="1"/>
  <c r="V58" i="10" s="1"/>
  <c r="V148" i="10" s="1"/>
  <c r="C59" i="10" a="1"/>
  <c r="C59" i="10" s="1"/>
  <c r="C149" i="10" s="1"/>
  <c r="D59" i="10" a="1"/>
  <c r="D59" i="10" s="1"/>
  <c r="D149" i="10" s="1"/>
  <c r="E59" i="10" a="1"/>
  <c r="E59" i="10" s="1"/>
  <c r="E149" i="10" s="1"/>
  <c r="F59" i="10" a="1"/>
  <c r="F59" i="10" s="1"/>
  <c r="F149" i="10" s="1"/>
  <c r="G59" i="10" a="1"/>
  <c r="G59" i="10" s="1"/>
  <c r="G149" i="10" s="1"/>
  <c r="H59" i="10" a="1"/>
  <c r="H59" i="10" s="1"/>
  <c r="H149" i="10" s="1"/>
  <c r="I59" i="10" a="1"/>
  <c r="I59" i="10" s="1"/>
  <c r="J59" i="10" a="1"/>
  <c r="J59" i="10" s="1"/>
  <c r="J149" i="10" s="1"/>
  <c r="K59" i="10" a="1"/>
  <c r="K59" i="10" s="1"/>
  <c r="K149" i="10" s="1"/>
  <c r="L59" i="10" a="1"/>
  <c r="L59" i="10" s="1"/>
  <c r="L149" i="10" s="1"/>
  <c r="M59" i="10" a="1"/>
  <c r="M59" i="10" s="1"/>
  <c r="M149" i="10" s="1"/>
  <c r="N59" i="10" a="1"/>
  <c r="N59" i="10" s="1"/>
  <c r="N149" i="10" s="1"/>
  <c r="O59" i="10" a="1"/>
  <c r="O59" i="10" s="1"/>
  <c r="O149" i="10" s="1"/>
  <c r="P59" i="10" a="1"/>
  <c r="P59" i="10" s="1"/>
  <c r="P149" i="10" s="1"/>
  <c r="Q59" i="10" a="1"/>
  <c r="Q59" i="10" s="1"/>
  <c r="Q149" i="10" s="1"/>
  <c r="R59" i="10" a="1"/>
  <c r="R59" i="10" s="1"/>
  <c r="R149" i="10" s="1"/>
  <c r="S59" i="10" a="1"/>
  <c r="S59" i="10" s="1"/>
  <c r="S149" i="10" s="1"/>
  <c r="T59" i="10" a="1"/>
  <c r="T59" i="10" s="1"/>
  <c r="T149" i="10" s="1"/>
  <c r="U59" i="10" a="1"/>
  <c r="U59" i="10" s="1"/>
  <c r="U149" i="10" s="1"/>
  <c r="V59" i="10" a="1"/>
  <c r="V59" i="10" s="1"/>
  <c r="V149" i="10" s="1"/>
  <c r="C60" i="10" a="1"/>
  <c r="C60" i="10" s="1"/>
  <c r="C150" i="10" s="1"/>
  <c r="D60" i="10" a="1"/>
  <c r="D60" i="10" s="1"/>
  <c r="D150" i="10" s="1"/>
  <c r="E60" i="10" a="1"/>
  <c r="E60" i="10" s="1"/>
  <c r="E150" i="10" s="1"/>
  <c r="F60" i="10" a="1"/>
  <c r="F60" i="10" s="1"/>
  <c r="F150" i="10" s="1"/>
  <c r="G60" i="10" a="1"/>
  <c r="G60" i="10" s="1"/>
  <c r="G150" i="10" s="1"/>
  <c r="H60" i="10" a="1"/>
  <c r="H60" i="10" s="1"/>
  <c r="H150" i="10" s="1"/>
  <c r="I60" i="10" a="1"/>
  <c r="I60" i="10" s="1"/>
  <c r="J60" i="10" a="1"/>
  <c r="J60" i="10" s="1"/>
  <c r="J150" i="10" s="1"/>
  <c r="K60" i="10" a="1"/>
  <c r="K60" i="10" s="1"/>
  <c r="K150" i="10" s="1"/>
  <c r="L60" i="10" a="1"/>
  <c r="L60" i="10" s="1"/>
  <c r="L150" i="10" s="1"/>
  <c r="M60" i="10" a="1"/>
  <c r="M60" i="10" s="1"/>
  <c r="M150" i="10" s="1"/>
  <c r="N60" i="10" a="1"/>
  <c r="N60" i="10" s="1"/>
  <c r="N150" i="10" s="1"/>
  <c r="O60" i="10" a="1"/>
  <c r="O60" i="10" s="1"/>
  <c r="O150" i="10" s="1"/>
  <c r="P60" i="10" a="1"/>
  <c r="P60" i="10" s="1"/>
  <c r="P150" i="10" s="1"/>
  <c r="Q60" i="10" a="1"/>
  <c r="Q60" i="10" s="1"/>
  <c r="Q150" i="10" s="1"/>
  <c r="R60" i="10" a="1"/>
  <c r="R60" i="10" s="1"/>
  <c r="R150" i="10" s="1"/>
  <c r="S60" i="10" a="1"/>
  <c r="S60" i="10" s="1"/>
  <c r="S150" i="10" s="1"/>
  <c r="T60" i="10" a="1"/>
  <c r="T60" i="10" s="1"/>
  <c r="T150" i="10" s="1"/>
  <c r="U60" i="10" a="1"/>
  <c r="U60" i="10" s="1"/>
  <c r="U150" i="10" s="1"/>
  <c r="V60" i="10" a="1"/>
  <c r="V60" i="10" s="1"/>
  <c r="V150" i="10" s="1"/>
  <c r="C61" i="10" a="1"/>
  <c r="C61" i="10" s="1"/>
  <c r="C151" i="10" s="1"/>
  <c r="D61" i="10" a="1"/>
  <c r="D61" i="10" s="1"/>
  <c r="D151" i="10" s="1"/>
  <c r="E61" i="10" a="1"/>
  <c r="E61" i="10" s="1"/>
  <c r="E151" i="10" s="1"/>
  <c r="F61" i="10" a="1"/>
  <c r="F61" i="10" s="1"/>
  <c r="F151" i="10" s="1"/>
  <c r="G61" i="10" a="1"/>
  <c r="G61" i="10" s="1"/>
  <c r="G151" i="10" s="1"/>
  <c r="H61" i="10" a="1"/>
  <c r="H61" i="10" s="1"/>
  <c r="H151" i="10" s="1"/>
  <c r="I61" i="10" a="1"/>
  <c r="I61" i="10" s="1"/>
  <c r="J61" i="10" a="1"/>
  <c r="J61" i="10" s="1"/>
  <c r="J151" i="10" s="1"/>
  <c r="K61" i="10" a="1"/>
  <c r="K61" i="10" s="1"/>
  <c r="K151" i="10" s="1"/>
  <c r="L61" i="10" a="1"/>
  <c r="L61" i="10" s="1"/>
  <c r="L151" i="10" s="1"/>
  <c r="M61" i="10" a="1"/>
  <c r="M61" i="10" s="1"/>
  <c r="M151" i="10" s="1"/>
  <c r="N61" i="10" a="1"/>
  <c r="N61" i="10" s="1"/>
  <c r="N151" i="10" s="1"/>
  <c r="O61" i="10" a="1"/>
  <c r="O61" i="10" s="1"/>
  <c r="O151" i="10" s="1"/>
  <c r="P61" i="10" a="1"/>
  <c r="P61" i="10" s="1"/>
  <c r="P151" i="10" s="1"/>
  <c r="Q61" i="10" a="1"/>
  <c r="Q61" i="10" s="1"/>
  <c r="Q151" i="10" s="1"/>
  <c r="R61" i="10" a="1"/>
  <c r="R61" i="10" s="1"/>
  <c r="R151" i="10" s="1"/>
  <c r="S61" i="10" a="1"/>
  <c r="S61" i="10" s="1"/>
  <c r="S151" i="10" s="1"/>
  <c r="T61" i="10" a="1"/>
  <c r="T61" i="10" s="1"/>
  <c r="T151" i="10" s="1"/>
  <c r="U61" i="10" a="1"/>
  <c r="U61" i="10" s="1"/>
  <c r="U151" i="10" s="1"/>
  <c r="V61" i="10" a="1"/>
  <c r="V61" i="10" s="1"/>
  <c r="V151" i="10" s="1"/>
  <c r="C62" i="10" a="1"/>
  <c r="C62" i="10" s="1"/>
  <c r="C152" i="10" s="1"/>
  <c r="D62" i="10" a="1"/>
  <c r="D62" i="10" s="1"/>
  <c r="D152" i="10" s="1"/>
  <c r="E62" i="10" a="1"/>
  <c r="E62" i="10" s="1"/>
  <c r="E152" i="10" s="1"/>
  <c r="F62" i="10" a="1"/>
  <c r="F62" i="10" s="1"/>
  <c r="F152" i="10" s="1"/>
  <c r="G62" i="10" a="1"/>
  <c r="G62" i="10" s="1"/>
  <c r="G152" i="10" s="1"/>
  <c r="H62" i="10" a="1"/>
  <c r="H62" i="10" s="1"/>
  <c r="H152" i="10" s="1"/>
  <c r="I62" i="10" a="1"/>
  <c r="I62" i="10" s="1"/>
  <c r="J62" i="10" a="1"/>
  <c r="J62" i="10" s="1"/>
  <c r="J152" i="10" s="1"/>
  <c r="K62" i="10" a="1"/>
  <c r="K62" i="10" s="1"/>
  <c r="K152" i="10" s="1"/>
  <c r="L62" i="10" a="1"/>
  <c r="L62" i="10" s="1"/>
  <c r="L152" i="10" s="1"/>
  <c r="M62" i="10" a="1"/>
  <c r="M62" i="10" s="1"/>
  <c r="M152" i="10" s="1"/>
  <c r="N62" i="10" a="1"/>
  <c r="N62" i="10" s="1"/>
  <c r="N152" i="10" s="1"/>
  <c r="O62" i="10" a="1"/>
  <c r="O62" i="10" s="1"/>
  <c r="O152" i="10" s="1"/>
  <c r="P62" i="10" a="1"/>
  <c r="P62" i="10" s="1"/>
  <c r="P152" i="10" s="1"/>
  <c r="Q62" i="10" a="1"/>
  <c r="Q62" i="10" s="1"/>
  <c r="Q152" i="10" s="1"/>
  <c r="R62" i="10" a="1"/>
  <c r="R62" i="10" s="1"/>
  <c r="R152" i="10" s="1"/>
  <c r="S62" i="10" a="1"/>
  <c r="S62" i="10" s="1"/>
  <c r="S152" i="10" s="1"/>
  <c r="T62" i="10" a="1"/>
  <c r="T62" i="10" s="1"/>
  <c r="T152" i="10" s="1"/>
  <c r="U62" i="10" a="1"/>
  <c r="U62" i="10" s="1"/>
  <c r="U152" i="10" s="1"/>
  <c r="V62" i="10" a="1"/>
  <c r="V62" i="10" s="1"/>
  <c r="V152" i="10" s="1"/>
  <c r="C63" i="10" a="1"/>
  <c r="C63" i="10" s="1"/>
  <c r="C153" i="10" s="1"/>
  <c r="D63" i="10" a="1"/>
  <c r="D63" i="10" s="1"/>
  <c r="D153" i="10" s="1"/>
  <c r="E63" i="10" a="1"/>
  <c r="E63" i="10" s="1"/>
  <c r="E153" i="10" s="1"/>
  <c r="F63" i="10" a="1"/>
  <c r="F63" i="10" s="1"/>
  <c r="F153" i="10" s="1"/>
  <c r="G63" i="10" a="1"/>
  <c r="G63" i="10" s="1"/>
  <c r="G153" i="10" s="1"/>
  <c r="H63" i="10" a="1"/>
  <c r="H63" i="10" s="1"/>
  <c r="H153" i="10" s="1"/>
  <c r="I63" i="10" a="1"/>
  <c r="I63" i="10" s="1"/>
  <c r="J63" i="10" a="1"/>
  <c r="J63" i="10" s="1"/>
  <c r="J153" i="10" s="1"/>
  <c r="K63" i="10" a="1"/>
  <c r="K63" i="10" s="1"/>
  <c r="K153" i="10" s="1"/>
  <c r="L63" i="10" a="1"/>
  <c r="L63" i="10" s="1"/>
  <c r="L153" i="10" s="1"/>
  <c r="M63" i="10" a="1"/>
  <c r="M63" i="10" s="1"/>
  <c r="M153" i="10" s="1"/>
  <c r="N63" i="10" a="1"/>
  <c r="N63" i="10" s="1"/>
  <c r="N153" i="10" s="1"/>
  <c r="O63" i="10" a="1"/>
  <c r="O63" i="10" s="1"/>
  <c r="O153" i="10" s="1"/>
  <c r="P63" i="10" a="1"/>
  <c r="P63" i="10" s="1"/>
  <c r="P153" i="10" s="1"/>
  <c r="Q63" i="10" a="1"/>
  <c r="Q63" i="10" s="1"/>
  <c r="Q153" i="10" s="1"/>
  <c r="R63" i="10" a="1"/>
  <c r="R63" i="10" s="1"/>
  <c r="R153" i="10" s="1"/>
  <c r="S63" i="10" a="1"/>
  <c r="S63" i="10" s="1"/>
  <c r="S153" i="10" s="1"/>
  <c r="T63" i="10" a="1"/>
  <c r="T63" i="10" s="1"/>
  <c r="T153" i="10" s="1"/>
  <c r="U63" i="10" a="1"/>
  <c r="U63" i="10" s="1"/>
  <c r="U153" i="10" s="1"/>
  <c r="V63" i="10" a="1"/>
  <c r="V63" i="10" s="1"/>
  <c r="V153" i="10" s="1"/>
  <c r="C64" i="10" a="1"/>
  <c r="C64" i="10" s="1"/>
  <c r="C154" i="10" s="1"/>
  <c r="D64" i="10" a="1"/>
  <c r="D64" i="10" s="1"/>
  <c r="D154" i="10" s="1"/>
  <c r="E64" i="10" a="1"/>
  <c r="E64" i="10" s="1"/>
  <c r="E154" i="10" s="1"/>
  <c r="F64" i="10" a="1"/>
  <c r="F64" i="10" s="1"/>
  <c r="F154" i="10" s="1"/>
  <c r="G64" i="10" a="1"/>
  <c r="G64" i="10" s="1"/>
  <c r="G154" i="10" s="1"/>
  <c r="H64" i="10" a="1"/>
  <c r="H64" i="10" s="1"/>
  <c r="H154" i="10" s="1"/>
  <c r="I64" i="10" a="1"/>
  <c r="I64" i="10" s="1"/>
  <c r="J64" i="10" a="1"/>
  <c r="J64" i="10" s="1"/>
  <c r="J154" i="10" s="1"/>
  <c r="K64" i="10" a="1"/>
  <c r="K64" i="10" s="1"/>
  <c r="K154" i="10" s="1"/>
  <c r="L64" i="10" a="1"/>
  <c r="L64" i="10" s="1"/>
  <c r="L154" i="10" s="1"/>
  <c r="M64" i="10" a="1"/>
  <c r="M64" i="10" s="1"/>
  <c r="M154" i="10" s="1"/>
  <c r="N64" i="10" a="1"/>
  <c r="N64" i="10" s="1"/>
  <c r="N154" i="10" s="1"/>
  <c r="O64" i="10" a="1"/>
  <c r="O64" i="10" s="1"/>
  <c r="O154" i="10" s="1"/>
  <c r="P64" i="10" a="1"/>
  <c r="P64" i="10" s="1"/>
  <c r="P154" i="10" s="1"/>
  <c r="Q64" i="10" a="1"/>
  <c r="Q64" i="10" s="1"/>
  <c r="Q154" i="10" s="1"/>
  <c r="R64" i="10" a="1"/>
  <c r="R64" i="10" s="1"/>
  <c r="R154" i="10" s="1"/>
  <c r="S64" i="10" a="1"/>
  <c r="S64" i="10" s="1"/>
  <c r="S154" i="10" s="1"/>
  <c r="T64" i="10" a="1"/>
  <c r="T64" i="10" s="1"/>
  <c r="T154" i="10" s="1"/>
  <c r="U64" i="10" a="1"/>
  <c r="U64" i="10" s="1"/>
  <c r="U154" i="10" s="1"/>
  <c r="V64" i="10" a="1"/>
  <c r="V64" i="10" s="1"/>
  <c r="V154" i="10" s="1"/>
  <c r="C65" i="10" a="1"/>
  <c r="C65" i="10" s="1"/>
  <c r="C155" i="10" s="1"/>
  <c r="D65" i="10" a="1"/>
  <c r="D65" i="10" s="1"/>
  <c r="D155" i="10" s="1"/>
  <c r="E65" i="10" a="1"/>
  <c r="E65" i="10" s="1"/>
  <c r="E155" i="10" s="1"/>
  <c r="F65" i="10" a="1"/>
  <c r="F65" i="10" s="1"/>
  <c r="F155" i="10" s="1"/>
  <c r="G65" i="10" a="1"/>
  <c r="G65" i="10" s="1"/>
  <c r="G155" i="10" s="1"/>
  <c r="H65" i="10" a="1"/>
  <c r="H65" i="10" s="1"/>
  <c r="H155" i="10" s="1"/>
  <c r="I65" i="10" a="1"/>
  <c r="I65" i="10" s="1"/>
  <c r="J65" i="10" a="1"/>
  <c r="J65" i="10" s="1"/>
  <c r="J155" i="10" s="1"/>
  <c r="K65" i="10" a="1"/>
  <c r="K65" i="10" s="1"/>
  <c r="K155" i="10" s="1"/>
  <c r="L65" i="10" a="1"/>
  <c r="L65" i="10" s="1"/>
  <c r="L155" i="10" s="1"/>
  <c r="M65" i="10" a="1"/>
  <c r="M65" i="10" s="1"/>
  <c r="M155" i="10" s="1"/>
  <c r="N65" i="10" a="1"/>
  <c r="N65" i="10" s="1"/>
  <c r="N155" i="10" s="1"/>
  <c r="O65" i="10" a="1"/>
  <c r="O65" i="10" s="1"/>
  <c r="O155" i="10" s="1"/>
  <c r="P65" i="10" a="1"/>
  <c r="P65" i="10" s="1"/>
  <c r="P155" i="10" s="1"/>
  <c r="Q65" i="10" a="1"/>
  <c r="Q65" i="10" s="1"/>
  <c r="Q155" i="10" s="1"/>
  <c r="R65" i="10" a="1"/>
  <c r="R65" i="10" s="1"/>
  <c r="R155" i="10" s="1"/>
  <c r="S65" i="10" a="1"/>
  <c r="S65" i="10" s="1"/>
  <c r="S155" i="10" s="1"/>
  <c r="T65" i="10" a="1"/>
  <c r="T65" i="10" s="1"/>
  <c r="T155" i="10" s="1"/>
  <c r="U65" i="10" a="1"/>
  <c r="U65" i="10" s="1"/>
  <c r="U155" i="10" s="1"/>
  <c r="V65" i="10" a="1"/>
  <c r="V65" i="10" s="1"/>
  <c r="V155" i="10" s="1"/>
  <c r="C66" i="10" a="1"/>
  <c r="C66" i="10" s="1"/>
  <c r="C156" i="10" s="1"/>
  <c r="D66" i="10" a="1"/>
  <c r="D66" i="10" s="1"/>
  <c r="D156" i="10" s="1"/>
  <c r="E66" i="10" a="1"/>
  <c r="E66" i="10" s="1"/>
  <c r="E156" i="10" s="1"/>
  <c r="F66" i="10" a="1"/>
  <c r="F66" i="10" s="1"/>
  <c r="F156" i="10" s="1"/>
  <c r="G66" i="10" a="1"/>
  <c r="G66" i="10" s="1"/>
  <c r="G156" i="10" s="1"/>
  <c r="H66" i="10" a="1"/>
  <c r="H66" i="10" s="1"/>
  <c r="H156" i="10" s="1"/>
  <c r="I66" i="10" a="1"/>
  <c r="I66" i="10" s="1"/>
  <c r="J66" i="10" a="1"/>
  <c r="J66" i="10" s="1"/>
  <c r="J156" i="10" s="1"/>
  <c r="K66" i="10" a="1"/>
  <c r="K66" i="10" s="1"/>
  <c r="K156" i="10" s="1"/>
  <c r="L66" i="10" a="1"/>
  <c r="L66" i="10" s="1"/>
  <c r="L156" i="10" s="1"/>
  <c r="M66" i="10" a="1"/>
  <c r="M66" i="10" s="1"/>
  <c r="M156" i="10" s="1"/>
  <c r="N66" i="10" a="1"/>
  <c r="N66" i="10" s="1"/>
  <c r="N156" i="10" s="1"/>
  <c r="O66" i="10" a="1"/>
  <c r="O66" i="10" s="1"/>
  <c r="O156" i="10" s="1"/>
  <c r="P66" i="10" a="1"/>
  <c r="P66" i="10" s="1"/>
  <c r="P156" i="10" s="1"/>
  <c r="Q66" i="10" a="1"/>
  <c r="Q66" i="10" s="1"/>
  <c r="Q156" i="10" s="1"/>
  <c r="R66" i="10" a="1"/>
  <c r="R66" i="10" s="1"/>
  <c r="R156" i="10" s="1"/>
  <c r="S66" i="10" a="1"/>
  <c r="S66" i="10" s="1"/>
  <c r="S156" i="10" s="1"/>
  <c r="T66" i="10" a="1"/>
  <c r="T66" i="10" s="1"/>
  <c r="T156" i="10" s="1"/>
  <c r="U66" i="10" a="1"/>
  <c r="U66" i="10" s="1"/>
  <c r="U156" i="10" s="1"/>
  <c r="V66" i="10" a="1"/>
  <c r="V66" i="10" s="1"/>
  <c r="V156" i="10" s="1"/>
  <c r="C67" i="10" a="1"/>
  <c r="C67" i="10" s="1"/>
  <c r="C157" i="10" s="1"/>
  <c r="D67" i="10" a="1"/>
  <c r="D67" i="10" s="1"/>
  <c r="D157" i="10" s="1"/>
  <c r="E67" i="10" a="1"/>
  <c r="E67" i="10" s="1"/>
  <c r="E157" i="10" s="1"/>
  <c r="F67" i="10" a="1"/>
  <c r="F67" i="10" s="1"/>
  <c r="F157" i="10" s="1"/>
  <c r="G67" i="10" a="1"/>
  <c r="G67" i="10" s="1"/>
  <c r="G157" i="10" s="1"/>
  <c r="H67" i="10" a="1"/>
  <c r="H67" i="10" s="1"/>
  <c r="H157" i="10" s="1"/>
  <c r="I67" i="10" a="1"/>
  <c r="I67" i="10" s="1"/>
  <c r="J67" i="10" a="1"/>
  <c r="J67" i="10" s="1"/>
  <c r="J157" i="10" s="1"/>
  <c r="K67" i="10" a="1"/>
  <c r="K67" i="10" s="1"/>
  <c r="K157" i="10" s="1"/>
  <c r="L67" i="10" a="1"/>
  <c r="L67" i="10" s="1"/>
  <c r="L157" i="10" s="1"/>
  <c r="M67" i="10" a="1"/>
  <c r="M67" i="10" s="1"/>
  <c r="M157" i="10" s="1"/>
  <c r="N67" i="10" a="1"/>
  <c r="N67" i="10" s="1"/>
  <c r="N157" i="10" s="1"/>
  <c r="O67" i="10" a="1"/>
  <c r="O67" i="10" s="1"/>
  <c r="O157" i="10" s="1"/>
  <c r="P67" i="10" a="1"/>
  <c r="P67" i="10" s="1"/>
  <c r="P157" i="10" s="1"/>
  <c r="Q67" i="10" a="1"/>
  <c r="Q67" i="10" s="1"/>
  <c r="Q157" i="10" s="1"/>
  <c r="R67" i="10" a="1"/>
  <c r="R67" i="10" s="1"/>
  <c r="R157" i="10" s="1"/>
  <c r="S67" i="10" a="1"/>
  <c r="S67" i="10" s="1"/>
  <c r="S157" i="10" s="1"/>
  <c r="T67" i="10" a="1"/>
  <c r="T67" i="10" s="1"/>
  <c r="T157" i="10" s="1"/>
  <c r="U67" i="10" a="1"/>
  <c r="U67" i="10" s="1"/>
  <c r="U157" i="10" s="1"/>
  <c r="V67" i="10" a="1"/>
  <c r="V67" i="10" s="1"/>
  <c r="V157" i="10" s="1"/>
  <c r="C68" i="10" a="1"/>
  <c r="C68" i="10" s="1"/>
  <c r="C158" i="10" s="1"/>
  <c r="D68" i="10" a="1"/>
  <c r="D68" i="10" s="1"/>
  <c r="D158" i="10" s="1"/>
  <c r="E68" i="10" a="1"/>
  <c r="E68" i="10" s="1"/>
  <c r="E158" i="10" s="1"/>
  <c r="F68" i="10" a="1"/>
  <c r="F68" i="10" s="1"/>
  <c r="F158" i="10" s="1"/>
  <c r="G68" i="10" a="1"/>
  <c r="G68" i="10" s="1"/>
  <c r="G158" i="10" s="1"/>
  <c r="H68" i="10" a="1"/>
  <c r="H68" i="10" s="1"/>
  <c r="H158" i="10" s="1"/>
  <c r="J68" i="10" a="1"/>
  <c r="J68" i="10" s="1"/>
  <c r="J158" i="10" s="1"/>
  <c r="K68" i="10" a="1"/>
  <c r="K68" i="10" s="1"/>
  <c r="K158" i="10" s="1"/>
  <c r="L68" i="10" a="1"/>
  <c r="L68" i="10" s="1"/>
  <c r="L158" i="10" s="1"/>
  <c r="M68" i="10" a="1"/>
  <c r="M68" i="10" s="1"/>
  <c r="M158" i="10" s="1"/>
  <c r="N68" i="10" a="1"/>
  <c r="N68" i="10" s="1"/>
  <c r="N158" i="10" s="1"/>
  <c r="O68" i="10" a="1"/>
  <c r="O68" i="10" s="1"/>
  <c r="O158" i="10" s="1"/>
  <c r="P68" i="10" a="1"/>
  <c r="P68" i="10" s="1"/>
  <c r="P158" i="10" s="1"/>
  <c r="Q68" i="10" a="1"/>
  <c r="Q68" i="10" s="1"/>
  <c r="Q158" i="10" s="1"/>
  <c r="R68" i="10" a="1"/>
  <c r="R68" i="10" s="1"/>
  <c r="R158" i="10" s="1"/>
  <c r="S68" i="10" a="1"/>
  <c r="S68" i="10" s="1"/>
  <c r="S158" i="10" s="1"/>
  <c r="T68" i="10" a="1"/>
  <c r="T68" i="10" s="1"/>
  <c r="T158" i="10" s="1"/>
  <c r="U68" i="10" a="1"/>
  <c r="U68" i="10" s="1"/>
  <c r="U158" i="10" s="1"/>
  <c r="V68" i="10" a="1"/>
  <c r="V68" i="10" s="1"/>
  <c r="V158" i="10" s="1"/>
  <c r="C72" i="10" a="1"/>
  <c r="C72" i="10" s="1"/>
  <c r="C162" i="10" s="1"/>
  <c r="D72" i="10" a="1"/>
  <c r="D72" i="10" s="1"/>
  <c r="D162" i="10" s="1"/>
  <c r="E72" i="10" a="1"/>
  <c r="E72" i="10" s="1"/>
  <c r="E162" i="10" s="1"/>
  <c r="F72" i="10" a="1"/>
  <c r="F72" i="10" s="1"/>
  <c r="F162" i="10" s="1"/>
  <c r="G72" i="10" a="1"/>
  <c r="G72" i="10" s="1"/>
  <c r="G162" i="10" s="1"/>
  <c r="H72" i="10" a="1"/>
  <c r="H72" i="10" s="1"/>
  <c r="H162" i="10" s="1"/>
  <c r="J72" i="10" a="1"/>
  <c r="J72" i="10" s="1"/>
  <c r="J162" i="10" s="1"/>
  <c r="K72" i="10" a="1"/>
  <c r="K72" i="10" s="1"/>
  <c r="K162" i="10" s="1"/>
  <c r="L72" i="10" a="1"/>
  <c r="L72" i="10" s="1"/>
  <c r="L162" i="10" s="1"/>
  <c r="M72" i="10" a="1"/>
  <c r="M72" i="10" s="1"/>
  <c r="M162" i="10" s="1"/>
  <c r="N72" i="10" a="1"/>
  <c r="N72" i="10" s="1"/>
  <c r="N162" i="10" s="1"/>
  <c r="O72" i="10" a="1"/>
  <c r="O72" i="10" s="1"/>
  <c r="O162" i="10" s="1"/>
  <c r="P72" i="10" a="1"/>
  <c r="P72" i="10" s="1"/>
  <c r="P162" i="10" s="1"/>
  <c r="Q72" i="10" a="1"/>
  <c r="Q72" i="10" s="1"/>
  <c r="Q162" i="10" s="1"/>
  <c r="R72" i="10" a="1"/>
  <c r="R72" i="10" s="1"/>
  <c r="R162" i="10" s="1"/>
  <c r="S72" i="10" a="1"/>
  <c r="S72" i="10" s="1"/>
  <c r="S162" i="10" s="1"/>
  <c r="T72" i="10" a="1"/>
  <c r="T72" i="10" s="1"/>
  <c r="T162" i="10" s="1"/>
  <c r="U72" i="10" a="1"/>
  <c r="U72" i="10" s="1"/>
  <c r="U162" i="10" s="1"/>
  <c r="V72" i="10" a="1"/>
  <c r="V72" i="10" s="1"/>
  <c r="V162" i="10" s="1"/>
  <c r="G165" i="10" l="1"/>
  <c r="H165" i="10"/>
  <c r="I165" i="10"/>
  <c r="B3" i="10" a="1"/>
  <c r="B3" i="10" s="1"/>
  <c r="B4" i="10" a="1"/>
  <c r="B4" i="10" s="1"/>
  <c r="B94" i="10" s="1"/>
  <c r="B5" i="10" a="1"/>
  <c r="B5" i="10" s="1"/>
  <c r="B95" i="10" s="1"/>
  <c r="B6" i="10" a="1"/>
  <c r="B6" i="10" s="1"/>
  <c r="B96" i="10" s="1"/>
  <c r="B7" i="10" a="1"/>
  <c r="B7" i="10" s="1"/>
  <c r="B97" i="10" s="1"/>
  <c r="B8" i="10" a="1"/>
  <c r="B8" i="10" s="1"/>
  <c r="B98" i="10" s="1"/>
  <c r="B9" i="10" a="1"/>
  <c r="B9" i="10" s="1"/>
  <c r="B99" i="10" s="1"/>
  <c r="B10" i="10" a="1"/>
  <c r="B10" i="10" s="1"/>
  <c r="B100" i="10" s="1"/>
  <c r="B11" i="10" a="1"/>
  <c r="B11" i="10" s="1"/>
  <c r="B101" i="10" s="1"/>
  <c r="B12" i="10" a="1"/>
  <c r="B12" i="10" s="1"/>
  <c r="B102" i="10" s="1"/>
  <c r="B13" i="10" a="1"/>
  <c r="B13" i="10" s="1"/>
  <c r="B103" i="10" s="1"/>
  <c r="B14" i="10" a="1"/>
  <c r="B14" i="10" s="1"/>
  <c r="B104" i="10" s="1"/>
  <c r="B15" i="10" a="1"/>
  <c r="B15" i="10" s="1"/>
  <c r="B105" i="10" s="1"/>
  <c r="B16" i="10" a="1"/>
  <c r="B16" i="10" s="1"/>
  <c r="B106" i="10" s="1"/>
  <c r="B17" i="10" a="1"/>
  <c r="B17" i="10" s="1"/>
  <c r="B107" i="10" s="1"/>
  <c r="B18" i="10" a="1"/>
  <c r="B18" i="10" s="1"/>
  <c r="B108" i="10" s="1"/>
  <c r="B19" i="10" a="1"/>
  <c r="B19" i="10" s="1"/>
  <c r="B109" i="10" s="1"/>
  <c r="B20" i="10" a="1"/>
  <c r="B20" i="10" s="1"/>
  <c r="B110" i="10" s="1"/>
  <c r="B21" i="10" a="1"/>
  <c r="B21" i="10" s="1"/>
  <c r="B111" i="10" s="1"/>
  <c r="B22" i="10" a="1"/>
  <c r="B22" i="10" s="1"/>
  <c r="B112" i="10" s="1"/>
  <c r="B23" i="10" a="1"/>
  <c r="B23" i="10" s="1"/>
  <c r="B113" i="10" s="1"/>
  <c r="B24" i="10" a="1"/>
  <c r="B24" i="10" s="1"/>
  <c r="B114" i="10" s="1"/>
  <c r="B25" i="10" a="1"/>
  <c r="B25" i="10" s="1"/>
  <c r="B115" i="10" s="1"/>
  <c r="B26" i="10" a="1"/>
  <c r="B26" i="10" s="1"/>
  <c r="B116" i="10" s="1"/>
  <c r="B27" i="10" a="1"/>
  <c r="B27" i="10" s="1"/>
  <c r="B117" i="10" s="1"/>
  <c r="B28" i="10" a="1"/>
  <c r="B28" i="10" s="1"/>
  <c r="B118" i="10" s="1"/>
  <c r="B29" i="10" a="1"/>
  <c r="B29" i="10" s="1"/>
  <c r="B119" i="10" s="1"/>
  <c r="B2" i="10" a="1"/>
  <c r="B2" i="10" s="1"/>
  <c r="B30" i="10" a="1"/>
  <c r="B30" i="10" s="1"/>
  <c r="B120" i="10" s="1"/>
  <c r="B31" i="10" a="1"/>
  <c r="B31" i="10" s="1"/>
  <c r="B121" i="10" s="1"/>
  <c r="B32" i="10" a="1"/>
  <c r="B32" i="10" s="1"/>
  <c r="B122" i="10" s="1"/>
  <c r="B33" i="10" a="1"/>
  <c r="B33" i="10" s="1"/>
  <c r="B123" i="10" s="1"/>
  <c r="B34" i="10" a="1"/>
  <c r="B34" i="10" s="1"/>
  <c r="B124" i="10" s="1"/>
  <c r="B35" i="10" a="1"/>
  <c r="B35" i="10" s="1"/>
  <c r="B125" i="10" s="1"/>
  <c r="B36" i="10" a="1"/>
  <c r="B36" i="10" s="1"/>
  <c r="B126" i="10" s="1"/>
  <c r="B37" i="10" a="1"/>
  <c r="B37" i="10" s="1"/>
  <c r="B127" i="10" s="1"/>
  <c r="B38" i="10" a="1"/>
  <c r="B38" i="10" s="1"/>
  <c r="B128" i="10" s="1"/>
  <c r="B39" i="10" a="1"/>
  <c r="B39" i="10" s="1"/>
  <c r="B129" i="10" s="1"/>
  <c r="B40" i="10" a="1"/>
  <c r="B40" i="10" s="1"/>
  <c r="B130" i="10" s="1"/>
  <c r="B41" i="10" a="1"/>
  <c r="B41" i="10" s="1"/>
  <c r="B131" i="10" s="1"/>
  <c r="B42" i="10" a="1"/>
  <c r="B42" i="10" s="1"/>
  <c r="B132" i="10" s="1"/>
  <c r="B43" i="10" a="1"/>
  <c r="B43" i="10" s="1"/>
  <c r="B133" i="10" s="1"/>
  <c r="B44" i="10" a="1"/>
  <c r="B44" i="10" s="1"/>
  <c r="B134" i="10" s="1"/>
  <c r="B73" i="10" a="1"/>
  <c r="B73" i="10" s="1"/>
  <c r="B163" i="10" s="1"/>
  <c r="C73" i="10" a="1"/>
  <c r="C73" i="10" s="1"/>
  <c r="C163" i="10" s="1"/>
  <c r="D73" i="10" a="1"/>
  <c r="D73" i="10" s="1"/>
  <c r="D163" i="10" s="1"/>
  <c r="E73" i="10" a="1"/>
  <c r="E73" i="10" s="1"/>
  <c r="E163" i="10" s="1"/>
  <c r="F73" i="10" a="1"/>
  <c r="F73" i="10" s="1"/>
  <c r="F163" i="10" s="1"/>
  <c r="M73" i="10" a="1"/>
  <c r="M73" i="10" s="1"/>
  <c r="M163" i="10" s="1"/>
  <c r="N73" i="10" a="1"/>
  <c r="N73" i="10" s="1"/>
  <c r="N163" i="10" s="1"/>
  <c r="O73" i="10" a="1"/>
  <c r="O73" i="10" s="1"/>
  <c r="O163" i="10" s="1"/>
  <c r="P73" i="10" a="1"/>
  <c r="P73" i="10" s="1"/>
  <c r="P163" i="10" s="1"/>
  <c r="Q73" i="10" a="1"/>
  <c r="Q73" i="10" s="1"/>
  <c r="Q163" i="10" s="1"/>
  <c r="S73" i="10" a="1"/>
  <c r="S73" i="10" s="1"/>
  <c r="S163" i="10" s="1"/>
  <c r="U73" i="10" a="1"/>
  <c r="U73" i="10" s="1"/>
  <c r="U163" i="10" s="1"/>
  <c r="V73" i="10" a="1"/>
  <c r="V73" i="10" s="1"/>
  <c r="V163" i="10" s="1"/>
  <c r="B74" i="10" a="1"/>
  <c r="B74" i="10" s="1"/>
  <c r="B164" i="10" s="1"/>
  <c r="C74" i="10" a="1"/>
  <c r="C74" i="10" s="1"/>
  <c r="C164" i="10" s="1"/>
  <c r="D74" i="10" a="1"/>
  <c r="D74" i="10" s="1"/>
  <c r="D164" i="10" s="1"/>
  <c r="E74" i="10" a="1"/>
  <c r="E74" i="10" s="1"/>
  <c r="E164" i="10" s="1"/>
  <c r="F74" i="10" a="1"/>
  <c r="F74" i="10" s="1"/>
  <c r="F164" i="10" s="1"/>
  <c r="J74" i="10" a="1"/>
  <c r="J74" i="10" s="1"/>
  <c r="J164" i="10" s="1"/>
  <c r="K74" i="10" a="1"/>
  <c r="K74" i="10" s="1"/>
  <c r="K164" i="10" s="1"/>
  <c r="L74" i="10" a="1"/>
  <c r="L74" i="10" s="1"/>
  <c r="L164" i="10" s="1"/>
  <c r="M74" i="10" a="1"/>
  <c r="M74" i="10" s="1"/>
  <c r="M164" i="10" s="1"/>
  <c r="N74" i="10" a="1"/>
  <c r="N74" i="10" s="1"/>
  <c r="N164" i="10" s="1"/>
  <c r="O74" i="10" a="1"/>
  <c r="O74" i="10" s="1"/>
  <c r="O164" i="10" s="1"/>
  <c r="P74" i="10" a="1"/>
  <c r="P74" i="10" s="1"/>
  <c r="P164" i="10" s="1"/>
  <c r="Q74" i="10" a="1"/>
  <c r="Q74" i="10" s="1"/>
  <c r="Q164" i="10" s="1"/>
  <c r="R74" i="10" a="1"/>
  <c r="R74" i="10" s="1"/>
  <c r="R164" i="10" s="1"/>
  <c r="S74" i="10" a="1"/>
  <c r="S74" i="10" s="1"/>
  <c r="S164" i="10" s="1"/>
  <c r="T74" i="10" a="1"/>
  <c r="T74" i="10" s="1"/>
  <c r="T164" i="10" s="1"/>
  <c r="U74" i="10" a="1"/>
  <c r="U74" i="10" s="1"/>
  <c r="U164" i="10" s="1"/>
  <c r="V74" i="10" a="1"/>
  <c r="V74" i="10" s="1"/>
  <c r="V164" i="10" s="1"/>
  <c r="B75" i="10" a="1"/>
  <c r="B75" i="10" s="1"/>
  <c r="B165" i="10" s="1"/>
  <c r="C75" i="10" a="1"/>
  <c r="C75" i="10" s="1"/>
  <c r="C165" i="10" s="1"/>
  <c r="D75" i="10" a="1"/>
  <c r="D75" i="10" s="1"/>
  <c r="D165" i="10" s="1"/>
  <c r="E75" i="10" a="1"/>
  <c r="E75" i="10" s="1"/>
  <c r="E165" i="10" s="1"/>
  <c r="F75" i="10" a="1"/>
  <c r="F75" i="10" s="1"/>
  <c r="F165" i="10" s="1"/>
  <c r="J75" i="10" a="1"/>
  <c r="J75" i="10" s="1"/>
  <c r="J165" i="10" s="1"/>
  <c r="K75" i="10" a="1"/>
  <c r="K75" i="10" s="1"/>
  <c r="K165" i="10" s="1"/>
  <c r="L75" i="10" a="1"/>
  <c r="L75" i="10" s="1"/>
  <c r="L165" i="10" s="1"/>
  <c r="M75" i="10" a="1"/>
  <c r="M75" i="10" s="1"/>
  <c r="M165" i="10" s="1"/>
  <c r="N75" i="10" a="1"/>
  <c r="N75" i="10" s="1"/>
  <c r="N165" i="10" s="1"/>
  <c r="O75" i="10" a="1"/>
  <c r="O75" i="10" s="1"/>
  <c r="O165" i="10" s="1"/>
  <c r="P75" i="10" a="1"/>
  <c r="P75" i="10" s="1"/>
  <c r="P165" i="10" s="1"/>
  <c r="Q75" i="10" a="1"/>
  <c r="Q75" i="10" s="1"/>
  <c r="Q165" i="10" s="1"/>
  <c r="R75" i="10" a="1"/>
  <c r="R75" i="10" s="1"/>
  <c r="R165" i="10" s="1"/>
  <c r="S75" i="10" a="1"/>
  <c r="S75" i="10" s="1"/>
  <c r="S165" i="10" s="1"/>
  <c r="T75" i="10" a="1"/>
  <c r="T75" i="10" s="1"/>
  <c r="T165" i="10" s="1"/>
  <c r="U75" i="10" a="1"/>
  <c r="U75" i="10" s="1"/>
  <c r="U165" i="10" s="1"/>
  <c r="V75" i="10" a="1"/>
  <c r="V75" i="10" s="1"/>
  <c r="V165" i="10" s="1"/>
  <c r="B76" i="10" a="1"/>
  <c r="B76" i="10" s="1"/>
  <c r="B166" i="10" s="1"/>
  <c r="C76" i="10" a="1"/>
  <c r="C76" i="10" s="1"/>
  <c r="C166" i="10" s="1"/>
  <c r="D76" i="10" a="1"/>
  <c r="D76" i="10" s="1"/>
  <c r="D166" i="10" s="1"/>
  <c r="E76" i="10" a="1"/>
  <c r="E76" i="10" s="1"/>
  <c r="E166" i="10" s="1"/>
  <c r="F76" i="10" a="1"/>
  <c r="F76" i="10" s="1"/>
  <c r="F166" i="10" s="1"/>
  <c r="J76" i="10" a="1"/>
  <c r="J76" i="10" s="1"/>
  <c r="J166" i="10" s="1"/>
  <c r="K76" i="10" a="1"/>
  <c r="K76" i="10" s="1"/>
  <c r="K166" i="10" s="1"/>
  <c r="L76" i="10" a="1"/>
  <c r="L76" i="10" s="1"/>
  <c r="L166" i="10" s="1"/>
  <c r="M76" i="10" a="1"/>
  <c r="M76" i="10" s="1"/>
  <c r="M166" i="10" s="1"/>
  <c r="N76" i="10" a="1"/>
  <c r="N76" i="10" s="1"/>
  <c r="N166" i="10" s="1"/>
  <c r="O76" i="10" a="1"/>
  <c r="O76" i="10" s="1"/>
  <c r="O166" i="10" s="1"/>
  <c r="P76" i="10" a="1"/>
  <c r="P76" i="10" s="1"/>
  <c r="P166" i="10" s="1"/>
  <c r="Q76" i="10" a="1"/>
  <c r="Q76" i="10" s="1"/>
  <c r="Q166" i="10" s="1"/>
  <c r="R76" i="10" a="1"/>
  <c r="R76" i="10" s="1"/>
  <c r="R166" i="10" s="1"/>
  <c r="S76" i="10" a="1"/>
  <c r="S76" i="10" s="1"/>
  <c r="S166" i="10" s="1"/>
  <c r="T76" i="10" a="1"/>
  <c r="T76" i="10" s="1"/>
  <c r="T166" i="10" s="1"/>
  <c r="U76" i="10" a="1"/>
  <c r="U76" i="10" s="1"/>
  <c r="U166" i="10" s="1"/>
  <c r="V76" i="10" a="1"/>
  <c r="V76" i="10" s="1"/>
  <c r="V166" i="10" s="1"/>
  <c r="B77" i="10" a="1"/>
  <c r="B77" i="10" s="1"/>
  <c r="B167" i="10" s="1"/>
  <c r="C77" i="10" a="1"/>
  <c r="C77" i="10" s="1"/>
  <c r="C167" i="10" s="1"/>
  <c r="D77" i="10" a="1"/>
  <c r="D77" i="10" s="1"/>
  <c r="D167" i="10" s="1"/>
  <c r="E77" i="10" a="1"/>
  <c r="E77" i="10" s="1"/>
  <c r="E167" i="10" s="1"/>
  <c r="F77" i="10" a="1"/>
  <c r="F77" i="10" s="1"/>
  <c r="F167" i="10" s="1"/>
  <c r="J77" i="10" a="1"/>
  <c r="J77" i="10" s="1"/>
  <c r="J167" i="10" s="1"/>
  <c r="K77" i="10" a="1"/>
  <c r="K77" i="10" s="1"/>
  <c r="K167" i="10" s="1"/>
  <c r="L77" i="10" a="1"/>
  <c r="L77" i="10" s="1"/>
  <c r="L167" i="10" s="1"/>
  <c r="M77" i="10" a="1"/>
  <c r="M77" i="10" s="1"/>
  <c r="M167" i="10" s="1"/>
  <c r="N77" i="10" a="1"/>
  <c r="N77" i="10" s="1"/>
  <c r="N167" i="10" s="1"/>
  <c r="O77" i="10" a="1"/>
  <c r="O77" i="10" s="1"/>
  <c r="O167" i="10" s="1"/>
  <c r="P77" i="10" a="1"/>
  <c r="P77" i="10" s="1"/>
  <c r="P167" i="10" s="1"/>
  <c r="Q77" i="10" a="1"/>
  <c r="Q77" i="10" s="1"/>
  <c r="Q167" i="10" s="1"/>
  <c r="R77" i="10" a="1"/>
  <c r="R77" i="10" s="1"/>
  <c r="R167" i="10" s="1"/>
  <c r="S77" i="10" a="1"/>
  <c r="S77" i="10" s="1"/>
  <c r="S167" i="10" s="1"/>
  <c r="T77" i="10" a="1"/>
  <c r="T77" i="10" s="1"/>
  <c r="T167" i="10" s="1"/>
  <c r="U77" i="10" a="1"/>
  <c r="U77" i="10" s="1"/>
  <c r="U167" i="10" s="1"/>
  <c r="V77" i="10" a="1"/>
  <c r="V77" i="10" s="1"/>
  <c r="V167" i="10" s="1"/>
  <c r="B78" i="10" a="1"/>
  <c r="B78" i="10" s="1"/>
  <c r="B168" i="10" s="1"/>
  <c r="C78" i="10" a="1"/>
  <c r="C78" i="10" s="1"/>
  <c r="C168" i="10" s="1"/>
  <c r="D78" i="10" a="1"/>
  <c r="D78" i="10" s="1"/>
  <c r="D168" i="10" s="1"/>
  <c r="E78" i="10" a="1"/>
  <c r="E78" i="10" s="1"/>
  <c r="E168" i="10" s="1"/>
  <c r="F78" i="10" a="1"/>
  <c r="F78" i="10" s="1"/>
  <c r="F168" i="10" s="1"/>
  <c r="G78" i="10" a="1"/>
  <c r="G78" i="10" s="1"/>
  <c r="G168" i="10" s="1"/>
  <c r="H78" i="10" a="1"/>
  <c r="H78" i="10" s="1"/>
  <c r="H168" i="10" s="1"/>
  <c r="J78" i="10" a="1"/>
  <c r="J78" i="10" s="1"/>
  <c r="J168" i="10" s="1"/>
  <c r="K78" i="10" a="1"/>
  <c r="K78" i="10" s="1"/>
  <c r="K168" i="10" s="1"/>
  <c r="L78" i="10" a="1"/>
  <c r="L78" i="10" s="1"/>
  <c r="L168" i="10" s="1"/>
  <c r="M78" i="10" a="1"/>
  <c r="M78" i="10" s="1"/>
  <c r="M168" i="10" s="1"/>
  <c r="N78" i="10" a="1"/>
  <c r="N78" i="10" s="1"/>
  <c r="N168" i="10" s="1"/>
  <c r="O78" i="10" a="1"/>
  <c r="O78" i="10" s="1"/>
  <c r="O168" i="10" s="1"/>
  <c r="P78" i="10" a="1"/>
  <c r="P78" i="10" s="1"/>
  <c r="P168" i="10" s="1"/>
  <c r="Q78" i="10" a="1"/>
  <c r="Q78" i="10" s="1"/>
  <c r="Q168" i="10" s="1"/>
  <c r="R78" i="10" a="1"/>
  <c r="R78" i="10" s="1"/>
  <c r="R168" i="10" s="1"/>
  <c r="S78" i="10" a="1"/>
  <c r="S78" i="10" s="1"/>
  <c r="S168" i="10" s="1"/>
  <c r="T78" i="10" a="1"/>
  <c r="T78" i="10" s="1"/>
  <c r="T168" i="10" s="1"/>
  <c r="U78" i="10" a="1"/>
  <c r="U78" i="10" s="1"/>
  <c r="U168" i="10" s="1"/>
  <c r="V78" i="10" a="1"/>
  <c r="V78" i="10" s="1"/>
  <c r="V168" i="10" s="1"/>
  <c r="B80" i="10" a="1"/>
  <c r="B80" i="10" s="1"/>
  <c r="C80" i="10" a="1"/>
  <c r="C80" i="10" s="1"/>
  <c r="D80" i="10" a="1"/>
  <c r="D80" i="10" s="1"/>
  <c r="E80" i="10" a="1"/>
  <c r="E80" i="10" s="1"/>
  <c r="F80" i="10" a="1"/>
  <c r="F80" i="10" s="1"/>
  <c r="G80" i="10" a="1"/>
  <c r="G80" i="10" s="1"/>
  <c r="H80" i="10" a="1"/>
  <c r="H80" i="10" s="1"/>
  <c r="I80" i="10" a="1"/>
  <c r="I80" i="10" s="1"/>
  <c r="J80" i="10" a="1"/>
  <c r="J80" i="10" s="1"/>
  <c r="K80" i="10" a="1"/>
  <c r="K80" i="10" s="1"/>
  <c r="L80" i="10" a="1"/>
  <c r="L80" i="10" s="1"/>
  <c r="M80" i="10" a="1"/>
  <c r="M80" i="10" s="1"/>
  <c r="N80" i="10" a="1"/>
  <c r="N80" i="10" s="1"/>
  <c r="O80" i="10" a="1"/>
  <c r="O80" i="10" s="1"/>
  <c r="P80" i="10" a="1"/>
  <c r="P80" i="10" s="1"/>
  <c r="Q80" i="10" a="1"/>
  <c r="Q80" i="10" s="1"/>
  <c r="R80" i="10" a="1"/>
  <c r="R80" i="10" s="1"/>
  <c r="S80" i="10" a="1"/>
  <c r="S80" i="10" s="1"/>
  <c r="T80" i="10" a="1"/>
  <c r="T80" i="10" s="1"/>
  <c r="U80" i="10" a="1"/>
  <c r="U80" i="10" s="1"/>
  <c r="V80" i="10" a="1"/>
  <c r="V80" i="10" s="1"/>
  <c r="C45" i="10" a="1"/>
  <c r="C45" i="10" s="1"/>
  <c r="D45" i="10" a="1"/>
  <c r="D45" i="10" s="1"/>
  <c r="E45" i="10" a="1"/>
  <c r="E45" i="10" s="1"/>
  <c r="G45" i="10" a="1"/>
  <c r="G45" i="10" s="1"/>
  <c r="H45" i="10" a="1"/>
  <c r="H45" i="10" s="1"/>
  <c r="I45" i="10" a="1"/>
  <c r="I45" i="10" s="1"/>
  <c r="J45" i="10" a="1"/>
  <c r="J45" i="10" s="1"/>
  <c r="K45" i="10" a="1"/>
  <c r="K45" i="10" s="1"/>
  <c r="L45" i="10" a="1"/>
  <c r="L45" i="10" s="1"/>
  <c r="N45" i="10" a="1"/>
  <c r="N45" i="10" s="1"/>
  <c r="O45" i="10" a="1"/>
  <c r="O45" i="10" s="1"/>
  <c r="P45" i="10" a="1"/>
  <c r="P45" i="10" s="1"/>
  <c r="Q45" i="10" a="1"/>
  <c r="Q45" i="10" s="1"/>
  <c r="R45" i="10" a="1"/>
  <c r="R45" i="10" s="1"/>
  <c r="T45" i="10" a="1"/>
  <c r="T45" i="10" s="1"/>
  <c r="U45" i="10" a="1"/>
  <c r="U45" i="10" s="1"/>
  <c r="V45" i="10" a="1"/>
  <c r="V45" i="10" s="1"/>
  <c r="B45" i="10" a="1"/>
  <c r="B45" i="10" s="1"/>
  <c r="C3" i="10" a="1"/>
  <c r="C3" i="10" s="1"/>
  <c r="D3" i="10" a="1"/>
  <c r="D3" i="10" s="1"/>
  <c r="E3" i="10" a="1"/>
  <c r="E3" i="10" s="1"/>
  <c r="F3" i="10" a="1"/>
  <c r="F3" i="10" s="1"/>
  <c r="G3" i="10" a="1"/>
  <c r="G3" i="10" s="1"/>
  <c r="H3" i="10" a="1"/>
  <c r="H3" i="10" s="1"/>
  <c r="I3" i="10" a="1"/>
  <c r="I3" i="10" s="1"/>
  <c r="J3" i="10" a="1"/>
  <c r="J3" i="10" s="1"/>
  <c r="K3" i="10" a="1"/>
  <c r="K3" i="10" s="1"/>
  <c r="L3" i="10" a="1"/>
  <c r="L3" i="10" s="1"/>
  <c r="M3" i="10" a="1"/>
  <c r="M3" i="10" s="1"/>
  <c r="N3" i="10" a="1"/>
  <c r="N3" i="10" s="1"/>
  <c r="O3" i="10" a="1"/>
  <c r="O3" i="10" s="1"/>
  <c r="R3" i="10" a="1"/>
  <c r="R3" i="10" s="1"/>
  <c r="S3" i="10" a="1"/>
  <c r="S3" i="10" s="1"/>
  <c r="T3" i="10" a="1"/>
  <c r="T3" i="10" s="1"/>
  <c r="U3" i="10" a="1"/>
  <c r="U3" i="10" s="1"/>
  <c r="V3" i="10" a="1"/>
  <c r="V3" i="10" s="1"/>
  <c r="C4" i="10" a="1"/>
  <c r="C4" i="10" s="1"/>
  <c r="D4" i="10" a="1"/>
  <c r="D4" i="10" s="1"/>
  <c r="D94" i="10" s="1"/>
  <c r="E4" i="10" a="1"/>
  <c r="E4" i="10" s="1"/>
  <c r="F4" i="10" a="1"/>
  <c r="F4" i="10" s="1"/>
  <c r="G4" i="10" a="1"/>
  <c r="G4" i="10" s="1"/>
  <c r="H4" i="10" a="1"/>
  <c r="H4" i="10" s="1"/>
  <c r="I4" i="10" a="1"/>
  <c r="I4" i="10" s="1"/>
  <c r="J4" i="10" a="1"/>
  <c r="J4" i="10" s="1"/>
  <c r="K4" i="10" a="1"/>
  <c r="K4" i="10" s="1"/>
  <c r="L4" i="10" a="1"/>
  <c r="L4" i="10" s="1"/>
  <c r="M4" i="10" a="1"/>
  <c r="M4" i="10" s="1"/>
  <c r="M94" i="10" s="1"/>
  <c r="N4" i="10" a="1"/>
  <c r="N4" i="10" s="1"/>
  <c r="O4" i="10" a="1"/>
  <c r="O4" i="10" s="1"/>
  <c r="Q4" i="10" a="1"/>
  <c r="Q4" i="10" s="1"/>
  <c r="R4" i="10" a="1"/>
  <c r="R4" i="10" s="1"/>
  <c r="S4" i="10" a="1"/>
  <c r="S4" i="10" s="1"/>
  <c r="T4" i="10" a="1"/>
  <c r="T4" i="10" s="1"/>
  <c r="U4" i="10" a="1"/>
  <c r="U4" i="10" s="1"/>
  <c r="U94" i="10" s="1"/>
  <c r="V4" i="10" a="1"/>
  <c r="V4" i="10" s="1"/>
  <c r="V94" i="10" s="1"/>
  <c r="C5" i="10" a="1"/>
  <c r="C5" i="10" s="1"/>
  <c r="D5" i="10" a="1"/>
  <c r="D5" i="10" s="1"/>
  <c r="D95" i="10" s="1"/>
  <c r="E5" i="10" a="1"/>
  <c r="E5" i="10" s="1"/>
  <c r="E95" i="10" s="1"/>
  <c r="F5" i="10" a="1"/>
  <c r="F5" i="10" s="1"/>
  <c r="F95" i="10" s="1"/>
  <c r="G5" i="10" a="1"/>
  <c r="G5" i="10" s="1"/>
  <c r="H5" i="10" a="1"/>
  <c r="H5" i="10" s="1"/>
  <c r="I5" i="10" a="1"/>
  <c r="I5" i="10" s="1"/>
  <c r="J5" i="10" a="1"/>
  <c r="J5" i="10" s="1"/>
  <c r="J95" i="10" s="1"/>
  <c r="K5" i="10" a="1"/>
  <c r="K5" i="10" s="1"/>
  <c r="L5" i="10" a="1"/>
  <c r="L5" i="10" s="1"/>
  <c r="L95" i="10" s="1"/>
  <c r="M5" i="10" a="1"/>
  <c r="M5" i="10" s="1"/>
  <c r="M95" i="10" s="1"/>
  <c r="N5" i="10" a="1"/>
  <c r="N5" i="10" s="1"/>
  <c r="N95" i="10" s="1"/>
  <c r="O5" i="10" a="1"/>
  <c r="O5" i="10" s="1"/>
  <c r="P5" i="10" a="1"/>
  <c r="P5" i="10" s="1"/>
  <c r="R5" i="10" a="1"/>
  <c r="R5" i="10" s="1"/>
  <c r="S5" i="10" a="1"/>
  <c r="S5" i="10" s="1"/>
  <c r="T5" i="10" a="1"/>
  <c r="T5" i="10" s="1"/>
  <c r="U5" i="10" a="1"/>
  <c r="U5" i="10" s="1"/>
  <c r="U95" i="10" s="1"/>
  <c r="V5" i="10" a="1"/>
  <c r="V5" i="10" s="1"/>
  <c r="V95" i="10" s="1"/>
  <c r="C6" i="10" a="1"/>
  <c r="C6" i="10" s="1"/>
  <c r="D6" i="10" a="1"/>
  <c r="D6" i="10" s="1"/>
  <c r="D96" i="10" s="1"/>
  <c r="E6" i="10" a="1"/>
  <c r="E6" i="10" s="1"/>
  <c r="E96" i="10" s="1"/>
  <c r="F6" i="10" a="1"/>
  <c r="F6" i="10" s="1"/>
  <c r="F96" i="10" s="1"/>
  <c r="G6" i="10" a="1"/>
  <c r="G6" i="10" s="1"/>
  <c r="H6" i="10" a="1"/>
  <c r="H6" i="10" s="1"/>
  <c r="I6" i="10" a="1"/>
  <c r="I6" i="10" s="1"/>
  <c r="J6" i="10" a="1"/>
  <c r="J6" i="10" s="1"/>
  <c r="J96" i="10" s="1"/>
  <c r="K6" i="10" a="1"/>
  <c r="K6" i="10" s="1"/>
  <c r="K96" i="10" s="1"/>
  <c r="L6" i="10" a="1"/>
  <c r="L6" i="10" s="1"/>
  <c r="L96" i="10" s="1"/>
  <c r="M6" i="10" a="1"/>
  <c r="M6" i="10" s="1"/>
  <c r="M96" i="10" s="1"/>
  <c r="N6" i="10" a="1"/>
  <c r="N6" i="10" s="1"/>
  <c r="N96" i="10" s="1"/>
  <c r="O6" i="10" a="1"/>
  <c r="O6" i="10" s="1"/>
  <c r="P6" i="10" a="1"/>
  <c r="P6" i="10" s="1"/>
  <c r="P96" i="10" s="1"/>
  <c r="Q6" i="10" a="1"/>
  <c r="Q6" i="10" s="1"/>
  <c r="Q96" i="10" s="1"/>
  <c r="R6" i="10" a="1"/>
  <c r="R6" i="10" s="1"/>
  <c r="T6" i="10" a="1"/>
  <c r="T6" i="10" s="1"/>
  <c r="U6" i="10" a="1"/>
  <c r="U6" i="10" s="1"/>
  <c r="U96" i="10" s="1"/>
  <c r="V6" i="10" a="1"/>
  <c r="V6" i="10" s="1"/>
  <c r="V96" i="10" s="1"/>
  <c r="C7" i="10" a="1"/>
  <c r="C7" i="10" s="1"/>
  <c r="C97" i="10" s="1"/>
  <c r="D7" i="10" a="1"/>
  <c r="D7" i="10" s="1"/>
  <c r="D97" i="10" s="1"/>
  <c r="E7" i="10" a="1"/>
  <c r="E7" i="10" s="1"/>
  <c r="E97" i="10" s="1"/>
  <c r="F7" i="10" a="1"/>
  <c r="F7" i="10" s="1"/>
  <c r="F97" i="10" s="1"/>
  <c r="G7" i="10" a="1"/>
  <c r="G7" i="10" s="1"/>
  <c r="H7" i="10" a="1"/>
  <c r="H7" i="10" s="1"/>
  <c r="I7" i="10" a="1"/>
  <c r="I7" i="10" s="1"/>
  <c r="J7" i="10" a="1"/>
  <c r="J7" i="10" s="1"/>
  <c r="J97" i="10" s="1"/>
  <c r="K7" i="10" a="1"/>
  <c r="K7" i="10" s="1"/>
  <c r="K97" i="10" s="1"/>
  <c r="L7" i="10" a="1"/>
  <c r="L7" i="10" s="1"/>
  <c r="L97" i="10" s="1"/>
  <c r="M7" i="10" a="1"/>
  <c r="M7" i="10" s="1"/>
  <c r="M97" i="10" s="1"/>
  <c r="N7" i="10" a="1"/>
  <c r="N7" i="10" s="1"/>
  <c r="N97" i="10" s="1"/>
  <c r="O7" i="10" a="1"/>
  <c r="O7" i="10" s="1"/>
  <c r="P7" i="10" a="1"/>
  <c r="P7" i="10" s="1"/>
  <c r="P97" i="10" s="1"/>
  <c r="Q7" i="10" a="1"/>
  <c r="Q7" i="10" s="1"/>
  <c r="Q97" i="10" s="1"/>
  <c r="R7" i="10" a="1"/>
  <c r="R7" i="10" s="1"/>
  <c r="R97" i="10" s="1"/>
  <c r="T7" i="10" a="1"/>
  <c r="T7" i="10" s="1"/>
  <c r="T97" i="10" s="1"/>
  <c r="U7" i="10" a="1"/>
  <c r="U7" i="10" s="1"/>
  <c r="U97" i="10" s="1"/>
  <c r="V7" i="10" a="1"/>
  <c r="V7" i="10" s="1"/>
  <c r="V97" i="10" s="1"/>
  <c r="C8" i="10" a="1"/>
  <c r="C8" i="10" s="1"/>
  <c r="C98" i="10" s="1"/>
  <c r="D8" i="10" a="1"/>
  <c r="D8" i="10" s="1"/>
  <c r="D98" i="10" s="1"/>
  <c r="E8" i="10" a="1"/>
  <c r="E8" i="10" s="1"/>
  <c r="E98" i="10" s="1"/>
  <c r="F8" i="10" a="1"/>
  <c r="F8" i="10" s="1"/>
  <c r="F98" i="10" s="1"/>
  <c r="G8" i="10" a="1"/>
  <c r="G8" i="10" s="1"/>
  <c r="H8" i="10" a="1"/>
  <c r="H8" i="10" s="1"/>
  <c r="I8" i="10" a="1"/>
  <c r="I8" i="10" s="1"/>
  <c r="J8" i="10" a="1"/>
  <c r="J8" i="10" s="1"/>
  <c r="J98" i="10" s="1"/>
  <c r="K8" i="10" a="1"/>
  <c r="K8" i="10" s="1"/>
  <c r="K98" i="10" s="1"/>
  <c r="L8" i="10" a="1"/>
  <c r="L8" i="10" s="1"/>
  <c r="L98" i="10" s="1"/>
  <c r="M8" i="10" a="1"/>
  <c r="M8" i="10" s="1"/>
  <c r="M98" i="10" s="1"/>
  <c r="N8" i="10" a="1"/>
  <c r="N8" i="10" s="1"/>
  <c r="N98" i="10" s="1"/>
  <c r="O8" i="10" a="1"/>
  <c r="O8" i="10" s="1"/>
  <c r="P8" i="10" a="1"/>
  <c r="P8" i="10" s="1"/>
  <c r="P98" i="10" s="1"/>
  <c r="Q8" i="10" a="1"/>
  <c r="Q8" i="10" s="1"/>
  <c r="Q98" i="10" s="1"/>
  <c r="R8" i="10" a="1"/>
  <c r="R8" i="10" s="1"/>
  <c r="R98" i="10" s="1"/>
  <c r="S8" i="10" a="1"/>
  <c r="S8" i="10" s="1"/>
  <c r="T8" i="10" a="1"/>
  <c r="T8" i="10" s="1"/>
  <c r="T98" i="10" s="1"/>
  <c r="U8" i="10" a="1"/>
  <c r="U8" i="10" s="1"/>
  <c r="U98" i="10" s="1"/>
  <c r="V8" i="10" a="1"/>
  <c r="V8" i="10" s="1"/>
  <c r="V98" i="10" s="1"/>
  <c r="C9" i="10" a="1"/>
  <c r="C9" i="10" s="1"/>
  <c r="C99" i="10" s="1"/>
  <c r="D9" i="10" a="1"/>
  <c r="D9" i="10" s="1"/>
  <c r="D99" i="10" s="1"/>
  <c r="E9" i="10" a="1"/>
  <c r="E9" i="10" s="1"/>
  <c r="E99" i="10" s="1"/>
  <c r="F9" i="10" a="1"/>
  <c r="F9" i="10" s="1"/>
  <c r="F99" i="10" s="1"/>
  <c r="G9" i="10" a="1"/>
  <c r="G9" i="10" s="1"/>
  <c r="H9" i="10" a="1"/>
  <c r="H9" i="10" s="1"/>
  <c r="I9" i="10" a="1"/>
  <c r="I9" i="10" s="1"/>
  <c r="J9" i="10" a="1"/>
  <c r="J9" i="10" s="1"/>
  <c r="J99" i="10" s="1"/>
  <c r="K9" i="10" a="1"/>
  <c r="K9" i="10" s="1"/>
  <c r="K99" i="10" s="1"/>
  <c r="L9" i="10" a="1"/>
  <c r="L9" i="10" s="1"/>
  <c r="L99" i="10" s="1"/>
  <c r="M9" i="10" a="1"/>
  <c r="M9" i="10" s="1"/>
  <c r="M99" i="10" s="1"/>
  <c r="N9" i="10" a="1"/>
  <c r="N9" i="10" s="1"/>
  <c r="N99" i="10" s="1"/>
  <c r="O9" i="10" a="1"/>
  <c r="O9" i="10" s="1"/>
  <c r="O99" i="10" s="1"/>
  <c r="P9" i="10" a="1"/>
  <c r="P9" i="10" s="1"/>
  <c r="P99" i="10" s="1"/>
  <c r="Q9" i="10" a="1"/>
  <c r="Q9" i="10" s="1"/>
  <c r="Q99" i="10" s="1"/>
  <c r="R9" i="10" a="1"/>
  <c r="R9" i="10" s="1"/>
  <c r="R99" i="10" s="1"/>
  <c r="S9" i="10" a="1"/>
  <c r="S9" i="10" s="1"/>
  <c r="S99" i="10" s="1"/>
  <c r="T9" i="10" a="1"/>
  <c r="T9" i="10" s="1"/>
  <c r="T99" i="10" s="1"/>
  <c r="U9" i="10" a="1"/>
  <c r="U9" i="10" s="1"/>
  <c r="U99" i="10" s="1"/>
  <c r="V9" i="10" a="1"/>
  <c r="V9" i="10" s="1"/>
  <c r="V99" i="10" s="1"/>
  <c r="C10" i="10" a="1"/>
  <c r="C10" i="10" s="1"/>
  <c r="C100" i="10" s="1"/>
  <c r="D10" i="10" a="1"/>
  <c r="D10" i="10" s="1"/>
  <c r="D100" i="10" s="1"/>
  <c r="E10" i="10" a="1"/>
  <c r="E10" i="10" s="1"/>
  <c r="E100" i="10" s="1"/>
  <c r="F10" i="10" a="1"/>
  <c r="F10" i="10" s="1"/>
  <c r="F100" i="10" s="1"/>
  <c r="G10" i="10" a="1"/>
  <c r="G10" i="10" s="1"/>
  <c r="H10" i="10" a="1"/>
  <c r="H10" i="10" s="1"/>
  <c r="I10" i="10" a="1"/>
  <c r="I10" i="10" s="1"/>
  <c r="J10" i="10" a="1"/>
  <c r="J10" i="10" s="1"/>
  <c r="J100" i="10" s="1"/>
  <c r="K10" i="10" a="1"/>
  <c r="K10" i="10" s="1"/>
  <c r="K100" i="10" s="1"/>
  <c r="L10" i="10" a="1"/>
  <c r="L10" i="10" s="1"/>
  <c r="L100" i="10" s="1"/>
  <c r="M10" i="10" a="1"/>
  <c r="M10" i="10" s="1"/>
  <c r="M100" i="10" s="1"/>
  <c r="N10" i="10" a="1"/>
  <c r="N10" i="10" s="1"/>
  <c r="N100" i="10" s="1"/>
  <c r="O10" i="10" a="1"/>
  <c r="O10" i="10" s="1"/>
  <c r="O100" i="10" s="1"/>
  <c r="P10" i="10" a="1"/>
  <c r="P10" i="10" s="1"/>
  <c r="P100" i="10" s="1"/>
  <c r="Q10" i="10" a="1"/>
  <c r="Q10" i="10" s="1"/>
  <c r="Q100" i="10" s="1"/>
  <c r="R10" i="10" a="1"/>
  <c r="R10" i="10" s="1"/>
  <c r="R100" i="10" s="1"/>
  <c r="S10" i="10" a="1"/>
  <c r="S10" i="10" s="1"/>
  <c r="S100" i="10" s="1"/>
  <c r="T10" i="10" a="1"/>
  <c r="T10" i="10" s="1"/>
  <c r="T100" i="10" s="1"/>
  <c r="U10" i="10" a="1"/>
  <c r="U10" i="10" s="1"/>
  <c r="U100" i="10" s="1"/>
  <c r="V10" i="10" a="1"/>
  <c r="V10" i="10" s="1"/>
  <c r="V100" i="10" s="1"/>
  <c r="C11" i="10" a="1"/>
  <c r="C11" i="10" s="1"/>
  <c r="C101" i="10" s="1"/>
  <c r="D11" i="10" a="1"/>
  <c r="D11" i="10" s="1"/>
  <c r="D101" i="10" s="1"/>
  <c r="E11" i="10" a="1"/>
  <c r="E11" i="10" s="1"/>
  <c r="E101" i="10" s="1"/>
  <c r="F11" i="10" a="1"/>
  <c r="F11" i="10" s="1"/>
  <c r="F101" i="10" s="1"/>
  <c r="G11" i="10" a="1"/>
  <c r="G11" i="10" s="1"/>
  <c r="H11" i="10" a="1"/>
  <c r="H11" i="10" s="1"/>
  <c r="I11" i="10" a="1"/>
  <c r="I11" i="10" s="1"/>
  <c r="J11" i="10" a="1"/>
  <c r="J11" i="10" s="1"/>
  <c r="J101" i="10" s="1"/>
  <c r="K11" i="10" a="1"/>
  <c r="K11" i="10" s="1"/>
  <c r="K101" i="10" s="1"/>
  <c r="L11" i="10" a="1"/>
  <c r="L11" i="10" s="1"/>
  <c r="L101" i="10" s="1"/>
  <c r="M11" i="10" a="1"/>
  <c r="M11" i="10" s="1"/>
  <c r="M101" i="10" s="1"/>
  <c r="N11" i="10" a="1"/>
  <c r="N11" i="10" s="1"/>
  <c r="N101" i="10" s="1"/>
  <c r="O11" i="10" a="1"/>
  <c r="O11" i="10" s="1"/>
  <c r="O101" i="10" s="1"/>
  <c r="P11" i="10" a="1"/>
  <c r="P11" i="10" s="1"/>
  <c r="P101" i="10" s="1"/>
  <c r="Q11" i="10" a="1"/>
  <c r="Q11" i="10" s="1"/>
  <c r="Q101" i="10" s="1"/>
  <c r="R11" i="10" a="1"/>
  <c r="R11" i="10" s="1"/>
  <c r="R101" i="10" s="1"/>
  <c r="S11" i="10" a="1"/>
  <c r="S11" i="10" s="1"/>
  <c r="S101" i="10" s="1"/>
  <c r="T11" i="10" a="1"/>
  <c r="T11" i="10" s="1"/>
  <c r="T101" i="10" s="1"/>
  <c r="U11" i="10" a="1"/>
  <c r="U11" i="10" s="1"/>
  <c r="U101" i="10" s="1"/>
  <c r="V11" i="10" a="1"/>
  <c r="V11" i="10" s="1"/>
  <c r="V101" i="10" s="1"/>
  <c r="C12" i="10" a="1"/>
  <c r="C12" i="10" s="1"/>
  <c r="C102" i="10" s="1"/>
  <c r="D12" i="10" a="1"/>
  <c r="D12" i="10" s="1"/>
  <c r="D102" i="10" s="1"/>
  <c r="E12" i="10" a="1"/>
  <c r="E12" i="10" s="1"/>
  <c r="E102" i="10" s="1"/>
  <c r="F12" i="10" a="1"/>
  <c r="F12" i="10" s="1"/>
  <c r="F102" i="10" s="1"/>
  <c r="G12" i="10" a="1"/>
  <c r="G12" i="10" s="1"/>
  <c r="H12" i="10" a="1"/>
  <c r="H12" i="10" s="1"/>
  <c r="I12" i="10" a="1"/>
  <c r="I12" i="10" s="1"/>
  <c r="J12" i="10" a="1"/>
  <c r="J12" i="10" s="1"/>
  <c r="J102" i="10" s="1"/>
  <c r="K12" i="10" a="1"/>
  <c r="K12" i="10" s="1"/>
  <c r="K102" i="10" s="1"/>
  <c r="L12" i="10" a="1"/>
  <c r="L12" i="10" s="1"/>
  <c r="L102" i="10" s="1"/>
  <c r="M12" i="10" a="1"/>
  <c r="M12" i="10" s="1"/>
  <c r="M102" i="10" s="1"/>
  <c r="N12" i="10" a="1"/>
  <c r="N12" i="10" s="1"/>
  <c r="N102" i="10" s="1"/>
  <c r="O12" i="10" a="1"/>
  <c r="O12" i="10" s="1"/>
  <c r="O102" i="10" s="1"/>
  <c r="P12" i="10" a="1"/>
  <c r="P12" i="10" s="1"/>
  <c r="P102" i="10" s="1"/>
  <c r="Q12" i="10" a="1"/>
  <c r="Q12" i="10" s="1"/>
  <c r="Q102" i="10" s="1"/>
  <c r="R12" i="10" a="1"/>
  <c r="R12" i="10" s="1"/>
  <c r="R102" i="10" s="1"/>
  <c r="S12" i="10" a="1"/>
  <c r="S12" i="10" s="1"/>
  <c r="S102" i="10" s="1"/>
  <c r="T12" i="10" a="1"/>
  <c r="T12" i="10" s="1"/>
  <c r="T102" i="10" s="1"/>
  <c r="U12" i="10" a="1"/>
  <c r="U12" i="10" s="1"/>
  <c r="U102" i="10" s="1"/>
  <c r="V12" i="10" a="1"/>
  <c r="V12" i="10" s="1"/>
  <c r="V102" i="10" s="1"/>
  <c r="C13" i="10" a="1"/>
  <c r="C13" i="10" s="1"/>
  <c r="C103" i="10" s="1"/>
  <c r="D13" i="10" a="1"/>
  <c r="D13" i="10" s="1"/>
  <c r="D103" i="10" s="1"/>
  <c r="E13" i="10" a="1"/>
  <c r="E13" i="10" s="1"/>
  <c r="E103" i="10" s="1"/>
  <c r="F13" i="10" a="1"/>
  <c r="F13" i="10" s="1"/>
  <c r="F103" i="10" s="1"/>
  <c r="G13" i="10" a="1"/>
  <c r="G13" i="10" s="1"/>
  <c r="H13" i="10" a="1"/>
  <c r="H13" i="10" s="1"/>
  <c r="I13" i="10" a="1"/>
  <c r="I13" i="10" s="1"/>
  <c r="J13" i="10" a="1"/>
  <c r="J13" i="10" s="1"/>
  <c r="J103" i="10" s="1"/>
  <c r="K13" i="10" a="1"/>
  <c r="K13" i="10" s="1"/>
  <c r="K103" i="10" s="1"/>
  <c r="L13" i="10" a="1"/>
  <c r="L13" i="10" s="1"/>
  <c r="L103" i="10" s="1"/>
  <c r="M13" i="10" a="1"/>
  <c r="M13" i="10" s="1"/>
  <c r="M103" i="10" s="1"/>
  <c r="N13" i="10" a="1"/>
  <c r="N13" i="10" s="1"/>
  <c r="N103" i="10" s="1"/>
  <c r="O13" i="10" a="1"/>
  <c r="O13" i="10" s="1"/>
  <c r="O103" i="10" s="1"/>
  <c r="P13" i="10" a="1"/>
  <c r="P13" i="10" s="1"/>
  <c r="P103" i="10" s="1"/>
  <c r="Q13" i="10" a="1"/>
  <c r="Q13" i="10" s="1"/>
  <c r="Q103" i="10" s="1"/>
  <c r="R13" i="10" a="1"/>
  <c r="R13" i="10" s="1"/>
  <c r="R103" i="10" s="1"/>
  <c r="S13" i="10" a="1"/>
  <c r="S13" i="10" s="1"/>
  <c r="S103" i="10" s="1"/>
  <c r="T13" i="10" a="1"/>
  <c r="T13" i="10" s="1"/>
  <c r="T103" i="10" s="1"/>
  <c r="U13" i="10" a="1"/>
  <c r="U13" i="10" s="1"/>
  <c r="U103" i="10" s="1"/>
  <c r="V13" i="10" a="1"/>
  <c r="V13" i="10" s="1"/>
  <c r="V103" i="10" s="1"/>
  <c r="C14" i="10" a="1"/>
  <c r="C14" i="10" s="1"/>
  <c r="C104" i="10" s="1"/>
  <c r="D14" i="10" a="1"/>
  <c r="D14" i="10" s="1"/>
  <c r="D104" i="10" s="1"/>
  <c r="E14" i="10" a="1"/>
  <c r="E14" i="10" s="1"/>
  <c r="E104" i="10" s="1"/>
  <c r="F14" i="10" a="1"/>
  <c r="F14" i="10" s="1"/>
  <c r="F104" i="10" s="1"/>
  <c r="G14" i="10" a="1"/>
  <c r="G14" i="10" s="1"/>
  <c r="H14" i="10" a="1"/>
  <c r="H14" i="10" s="1"/>
  <c r="I14" i="10" a="1"/>
  <c r="I14" i="10" s="1"/>
  <c r="J14" i="10" a="1"/>
  <c r="J14" i="10" s="1"/>
  <c r="J104" i="10" s="1"/>
  <c r="K14" i="10" a="1"/>
  <c r="K14" i="10" s="1"/>
  <c r="K104" i="10" s="1"/>
  <c r="L14" i="10" a="1"/>
  <c r="L14" i="10" s="1"/>
  <c r="L104" i="10" s="1"/>
  <c r="M14" i="10" a="1"/>
  <c r="M14" i="10" s="1"/>
  <c r="M104" i="10" s="1"/>
  <c r="N14" i="10" a="1"/>
  <c r="N14" i="10" s="1"/>
  <c r="N104" i="10" s="1"/>
  <c r="O14" i="10" a="1"/>
  <c r="O14" i="10" s="1"/>
  <c r="O104" i="10" s="1"/>
  <c r="P14" i="10" a="1"/>
  <c r="P14" i="10" s="1"/>
  <c r="P104" i="10" s="1"/>
  <c r="Q14" i="10" a="1"/>
  <c r="Q14" i="10" s="1"/>
  <c r="Q104" i="10" s="1"/>
  <c r="R14" i="10" a="1"/>
  <c r="R14" i="10" s="1"/>
  <c r="R104" i="10" s="1"/>
  <c r="S14" i="10" a="1"/>
  <c r="S14" i="10" s="1"/>
  <c r="S104" i="10" s="1"/>
  <c r="T14" i="10" a="1"/>
  <c r="T14" i="10" s="1"/>
  <c r="T104" i="10" s="1"/>
  <c r="U14" i="10" a="1"/>
  <c r="U14" i="10" s="1"/>
  <c r="U104" i="10" s="1"/>
  <c r="V14" i="10" a="1"/>
  <c r="V14" i="10" s="1"/>
  <c r="V104" i="10" s="1"/>
  <c r="C15" i="10" a="1"/>
  <c r="C15" i="10" s="1"/>
  <c r="C105" i="10" s="1"/>
  <c r="D15" i="10" a="1"/>
  <c r="D15" i="10" s="1"/>
  <c r="D105" i="10" s="1"/>
  <c r="E15" i="10" a="1"/>
  <c r="E15" i="10" s="1"/>
  <c r="E105" i="10" s="1"/>
  <c r="F15" i="10" a="1"/>
  <c r="F15" i="10" s="1"/>
  <c r="F105" i="10" s="1"/>
  <c r="G15" i="10" a="1"/>
  <c r="G15" i="10" s="1"/>
  <c r="H15" i="10" a="1"/>
  <c r="H15" i="10" s="1"/>
  <c r="I15" i="10" a="1"/>
  <c r="I15" i="10" s="1"/>
  <c r="J15" i="10" a="1"/>
  <c r="J15" i="10" s="1"/>
  <c r="J105" i="10" s="1"/>
  <c r="K15" i="10" a="1"/>
  <c r="K15" i="10" s="1"/>
  <c r="K105" i="10" s="1"/>
  <c r="L15" i="10" a="1"/>
  <c r="L15" i="10" s="1"/>
  <c r="L105" i="10" s="1"/>
  <c r="M15" i="10" a="1"/>
  <c r="M15" i="10" s="1"/>
  <c r="M105" i="10" s="1"/>
  <c r="N15" i="10" a="1"/>
  <c r="N15" i="10" s="1"/>
  <c r="N105" i="10" s="1"/>
  <c r="O15" i="10" a="1"/>
  <c r="O15" i="10" s="1"/>
  <c r="O105" i="10" s="1"/>
  <c r="P15" i="10" a="1"/>
  <c r="P15" i="10" s="1"/>
  <c r="P105" i="10" s="1"/>
  <c r="Q15" i="10" a="1"/>
  <c r="Q15" i="10" s="1"/>
  <c r="Q105" i="10" s="1"/>
  <c r="R15" i="10" a="1"/>
  <c r="R15" i="10" s="1"/>
  <c r="R105" i="10" s="1"/>
  <c r="S15" i="10" a="1"/>
  <c r="S15" i="10" s="1"/>
  <c r="S105" i="10" s="1"/>
  <c r="T15" i="10" a="1"/>
  <c r="T15" i="10" s="1"/>
  <c r="T105" i="10" s="1"/>
  <c r="U15" i="10" a="1"/>
  <c r="U15" i="10" s="1"/>
  <c r="U105" i="10" s="1"/>
  <c r="V15" i="10" a="1"/>
  <c r="V15" i="10" s="1"/>
  <c r="V105" i="10" s="1"/>
  <c r="C16" i="10" a="1"/>
  <c r="C16" i="10" s="1"/>
  <c r="C106" i="10" s="1"/>
  <c r="D16" i="10" a="1"/>
  <c r="D16" i="10" s="1"/>
  <c r="D106" i="10" s="1"/>
  <c r="E16" i="10" a="1"/>
  <c r="E16" i="10" s="1"/>
  <c r="E106" i="10" s="1"/>
  <c r="F16" i="10" a="1"/>
  <c r="F16" i="10" s="1"/>
  <c r="F106" i="10" s="1"/>
  <c r="G16" i="10" a="1"/>
  <c r="G16" i="10" s="1"/>
  <c r="H16" i="10" a="1"/>
  <c r="H16" i="10" s="1"/>
  <c r="I16" i="10" a="1"/>
  <c r="I16" i="10" s="1"/>
  <c r="J16" i="10" a="1"/>
  <c r="J16" i="10" s="1"/>
  <c r="J106" i="10" s="1"/>
  <c r="K16" i="10" a="1"/>
  <c r="K16" i="10" s="1"/>
  <c r="K106" i="10" s="1"/>
  <c r="L16" i="10" a="1"/>
  <c r="L16" i="10" s="1"/>
  <c r="L106" i="10" s="1"/>
  <c r="M16" i="10" a="1"/>
  <c r="M16" i="10" s="1"/>
  <c r="M106" i="10" s="1"/>
  <c r="N16" i="10" a="1"/>
  <c r="N16" i="10" s="1"/>
  <c r="N106" i="10" s="1"/>
  <c r="O16" i="10" a="1"/>
  <c r="O16" i="10" s="1"/>
  <c r="O106" i="10" s="1"/>
  <c r="P16" i="10" a="1"/>
  <c r="P16" i="10" s="1"/>
  <c r="P106" i="10" s="1"/>
  <c r="Q16" i="10" a="1"/>
  <c r="Q16" i="10" s="1"/>
  <c r="Q106" i="10" s="1"/>
  <c r="R16" i="10" a="1"/>
  <c r="R16" i="10" s="1"/>
  <c r="R106" i="10" s="1"/>
  <c r="S16" i="10" a="1"/>
  <c r="S16" i="10" s="1"/>
  <c r="S106" i="10" s="1"/>
  <c r="T16" i="10" a="1"/>
  <c r="T16" i="10" s="1"/>
  <c r="T106" i="10" s="1"/>
  <c r="U16" i="10" a="1"/>
  <c r="U16" i="10" s="1"/>
  <c r="U106" i="10" s="1"/>
  <c r="V16" i="10" a="1"/>
  <c r="V16" i="10" s="1"/>
  <c r="V106" i="10" s="1"/>
  <c r="C17" i="10" a="1"/>
  <c r="C17" i="10" s="1"/>
  <c r="C107" i="10" s="1"/>
  <c r="D17" i="10" a="1"/>
  <c r="D17" i="10" s="1"/>
  <c r="D107" i="10" s="1"/>
  <c r="E17" i="10" a="1"/>
  <c r="E17" i="10" s="1"/>
  <c r="E107" i="10" s="1"/>
  <c r="F17" i="10" a="1"/>
  <c r="F17" i="10" s="1"/>
  <c r="F107" i="10" s="1"/>
  <c r="G17" i="10" a="1"/>
  <c r="G17" i="10" s="1"/>
  <c r="H17" i="10" a="1"/>
  <c r="H17" i="10" s="1"/>
  <c r="I17" i="10" a="1"/>
  <c r="I17" i="10" s="1"/>
  <c r="J17" i="10" a="1"/>
  <c r="J17" i="10" s="1"/>
  <c r="J107" i="10" s="1"/>
  <c r="K17" i="10" a="1"/>
  <c r="K17" i="10" s="1"/>
  <c r="K107" i="10" s="1"/>
  <c r="L17" i="10" a="1"/>
  <c r="L17" i="10" s="1"/>
  <c r="L107" i="10" s="1"/>
  <c r="M17" i="10" a="1"/>
  <c r="M17" i="10" s="1"/>
  <c r="M107" i="10" s="1"/>
  <c r="N17" i="10" a="1"/>
  <c r="N17" i="10" s="1"/>
  <c r="N107" i="10" s="1"/>
  <c r="O17" i="10" a="1"/>
  <c r="O17" i="10" s="1"/>
  <c r="O107" i="10" s="1"/>
  <c r="P17" i="10" a="1"/>
  <c r="P17" i="10" s="1"/>
  <c r="P107" i="10" s="1"/>
  <c r="Q17" i="10" a="1"/>
  <c r="Q17" i="10" s="1"/>
  <c r="Q107" i="10" s="1"/>
  <c r="R17" i="10" a="1"/>
  <c r="R17" i="10" s="1"/>
  <c r="R107" i="10" s="1"/>
  <c r="S17" i="10" a="1"/>
  <c r="S17" i="10" s="1"/>
  <c r="S107" i="10" s="1"/>
  <c r="T17" i="10" a="1"/>
  <c r="T17" i="10" s="1"/>
  <c r="T107" i="10" s="1"/>
  <c r="U17" i="10" a="1"/>
  <c r="U17" i="10" s="1"/>
  <c r="U107" i="10" s="1"/>
  <c r="V17" i="10" a="1"/>
  <c r="V17" i="10" s="1"/>
  <c r="V107" i="10" s="1"/>
  <c r="C18" i="10" a="1"/>
  <c r="C18" i="10" s="1"/>
  <c r="C108" i="10" s="1"/>
  <c r="D18" i="10" a="1"/>
  <c r="D18" i="10" s="1"/>
  <c r="D108" i="10" s="1"/>
  <c r="E18" i="10" a="1"/>
  <c r="E18" i="10" s="1"/>
  <c r="E108" i="10" s="1"/>
  <c r="F18" i="10" a="1"/>
  <c r="F18" i="10" s="1"/>
  <c r="F108" i="10" s="1"/>
  <c r="G18" i="10" a="1"/>
  <c r="G18" i="10" s="1"/>
  <c r="H18" i="10" a="1"/>
  <c r="H18" i="10" s="1"/>
  <c r="I18" i="10" a="1"/>
  <c r="I18" i="10" s="1"/>
  <c r="J18" i="10" a="1"/>
  <c r="J18" i="10" s="1"/>
  <c r="J108" i="10" s="1"/>
  <c r="K18" i="10" a="1"/>
  <c r="K18" i="10" s="1"/>
  <c r="K108" i="10" s="1"/>
  <c r="L18" i="10" a="1"/>
  <c r="L18" i="10" s="1"/>
  <c r="L108" i="10" s="1"/>
  <c r="M18" i="10" a="1"/>
  <c r="M18" i="10" s="1"/>
  <c r="M108" i="10" s="1"/>
  <c r="N18" i="10" a="1"/>
  <c r="N18" i="10" s="1"/>
  <c r="N108" i="10" s="1"/>
  <c r="O18" i="10" a="1"/>
  <c r="O18" i="10" s="1"/>
  <c r="O108" i="10" s="1"/>
  <c r="P18" i="10" a="1"/>
  <c r="P18" i="10" s="1"/>
  <c r="P108" i="10" s="1"/>
  <c r="Q18" i="10" a="1"/>
  <c r="Q18" i="10" s="1"/>
  <c r="Q108" i="10" s="1"/>
  <c r="R18" i="10" a="1"/>
  <c r="R18" i="10" s="1"/>
  <c r="R108" i="10" s="1"/>
  <c r="S18" i="10" a="1"/>
  <c r="S18" i="10" s="1"/>
  <c r="S108" i="10" s="1"/>
  <c r="T18" i="10" a="1"/>
  <c r="T18" i="10" s="1"/>
  <c r="T108" i="10" s="1"/>
  <c r="U18" i="10" a="1"/>
  <c r="U18" i="10" s="1"/>
  <c r="U108" i="10" s="1"/>
  <c r="V18" i="10" a="1"/>
  <c r="V18" i="10" s="1"/>
  <c r="V108" i="10" s="1"/>
  <c r="C19" i="10" a="1"/>
  <c r="C19" i="10" s="1"/>
  <c r="C109" i="10" s="1"/>
  <c r="D19" i="10" a="1"/>
  <c r="D19" i="10" s="1"/>
  <c r="D109" i="10" s="1"/>
  <c r="E19" i="10" a="1"/>
  <c r="E19" i="10" s="1"/>
  <c r="E109" i="10" s="1"/>
  <c r="F19" i="10" a="1"/>
  <c r="F19" i="10" s="1"/>
  <c r="F109" i="10" s="1"/>
  <c r="G19" i="10" a="1"/>
  <c r="G19" i="10" s="1"/>
  <c r="H19" i="10" a="1"/>
  <c r="H19" i="10" s="1"/>
  <c r="I19" i="10" a="1"/>
  <c r="I19" i="10" s="1"/>
  <c r="J19" i="10" a="1"/>
  <c r="J19" i="10" s="1"/>
  <c r="J109" i="10" s="1"/>
  <c r="K19" i="10" a="1"/>
  <c r="K19" i="10" s="1"/>
  <c r="K109" i="10" s="1"/>
  <c r="L19" i="10" a="1"/>
  <c r="L19" i="10" s="1"/>
  <c r="L109" i="10" s="1"/>
  <c r="M19" i="10" a="1"/>
  <c r="M19" i="10" s="1"/>
  <c r="M109" i="10" s="1"/>
  <c r="N19" i="10" a="1"/>
  <c r="N19" i="10" s="1"/>
  <c r="N109" i="10" s="1"/>
  <c r="O19" i="10" a="1"/>
  <c r="O19" i="10" s="1"/>
  <c r="O109" i="10" s="1"/>
  <c r="P19" i="10" a="1"/>
  <c r="P19" i="10" s="1"/>
  <c r="P109" i="10" s="1"/>
  <c r="Q19" i="10" a="1"/>
  <c r="Q19" i="10" s="1"/>
  <c r="Q109" i="10" s="1"/>
  <c r="R19" i="10" a="1"/>
  <c r="R19" i="10" s="1"/>
  <c r="R109" i="10" s="1"/>
  <c r="S19" i="10" a="1"/>
  <c r="S19" i="10" s="1"/>
  <c r="S109" i="10" s="1"/>
  <c r="T19" i="10" a="1"/>
  <c r="T19" i="10" s="1"/>
  <c r="T109" i="10" s="1"/>
  <c r="U19" i="10" a="1"/>
  <c r="U19" i="10" s="1"/>
  <c r="U109" i="10" s="1"/>
  <c r="V19" i="10" a="1"/>
  <c r="V19" i="10" s="1"/>
  <c r="V109" i="10" s="1"/>
  <c r="C20" i="10" a="1"/>
  <c r="C20" i="10" s="1"/>
  <c r="C110" i="10" s="1"/>
  <c r="D20" i="10" a="1"/>
  <c r="D20" i="10" s="1"/>
  <c r="D110" i="10" s="1"/>
  <c r="E20" i="10" a="1"/>
  <c r="E20" i="10" s="1"/>
  <c r="E110" i="10" s="1"/>
  <c r="F20" i="10" a="1"/>
  <c r="F20" i="10" s="1"/>
  <c r="F110" i="10" s="1"/>
  <c r="G20" i="10" a="1"/>
  <c r="G20" i="10" s="1"/>
  <c r="H20" i="10" a="1"/>
  <c r="H20" i="10" s="1"/>
  <c r="I20" i="10" a="1"/>
  <c r="I20" i="10" s="1"/>
  <c r="J20" i="10" a="1"/>
  <c r="J20" i="10" s="1"/>
  <c r="J110" i="10" s="1"/>
  <c r="K20" i="10" a="1"/>
  <c r="K20" i="10" s="1"/>
  <c r="K110" i="10" s="1"/>
  <c r="L20" i="10" a="1"/>
  <c r="L20" i="10" s="1"/>
  <c r="L110" i="10" s="1"/>
  <c r="M20" i="10" a="1"/>
  <c r="M20" i="10" s="1"/>
  <c r="M110" i="10" s="1"/>
  <c r="N20" i="10" a="1"/>
  <c r="N20" i="10" s="1"/>
  <c r="N110" i="10" s="1"/>
  <c r="O20" i="10" a="1"/>
  <c r="O20" i="10" s="1"/>
  <c r="O110" i="10" s="1"/>
  <c r="P20" i="10" a="1"/>
  <c r="P20" i="10" s="1"/>
  <c r="P110" i="10" s="1"/>
  <c r="Q20" i="10" a="1"/>
  <c r="Q20" i="10" s="1"/>
  <c r="Q110" i="10" s="1"/>
  <c r="R20" i="10" a="1"/>
  <c r="R20" i="10" s="1"/>
  <c r="R110" i="10" s="1"/>
  <c r="S20" i="10" a="1"/>
  <c r="S20" i="10" s="1"/>
  <c r="S110" i="10" s="1"/>
  <c r="T20" i="10" a="1"/>
  <c r="T20" i="10" s="1"/>
  <c r="T110" i="10" s="1"/>
  <c r="U20" i="10" a="1"/>
  <c r="U20" i="10" s="1"/>
  <c r="U110" i="10" s="1"/>
  <c r="V20" i="10" a="1"/>
  <c r="V20" i="10" s="1"/>
  <c r="V110" i="10" s="1"/>
  <c r="C21" i="10" a="1"/>
  <c r="C21" i="10" s="1"/>
  <c r="C111" i="10" s="1"/>
  <c r="D21" i="10" a="1"/>
  <c r="D21" i="10" s="1"/>
  <c r="D111" i="10" s="1"/>
  <c r="E21" i="10" a="1"/>
  <c r="E21" i="10" s="1"/>
  <c r="E111" i="10" s="1"/>
  <c r="F21" i="10" a="1"/>
  <c r="F21" i="10" s="1"/>
  <c r="F111" i="10" s="1"/>
  <c r="G21" i="10" a="1"/>
  <c r="G21" i="10" s="1"/>
  <c r="H21" i="10" a="1"/>
  <c r="H21" i="10" s="1"/>
  <c r="I21" i="10" a="1"/>
  <c r="I21" i="10" s="1"/>
  <c r="J21" i="10" a="1"/>
  <c r="J21" i="10" s="1"/>
  <c r="J111" i="10" s="1"/>
  <c r="K21" i="10" a="1"/>
  <c r="K21" i="10" s="1"/>
  <c r="K111" i="10" s="1"/>
  <c r="L21" i="10" a="1"/>
  <c r="L21" i="10" s="1"/>
  <c r="L111" i="10" s="1"/>
  <c r="M21" i="10" a="1"/>
  <c r="M21" i="10" s="1"/>
  <c r="M111" i="10" s="1"/>
  <c r="N21" i="10" a="1"/>
  <c r="N21" i="10" s="1"/>
  <c r="N111" i="10" s="1"/>
  <c r="O21" i="10" a="1"/>
  <c r="O21" i="10" s="1"/>
  <c r="O111" i="10" s="1"/>
  <c r="P21" i="10" a="1"/>
  <c r="P21" i="10" s="1"/>
  <c r="P111" i="10" s="1"/>
  <c r="Q21" i="10" a="1"/>
  <c r="Q21" i="10" s="1"/>
  <c r="Q111" i="10" s="1"/>
  <c r="R21" i="10" a="1"/>
  <c r="R21" i="10" s="1"/>
  <c r="R111" i="10" s="1"/>
  <c r="S21" i="10" a="1"/>
  <c r="S21" i="10" s="1"/>
  <c r="S111" i="10" s="1"/>
  <c r="T21" i="10" a="1"/>
  <c r="T21" i="10" s="1"/>
  <c r="T111" i="10" s="1"/>
  <c r="U21" i="10" a="1"/>
  <c r="U21" i="10" s="1"/>
  <c r="U111" i="10" s="1"/>
  <c r="V21" i="10" a="1"/>
  <c r="V21" i="10" s="1"/>
  <c r="V111" i="10" s="1"/>
  <c r="C22" i="10" a="1"/>
  <c r="C22" i="10" s="1"/>
  <c r="C112" i="10" s="1"/>
  <c r="D22" i="10" a="1"/>
  <c r="D22" i="10" s="1"/>
  <c r="D112" i="10" s="1"/>
  <c r="E22" i="10" a="1"/>
  <c r="E22" i="10" s="1"/>
  <c r="E112" i="10" s="1"/>
  <c r="F22" i="10" a="1"/>
  <c r="F22" i="10" s="1"/>
  <c r="F112" i="10" s="1"/>
  <c r="G22" i="10" a="1"/>
  <c r="G22" i="10" s="1"/>
  <c r="H22" i="10" a="1"/>
  <c r="H22" i="10" s="1"/>
  <c r="I22" i="10" a="1"/>
  <c r="I22" i="10" s="1"/>
  <c r="J22" i="10" a="1"/>
  <c r="J22" i="10" s="1"/>
  <c r="J112" i="10" s="1"/>
  <c r="K22" i="10" a="1"/>
  <c r="K22" i="10" s="1"/>
  <c r="K112" i="10" s="1"/>
  <c r="L22" i="10" a="1"/>
  <c r="L22" i="10" s="1"/>
  <c r="L112" i="10" s="1"/>
  <c r="M22" i="10" a="1"/>
  <c r="M22" i="10" s="1"/>
  <c r="M112" i="10" s="1"/>
  <c r="N22" i="10" a="1"/>
  <c r="N22" i="10" s="1"/>
  <c r="N112" i="10" s="1"/>
  <c r="O22" i="10" a="1"/>
  <c r="O22" i="10" s="1"/>
  <c r="O112" i="10" s="1"/>
  <c r="P22" i="10" a="1"/>
  <c r="P22" i="10" s="1"/>
  <c r="P112" i="10" s="1"/>
  <c r="Q22" i="10" a="1"/>
  <c r="Q22" i="10" s="1"/>
  <c r="Q112" i="10" s="1"/>
  <c r="R22" i="10" a="1"/>
  <c r="R22" i="10" s="1"/>
  <c r="R112" i="10" s="1"/>
  <c r="S22" i="10" a="1"/>
  <c r="S22" i="10" s="1"/>
  <c r="S112" i="10" s="1"/>
  <c r="T22" i="10" a="1"/>
  <c r="T22" i="10" s="1"/>
  <c r="T112" i="10" s="1"/>
  <c r="U22" i="10" a="1"/>
  <c r="U22" i="10" s="1"/>
  <c r="U112" i="10" s="1"/>
  <c r="V22" i="10" a="1"/>
  <c r="V22" i="10" s="1"/>
  <c r="V112" i="10" s="1"/>
  <c r="C23" i="10" a="1"/>
  <c r="C23" i="10" s="1"/>
  <c r="C113" i="10" s="1"/>
  <c r="D23" i="10" a="1"/>
  <c r="D23" i="10" s="1"/>
  <c r="D113" i="10" s="1"/>
  <c r="E23" i="10" a="1"/>
  <c r="E23" i="10" s="1"/>
  <c r="E113" i="10" s="1"/>
  <c r="F23" i="10" a="1"/>
  <c r="F23" i="10" s="1"/>
  <c r="F113" i="10" s="1"/>
  <c r="G23" i="10" a="1"/>
  <c r="G23" i="10" s="1"/>
  <c r="H23" i="10" a="1"/>
  <c r="H23" i="10" s="1"/>
  <c r="I23" i="10" a="1"/>
  <c r="I23" i="10" s="1"/>
  <c r="J23" i="10" a="1"/>
  <c r="J23" i="10" s="1"/>
  <c r="J113" i="10" s="1"/>
  <c r="K23" i="10" a="1"/>
  <c r="K23" i="10" s="1"/>
  <c r="K113" i="10" s="1"/>
  <c r="L23" i="10" a="1"/>
  <c r="L23" i="10" s="1"/>
  <c r="L113" i="10" s="1"/>
  <c r="M23" i="10" a="1"/>
  <c r="M23" i="10" s="1"/>
  <c r="M113" i="10" s="1"/>
  <c r="N23" i="10" a="1"/>
  <c r="N23" i="10" s="1"/>
  <c r="N113" i="10" s="1"/>
  <c r="O23" i="10" a="1"/>
  <c r="O23" i="10" s="1"/>
  <c r="O113" i="10" s="1"/>
  <c r="P23" i="10" a="1"/>
  <c r="P23" i="10" s="1"/>
  <c r="P113" i="10" s="1"/>
  <c r="Q23" i="10" a="1"/>
  <c r="Q23" i="10" s="1"/>
  <c r="Q113" i="10" s="1"/>
  <c r="R23" i="10" a="1"/>
  <c r="R23" i="10" s="1"/>
  <c r="R113" i="10" s="1"/>
  <c r="S23" i="10" a="1"/>
  <c r="S23" i="10" s="1"/>
  <c r="S113" i="10" s="1"/>
  <c r="T23" i="10" a="1"/>
  <c r="T23" i="10" s="1"/>
  <c r="T113" i="10" s="1"/>
  <c r="U23" i="10" a="1"/>
  <c r="U23" i="10" s="1"/>
  <c r="U113" i="10" s="1"/>
  <c r="V23" i="10" a="1"/>
  <c r="V23" i="10" s="1"/>
  <c r="V113" i="10" s="1"/>
  <c r="C24" i="10" a="1"/>
  <c r="C24" i="10" s="1"/>
  <c r="C114" i="10" s="1"/>
  <c r="D24" i="10" a="1"/>
  <c r="D24" i="10" s="1"/>
  <c r="D114" i="10" s="1"/>
  <c r="E24" i="10" a="1"/>
  <c r="E24" i="10" s="1"/>
  <c r="E114" i="10" s="1"/>
  <c r="F24" i="10" a="1"/>
  <c r="F24" i="10" s="1"/>
  <c r="F114" i="10" s="1"/>
  <c r="G24" i="10" a="1"/>
  <c r="G24" i="10" s="1"/>
  <c r="H24" i="10" a="1"/>
  <c r="H24" i="10" s="1"/>
  <c r="I24" i="10" a="1"/>
  <c r="I24" i="10" s="1"/>
  <c r="J24" i="10" a="1"/>
  <c r="J24" i="10" s="1"/>
  <c r="J114" i="10" s="1"/>
  <c r="K24" i="10" a="1"/>
  <c r="K24" i="10" s="1"/>
  <c r="K114" i="10" s="1"/>
  <c r="L24" i="10" a="1"/>
  <c r="L24" i="10" s="1"/>
  <c r="L114" i="10" s="1"/>
  <c r="M24" i="10" a="1"/>
  <c r="M24" i="10" s="1"/>
  <c r="M114" i="10" s="1"/>
  <c r="N24" i="10" a="1"/>
  <c r="N24" i="10" s="1"/>
  <c r="N114" i="10" s="1"/>
  <c r="O24" i="10" a="1"/>
  <c r="O24" i="10" s="1"/>
  <c r="O114" i="10" s="1"/>
  <c r="P24" i="10" a="1"/>
  <c r="P24" i="10" s="1"/>
  <c r="P114" i="10" s="1"/>
  <c r="Q24" i="10" a="1"/>
  <c r="Q24" i="10" s="1"/>
  <c r="Q114" i="10" s="1"/>
  <c r="R24" i="10" a="1"/>
  <c r="R24" i="10" s="1"/>
  <c r="R114" i="10" s="1"/>
  <c r="S24" i="10" a="1"/>
  <c r="S24" i="10" s="1"/>
  <c r="S114" i="10" s="1"/>
  <c r="T24" i="10" a="1"/>
  <c r="T24" i="10" s="1"/>
  <c r="T114" i="10" s="1"/>
  <c r="U24" i="10" a="1"/>
  <c r="U24" i="10" s="1"/>
  <c r="U114" i="10" s="1"/>
  <c r="V24" i="10" a="1"/>
  <c r="V24" i="10" s="1"/>
  <c r="V114" i="10" s="1"/>
  <c r="C25" i="10" a="1"/>
  <c r="C25" i="10" s="1"/>
  <c r="C115" i="10" s="1"/>
  <c r="D25" i="10" a="1"/>
  <c r="D25" i="10" s="1"/>
  <c r="D115" i="10" s="1"/>
  <c r="E25" i="10" a="1"/>
  <c r="E25" i="10" s="1"/>
  <c r="E115" i="10" s="1"/>
  <c r="F25" i="10" a="1"/>
  <c r="F25" i="10" s="1"/>
  <c r="F115" i="10" s="1"/>
  <c r="G25" i="10" a="1"/>
  <c r="G25" i="10" s="1"/>
  <c r="H25" i="10" a="1"/>
  <c r="H25" i="10" s="1"/>
  <c r="I25" i="10" a="1"/>
  <c r="I25" i="10" s="1"/>
  <c r="J25" i="10" a="1"/>
  <c r="J25" i="10" s="1"/>
  <c r="J115" i="10" s="1"/>
  <c r="K25" i="10" a="1"/>
  <c r="K25" i="10" s="1"/>
  <c r="K115" i="10" s="1"/>
  <c r="L25" i="10" a="1"/>
  <c r="L25" i="10" s="1"/>
  <c r="L115" i="10" s="1"/>
  <c r="M25" i="10" a="1"/>
  <c r="M25" i="10" s="1"/>
  <c r="M115" i="10" s="1"/>
  <c r="N25" i="10" a="1"/>
  <c r="N25" i="10" s="1"/>
  <c r="N115" i="10" s="1"/>
  <c r="O25" i="10" a="1"/>
  <c r="O25" i="10" s="1"/>
  <c r="O115" i="10" s="1"/>
  <c r="P25" i="10" a="1"/>
  <c r="P25" i="10" s="1"/>
  <c r="P115" i="10" s="1"/>
  <c r="Q25" i="10" a="1"/>
  <c r="Q25" i="10" s="1"/>
  <c r="Q115" i="10" s="1"/>
  <c r="R25" i="10" a="1"/>
  <c r="R25" i="10" s="1"/>
  <c r="R115" i="10" s="1"/>
  <c r="S25" i="10" a="1"/>
  <c r="S25" i="10" s="1"/>
  <c r="S115" i="10" s="1"/>
  <c r="T25" i="10" a="1"/>
  <c r="T25" i="10" s="1"/>
  <c r="T115" i="10" s="1"/>
  <c r="U25" i="10" a="1"/>
  <c r="U25" i="10" s="1"/>
  <c r="U115" i="10" s="1"/>
  <c r="V25" i="10" a="1"/>
  <c r="V25" i="10" s="1"/>
  <c r="V115" i="10" s="1"/>
  <c r="C26" i="10" a="1"/>
  <c r="C26" i="10" s="1"/>
  <c r="C116" i="10" s="1"/>
  <c r="D26" i="10" a="1"/>
  <c r="D26" i="10" s="1"/>
  <c r="D116" i="10" s="1"/>
  <c r="E26" i="10" a="1"/>
  <c r="E26" i="10" s="1"/>
  <c r="E116" i="10" s="1"/>
  <c r="F26" i="10" a="1"/>
  <c r="F26" i="10" s="1"/>
  <c r="F116" i="10" s="1"/>
  <c r="G26" i="10" a="1"/>
  <c r="G26" i="10" s="1"/>
  <c r="H26" i="10" a="1"/>
  <c r="H26" i="10" s="1"/>
  <c r="I26" i="10" a="1"/>
  <c r="I26" i="10" s="1"/>
  <c r="J26" i="10" a="1"/>
  <c r="J26" i="10" s="1"/>
  <c r="J116" i="10" s="1"/>
  <c r="K26" i="10" a="1"/>
  <c r="K26" i="10" s="1"/>
  <c r="K116" i="10" s="1"/>
  <c r="L26" i="10" a="1"/>
  <c r="L26" i="10" s="1"/>
  <c r="L116" i="10" s="1"/>
  <c r="M26" i="10" a="1"/>
  <c r="M26" i="10" s="1"/>
  <c r="M116" i="10" s="1"/>
  <c r="N26" i="10" a="1"/>
  <c r="N26" i="10" s="1"/>
  <c r="N116" i="10" s="1"/>
  <c r="O26" i="10" a="1"/>
  <c r="O26" i="10" s="1"/>
  <c r="O116" i="10" s="1"/>
  <c r="P26" i="10" a="1"/>
  <c r="P26" i="10" s="1"/>
  <c r="P116" i="10" s="1"/>
  <c r="Q26" i="10" a="1"/>
  <c r="Q26" i="10" s="1"/>
  <c r="Q116" i="10" s="1"/>
  <c r="R26" i="10" a="1"/>
  <c r="R26" i="10" s="1"/>
  <c r="R116" i="10" s="1"/>
  <c r="S26" i="10" a="1"/>
  <c r="S26" i="10" s="1"/>
  <c r="S116" i="10" s="1"/>
  <c r="T26" i="10" a="1"/>
  <c r="T26" i="10" s="1"/>
  <c r="T116" i="10" s="1"/>
  <c r="U26" i="10" a="1"/>
  <c r="U26" i="10" s="1"/>
  <c r="U116" i="10" s="1"/>
  <c r="V26" i="10" a="1"/>
  <c r="V26" i="10" s="1"/>
  <c r="V116" i="10" s="1"/>
  <c r="C27" i="10" a="1"/>
  <c r="C27" i="10" s="1"/>
  <c r="C117" i="10" s="1"/>
  <c r="D27" i="10" a="1"/>
  <c r="D27" i="10" s="1"/>
  <c r="D117" i="10" s="1"/>
  <c r="E27" i="10" a="1"/>
  <c r="E27" i="10" s="1"/>
  <c r="E117" i="10" s="1"/>
  <c r="F27" i="10" a="1"/>
  <c r="F27" i="10" s="1"/>
  <c r="F117" i="10" s="1"/>
  <c r="G27" i="10" a="1"/>
  <c r="G27" i="10" s="1"/>
  <c r="H27" i="10" a="1"/>
  <c r="H27" i="10" s="1"/>
  <c r="I27" i="10" a="1"/>
  <c r="I27" i="10" s="1"/>
  <c r="J27" i="10" a="1"/>
  <c r="J27" i="10" s="1"/>
  <c r="J117" i="10" s="1"/>
  <c r="K27" i="10" a="1"/>
  <c r="K27" i="10" s="1"/>
  <c r="K117" i="10" s="1"/>
  <c r="L27" i="10" a="1"/>
  <c r="L27" i="10" s="1"/>
  <c r="L117" i="10" s="1"/>
  <c r="M27" i="10" a="1"/>
  <c r="M27" i="10" s="1"/>
  <c r="M117" i="10" s="1"/>
  <c r="N27" i="10" a="1"/>
  <c r="N27" i="10" s="1"/>
  <c r="N117" i="10" s="1"/>
  <c r="O27" i="10" a="1"/>
  <c r="O27" i="10" s="1"/>
  <c r="O117" i="10" s="1"/>
  <c r="P27" i="10" a="1"/>
  <c r="P27" i="10" s="1"/>
  <c r="P117" i="10" s="1"/>
  <c r="Q27" i="10" a="1"/>
  <c r="Q27" i="10" s="1"/>
  <c r="Q117" i="10" s="1"/>
  <c r="R27" i="10" a="1"/>
  <c r="R27" i="10" s="1"/>
  <c r="R117" i="10" s="1"/>
  <c r="S27" i="10" a="1"/>
  <c r="S27" i="10" s="1"/>
  <c r="S117" i="10" s="1"/>
  <c r="T27" i="10" a="1"/>
  <c r="T27" i="10" s="1"/>
  <c r="T117" i="10" s="1"/>
  <c r="U27" i="10" a="1"/>
  <c r="U27" i="10" s="1"/>
  <c r="U117" i="10" s="1"/>
  <c r="V27" i="10" a="1"/>
  <c r="V27" i="10" s="1"/>
  <c r="V117" i="10" s="1"/>
  <c r="C28" i="10" a="1"/>
  <c r="C28" i="10" s="1"/>
  <c r="C118" i="10" s="1"/>
  <c r="D28" i="10" a="1"/>
  <c r="D28" i="10" s="1"/>
  <c r="D118" i="10" s="1"/>
  <c r="E28" i="10" a="1"/>
  <c r="E28" i="10" s="1"/>
  <c r="E118" i="10" s="1"/>
  <c r="F28" i="10" a="1"/>
  <c r="F28" i="10" s="1"/>
  <c r="F118" i="10" s="1"/>
  <c r="G28" i="10" a="1"/>
  <c r="G28" i="10" s="1"/>
  <c r="H28" i="10" a="1"/>
  <c r="H28" i="10" s="1"/>
  <c r="I28" i="10" a="1"/>
  <c r="I28" i="10" s="1"/>
  <c r="J28" i="10" a="1"/>
  <c r="J28" i="10" s="1"/>
  <c r="J118" i="10" s="1"/>
  <c r="K28" i="10" a="1"/>
  <c r="K28" i="10" s="1"/>
  <c r="K118" i="10" s="1"/>
  <c r="L28" i="10" a="1"/>
  <c r="L28" i="10" s="1"/>
  <c r="L118" i="10" s="1"/>
  <c r="M28" i="10" a="1"/>
  <c r="M28" i="10" s="1"/>
  <c r="M118" i="10" s="1"/>
  <c r="N28" i="10" a="1"/>
  <c r="N28" i="10" s="1"/>
  <c r="N118" i="10" s="1"/>
  <c r="O28" i="10" a="1"/>
  <c r="O28" i="10" s="1"/>
  <c r="O118" i="10" s="1"/>
  <c r="P28" i="10" a="1"/>
  <c r="P28" i="10" s="1"/>
  <c r="P118" i="10" s="1"/>
  <c r="Q28" i="10" a="1"/>
  <c r="Q28" i="10" s="1"/>
  <c r="Q118" i="10" s="1"/>
  <c r="R28" i="10" a="1"/>
  <c r="R28" i="10" s="1"/>
  <c r="R118" i="10" s="1"/>
  <c r="S28" i="10" a="1"/>
  <c r="S28" i="10" s="1"/>
  <c r="S118" i="10" s="1"/>
  <c r="T28" i="10" a="1"/>
  <c r="T28" i="10" s="1"/>
  <c r="T118" i="10" s="1"/>
  <c r="U28" i="10" a="1"/>
  <c r="U28" i="10" s="1"/>
  <c r="U118" i="10" s="1"/>
  <c r="V28" i="10" a="1"/>
  <c r="V28" i="10" s="1"/>
  <c r="V118" i="10" s="1"/>
  <c r="C29" i="10" a="1"/>
  <c r="C29" i="10" s="1"/>
  <c r="C119" i="10" s="1"/>
  <c r="D29" i="10" a="1"/>
  <c r="D29" i="10" s="1"/>
  <c r="D119" i="10" s="1"/>
  <c r="E29" i="10" a="1"/>
  <c r="E29" i="10" s="1"/>
  <c r="E119" i="10" s="1"/>
  <c r="F29" i="10" a="1"/>
  <c r="F29" i="10" s="1"/>
  <c r="F119" i="10" s="1"/>
  <c r="G29" i="10" a="1"/>
  <c r="G29" i="10" s="1"/>
  <c r="H29" i="10" a="1"/>
  <c r="H29" i="10" s="1"/>
  <c r="I29" i="10" a="1"/>
  <c r="I29" i="10" s="1"/>
  <c r="J29" i="10" a="1"/>
  <c r="J29" i="10" s="1"/>
  <c r="J119" i="10" s="1"/>
  <c r="K29" i="10" a="1"/>
  <c r="K29" i="10" s="1"/>
  <c r="K119" i="10" s="1"/>
  <c r="L29" i="10" a="1"/>
  <c r="L29" i="10" s="1"/>
  <c r="L119" i="10" s="1"/>
  <c r="M29" i="10" a="1"/>
  <c r="M29" i="10" s="1"/>
  <c r="M119" i="10" s="1"/>
  <c r="N29" i="10" a="1"/>
  <c r="N29" i="10" s="1"/>
  <c r="N119" i="10" s="1"/>
  <c r="O29" i="10" a="1"/>
  <c r="O29" i="10" s="1"/>
  <c r="O119" i="10" s="1"/>
  <c r="P29" i="10" a="1"/>
  <c r="P29" i="10" s="1"/>
  <c r="P119" i="10" s="1"/>
  <c r="Q29" i="10" a="1"/>
  <c r="Q29" i="10" s="1"/>
  <c r="Q119" i="10" s="1"/>
  <c r="R29" i="10" a="1"/>
  <c r="R29" i="10" s="1"/>
  <c r="R119" i="10" s="1"/>
  <c r="S29" i="10" a="1"/>
  <c r="S29" i="10" s="1"/>
  <c r="S119" i="10" s="1"/>
  <c r="T29" i="10" a="1"/>
  <c r="T29" i="10" s="1"/>
  <c r="T119" i="10" s="1"/>
  <c r="U29" i="10" a="1"/>
  <c r="U29" i="10" s="1"/>
  <c r="U119" i="10" s="1"/>
  <c r="V29" i="10" a="1"/>
  <c r="V29" i="10" s="1"/>
  <c r="V119" i="10" s="1"/>
  <c r="C30" i="10" a="1"/>
  <c r="C30" i="10" s="1"/>
  <c r="C120" i="10" s="1"/>
  <c r="D30" i="10" a="1"/>
  <c r="D30" i="10" s="1"/>
  <c r="D120" i="10" s="1"/>
  <c r="E30" i="10" a="1"/>
  <c r="E30" i="10" s="1"/>
  <c r="E120" i="10" s="1"/>
  <c r="F30" i="10" a="1"/>
  <c r="F30" i="10" s="1"/>
  <c r="F120" i="10" s="1"/>
  <c r="G30" i="10" a="1"/>
  <c r="G30" i="10" s="1"/>
  <c r="H30" i="10" a="1"/>
  <c r="H30" i="10" s="1"/>
  <c r="I30" i="10" a="1"/>
  <c r="I30" i="10" s="1"/>
  <c r="J30" i="10" a="1"/>
  <c r="J30" i="10" s="1"/>
  <c r="J120" i="10" s="1"/>
  <c r="K30" i="10" a="1"/>
  <c r="K30" i="10" s="1"/>
  <c r="K120" i="10" s="1"/>
  <c r="L30" i="10" a="1"/>
  <c r="L30" i="10" s="1"/>
  <c r="L120" i="10" s="1"/>
  <c r="M30" i="10" a="1"/>
  <c r="M30" i="10" s="1"/>
  <c r="M120" i="10" s="1"/>
  <c r="N30" i="10" a="1"/>
  <c r="N30" i="10" s="1"/>
  <c r="N120" i="10" s="1"/>
  <c r="O30" i="10" a="1"/>
  <c r="O30" i="10" s="1"/>
  <c r="O120" i="10" s="1"/>
  <c r="P30" i="10" a="1"/>
  <c r="P30" i="10" s="1"/>
  <c r="P120" i="10" s="1"/>
  <c r="Q30" i="10" a="1"/>
  <c r="Q30" i="10" s="1"/>
  <c r="Q120" i="10" s="1"/>
  <c r="R30" i="10" a="1"/>
  <c r="R30" i="10" s="1"/>
  <c r="R120" i="10" s="1"/>
  <c r="S30" i="10" a="1"/>
  <c r="S30" i="10" s="1"/>
  <c r="S120" i="10" s="1"/>
  <c r="T30" i="10" a="1"/>
  <c r="T30" i="10" s="1"/>
  <c r="T120" i="10" s="1"/>
  <c r="U30" i="10" a="1"/>
  <c r="U30" i="10" s="1"/>
  <c r="U120" i="10" s="1"/>
  <c r="V30" i="10" a="1"/>
  <c r="V30" i="10" s="1"/>
  <c r="V120" i="10" s="1"/>
  <c r="C31" i="10" a="1"/>
  <c r="C31" i="10" s="1"/>
  <c r="C121" i="10" s="1"/>
  <c r="D31" i="10" a="1"/>
  <c r="D31" i="10" s="1"/>
  <c r="D121" i="10" s="1"/>
  <c r="E31" i="10" a="1"/>
  <c r="E31" i="10" s="1"/>
  <c r="E121" i="10" s="1"/>
  <c r="F31" i="10" a="1"/>
  <c r="F31" i="10" s="1"/>
  <c r="F121" i="10" s="1"/>
  <c r="G31" i="10" a="1"/>
  <c r="G31" i="10" s="1"/>
  <c r="H31" i="10" a="1"/>
  <c r="H31" i="10" s="1"/>
  <c r="I31" i="10" a="1"/>
  <c r="I31" i="10" s="1"/>
  <c r="J31" i="10" a="1"/>
  <c r="J31" i="10" s="1"/>
  <c r="J121" i="10" s="1"/>
  <c r="K31" i="10" a="1"/>
  <c r="K31" i="10" s="1"/>
  <c r="K121" i="10" s="1"/>
  <c r="L31" i="10" a="1"/>
  <c r="L31" i="10" s="1"/>
  <c r="L121" i="10" s="1"/>
  <c r="M31" i="10" a="1"/>
  <c r="M31" i="10" s="1"/>
  <c r="M121" i="10" s="1"/>
  <c r="N31" i="10" a="1"/>
  <c r="N31" i="10" s="1"/>
  <c r="N121" i="10" s="1"/>
  <c r="O31" i="10" a="1"/>
  <c r="O31" i="10" s="1"/>
  <c r="O121" i="10" s="1"/>
  <c r="P31" i="10" a="1"/>
  <c r="P31" i="10" s="1"/>
  <c r="P121" i="10" s="1"/>
  <c r="Q31" i="10" a="1"/>
  <c r="Q31" i="10" s="1"/>
  <c r="Q121" i="10" s="1"/>
  <c r="R31" i="10" a="1"/>
  <c r="R31" i="10" s="1"/>
  <c r="R121" i="10" s="1"/>
  <c r="S31" i="10" a="1"/>
  <c r="S31" i="10" s="1"/>
  <c r="S121" i="10" s="1"/>
  <c r="T31" i="10" a="1"/>
  <c r="T31" i="10" s="1"/>
  <c r="T121" i="10" s="1"/>
  <c r="U31" i="10" a="1"/>
  <c r="U31" i="10" s="1"/>
  <c r="U121" i="10" s="1"/>
  <c r="V31" i="10" a="1"/>
  <c r="V31" i="10" s="1"/>
  <c r="V121" i="10" s="1"/>
  <c r="C32" i="10" a="1"/>
  <c r="C32" i="10" s="1"/>
  <c r="C122" i="10" s="1"/>
  <c r="D32" i="10" a="1"/>
  <c r="D32" i="10" s="1"/>
  <c r="D122" i="10" s="1"/>
  <c r="E32" i="10" a="1"/>
  <c r="E32" i="10" s="1"/>
  <c r="E122" i="10" s="1"/>
  <c r="F32" i="10" a="1"/>
  <c r="F32" i="10" s="1"/>
  <c r="F122" i="10" s="1"/>
  <c r="G32" i="10" a="1"/>
  <c r="G32" i="10" s="1"/>
  <c r="H32" i="10" a="1"/>
  <c r="H32" i="10" s="1"/>
  <c r="I32" i="10" a="1"/>
  <c r="I32" i="10" s="1"/>
  <c r="J32" i="10" a="1"/>
  <c r="J32" i="10" s="1"/>
  <c r="J122" i="10" s="1"/>
  <c r="K32" i="10" a="1"/>
  <c r="K32" i="10" s="1"/>
  <c r="K122" i="10" s="1"/>
  <c r="L32" i="10" a="1"/>
  <c r="L32" i="10" s="1"/>
  <c r="L122" i="10" s="1"/>
  <c r="M32" i="10" a="1"/>
  <c r="M32" i="10" s="1"/>
  <c r="M122" i="10" s="1"/>
  <c r="N32" i="10" a="1"/>
  <c r="N32" i="10" s="1"/>
  <c r="N122" i="10" s="1"/>
  <c r="O32" i="10" a="1"/>
  <c r="O32" i="10" s="1"/>
  <c r="O122" i="10" s="1"/>
  <c r="P32" i="10" a="1"/>
  <c r="P32" i="10" s="1"/>
  <c r="P122" i="10" s="1"/>
  <c r="Q32" i="10" a="1"/>
  <c r="Q32" i="10" s="1"/>
  <c r="Q122" i="10" s="1"/>
  <c r="R32" i="10" a="1"/>
  <c r="R32" i="10" s="1"/>
  <c r="R122" i="10" s="1"/>
  <c r="S32" i="10" a="1"/>
  <c r="S32" i="10" s="1"/>
  <c r="S122" i="10" s="1"/>
  <c r="T32" i="10" a="1"/>
  <c r="T32" i="10" s="1"/>
  <c r="T122" i="10" s="1"/>
  <c r="U32" i="10" a="1"/>
  <c r="U32" i="10" s="1"/>
  <c r="U122" i="10" s="1"/>
  <c r="V32" i="10" a="1"/>
  <c r="V32" i="10" s="1"/>
  <c r="V122" i="10" s="1"/>
  <c r="C33" i="10" a="1"/>
  <c r="C33" i="10" s="1"/>
  <c r="C123" i="10" s="1"/>
  <c r="D33" i="10" a="1"/>
  <c r="D33" i="10" s="1"/>
  <c r="D123" i="10" s="1"/>
  <c r="E33" i="10" a="1"/>
  <c r="E33" i="10" s="1"/>
  <c r="E123" i="10" s="1"/>
  <c r="F33" i="10" a="1"/>
  <c r="F33" i="10" s="1"/>
  <c r="F123" i="10" s="1"/>
  <c r="G33" i="10" a="1"/>
  <c r="G33" i="10" s="1"/>
  <c r="H33" i="10" a="1"/>
  <c r="H33" i="10" s="1"/>
  <c r="I33" i="10" a="1"/>
  <c r="I33" i="10" s="1"/>
  <c r="J33" i="10" a="1"/>
  <c r="J33" i="10" s="1"/>
  <c r="J123" i="10" s="1"/>
  <c r="K33" i="10" a="1"/>
  <c r="K33" i="10" s="1"/>
  <c r="K123" i="10" s="1"/>
  <c r="L33" i="10" a="1"/>
  <c r="L33" i="10" s="1"/>
  <c r="L123" i="10" s="1"/>
  <c r="M33" i="10" a="1"/>
  <c r="M33" i="10" s="1"/>
  <c r="M123" i="10" s="1"/>
  <c r="N33" i="10" a="1"/>
  <c r="N33" i="10" s="1"/>
  <c r="N123" i="10" s="1"/>
  <c r="O33" i="10" a="1"/>
  <c r="O33" i="10" s="1"/>
  <c r="O123" i="10" s="1"/>
  <c r="P33" i="10" a="1"/>
  <c r="P33" i="10" s="1"/>
  <c r="P123" i="10" s="1"/>
  <c r="Q33" i="10" a="1"/>
  <c r="Q33" i="10" s="1"/>
  <c r="Q123" i="10" s="1"/>
  <c r="R33" i="10" a="1"/>
  <c r="R33" i="10" s="1"/>
  <c r="R123" i="10" s="1"/>
  <c r="S33" i="10" a="1"/>
  <c r="S33" i="10" s="1"/>
  <c r="S123" i="10" s="1"/>
  <c r="T33" i="10" a="1"/>
  <c r="T33" i="10" s="1"/>
  <c r="T123" i="10" s="1"/>
  <c r="U33" i="10" a="1"/>
  <c r="U33" i="10" s="1"/>
  <c r="U123" i="10" s="1"/>
  <c r="V33" i="10" a="1"/>
  <c r="V33" i="10" s="1"/>
  <c r="V123" i="10" s="1"/>
  <c r="C34" i="10" a="1"/>
  <c r="C34" i="10" s="1"/>
  <c r="C124" i="10" s="1"/>
  <c r="D34" i="10" a="1"/>
  <c r="D34" i="10" s="1"/>
  <c r="D124" i="10" s="1"/>
  <c r="E34" i="10" a="1"/>
  <c r="E34" i="10" s="1"/>
  <c r="E124" i="10" s="1"/>
  <c r="F34" i="10" a="1"/>
  <c r="F34" i="10" s="1"/>
  <c r="F124" i="10" s="1"/>
  <c r="G34" i="10" a="1"/>
  <c r="G34" i="10" s="1"/>
  <c r="H34" i="10" a="1"/>
  <c r="H34" i="10" s="1"/>
  <c r="I34" i="10" a="1"/>
  <c r="I34" i="10" s="1"/>
  <c r="J34" i="10" a="1"/>
  <c r="J34" i="10" s="1"/>
  <c r="J124" i="10" s="1"/>
  <c r="K34" i="10" a="1"/>
  <c r="K34" i="10" s="1"/>
  <c r="K124" i="10" s="1"/>
  <c r="L34" i="10" a="1"/>
  <c r="L34" i="10" s="1"/>
  <c r="L124" i="10" s="1"/>
  <c r="M34" i="10" a="1"/>
  <c r="M34" i="10" s="1"/>
  <c r="M124" i="10" s="1"/>
  <c r="N34" i="10" a="1"/>
  <c r="N34" i="10" s="1"/>
  <c r="N124" i="10" s="1"/>
  <c r="O34" i="10" a="1"/>
  <c r="O34" i="10" s="1"/>
  <c r="O124" i="10" s="1"/>
  <c r="P34" i="10" a="1"/>
  <c r="P34" i="10" s="1"/>
  <c r="P124" i="10" s="1"/>
  <c r="Q34" i="10" a="1"/>
  <c r="Q34" i="10" s="1"/>
  <c r="Q124" i="10" s="1"/>
  <c r="R34" i="10" a="1"/>
  <c r="R34" i="10" s="1"/>
  <c r="R124" i="10" s="1"/>
  <c r="S34" i="10" a="1"/>
  <c r="S34" i="10" s="1"/>
  <c r="S124" i="10" s="1"/>
  <c r="T34" i="10" a="1"/>
  <c r="T34" i="10" s="1"/>
  <c r="T124" i="10" s="1"/>
  <c r="U34" i="10" a="1"/>
  <c r="U34" i="10" s="1"/>
  <c r="U124" i="10" s="1"/>
  <c r="V34" i="10" a="1"/>
  <c r="V34" i="10" s="1"/>
  <c r="V124" i="10" s="1"/>
  <c r="C35" i="10" a="1"/>
  <c r="C35" i="10" s="1"/>
  <c r="C125" i="10" s="1"/>
  <c r="D35" i="10" a="1"/>
  <c r="D35" i="10" s="1"/>
  <c r="D125" i="10" s="1"/>
  <c r="E35" i="10" a="1"/>
  <c r="E35" i="10" s="1"/>
  <c r="E125" i="10" s="1"/>
  <c r="F35" i="10" a="1"/>
  <c r="F35" i="10" s="1"/>
  <c r="F125" i="10" s="1"/>
  <c r="G35" i="10" a="1"/>
  <c r="G35" i="10" s="1"/>
  <c r="G125" i="10" s="1"/>
  <c r="H35" i="10" a="1"/>
  <c r="H35" i="10" s="1"/>
  <c r="I35" i="10" a="1"/>
  <c r="I35" i="10" s="1"/>
  <c r="J35" i="10" a="1"/>
  <c r="J35" i="10" s="1"/>
  <c r="J125" i="10" s="1"/>
  <c r="K35" i="10" a="1"/>
  <c r="K35" i="10" s="1"/>
  <c r="K125" i="10" s="1"/>
  <c r="L35" i="10" a="1"/>
  <c r="L35" i="10" s="1"/>
  <c r="L125" i="10" s="1"/>
  <c r="M35" i="10" a="1"/>
  <c r="M35" i="10" s="1"/>
  <c r="M125" i="10" s="1"/>
  <c r="N35" i="10" a="1"/>
  <c r="N35" i="10" s="1"/>
  <c r="N125" i="10" s="1"/>
  <c r="O35" i="10" a="1"/>
  <c r="O35" i="10" s="1"/>
  <c r="O125" i="10" s="1"/>
  <c r="P35" i="10" a="1"/>
  <c r="P35" i="10" s="1"/>
  <c r="P125" i="10" s="1"/>
  <c r="Q35" i="10" a="1"/>
  <c r="Q35" i="10" s="1"/>
  <c r="Q125" i="10" s="1"/>
  <c r="R35" i="10" a="1"/>
  <c r="R35" i="10" s="1"/>
  <c r="R125" i="10" s="1"/>
  <c r="S35" i="10" a="1"/>
  <c r="S35" i="10" s="1"/>
  <c r="S125" i="10" s="1"/>
  <c r="T35" i="10" a="1"/>
  <c r="T35" i="10" s="1"/>
  <c r="T125" i="10" s="1"/>
  <c r="U35" i="10" a="1"/>
  <c r="U35" i="10" s="1"/>
  <c r="U125" i="10" s="1"/>
  <c r="V35" i="10" a="1"/>
  <c r="V35" i="10" s="1"/>
  <c r="V125" i="10" s="1"/>
  <c r="C36" i="10" a="1"/>
  <c r="C36" i="10" s="1"/>
  <c r="C126" i="10" s="1"/>
  <c r="D36" i="10" a="1"/>
  <c r="D36" i="10" s="1"/>
  <c r="D126" i="10" s="1"/>
  <c r="E36" i="10" a="1"/>
  <c r="E36" i="10" s="1"/>
  <c r="E126" i="10" s="1"/>
  <c r="F36" i="10" a="1"/>
  <c r="F36" i="10" s="1"/>
  <c r="F126" i="10" s="1"/>
  <c r="G36" i="10" a="1"/>
  <c r="G36" i="10" s="1"/>
  <c r="G126" i="10" s="1"/>
  <c r="H36" i="10" a="1"/>
  <c r="H36" i="10" s="1"/>
  <c r="I36" i="10" a="1"/>
  <c r="I36" i="10" s="1"/>
  <c r="I126" i="10" s="1"/>
  <c r="J36" i="10" a="1"/>
  <c r="J36" i="10" s="1"/>
  <c r="J126" i="10" s="1"/>
  <c r="K36" i="10" a="1"/>
  <c r="K36" i="10" s="1"/>
  <c r="K126" i="10" s="1"/>
  <c r="L36" i="10" a="1"/>
  <c r="L36" i="10" s="1"/>
  <c r="L126" i="10" s="1"/>
  <c r="M36" i="10" a="1"/>
  <c r="M36" i="10" s="1"/>
  <c r="M126" i="10" s="1"/>
  <c r="N36" i="10" a="1"/>
  <c r="N36" i="10" s="1"/>
  <c r="N126" i="10" s="1"/>
  <c r="O36" i="10" a="1"/>
  <c r="O36" i="10" s="1"/>
  <c r="O126" i="10" s="1"/>
  <c r="P36" i="10" a="1"/>
  <c r="P36" i="10" s="1"/>
  <c r="P126" i="10" s="1"/>
  <c r="Q36" i="10" a="1"/>
  <c r="Q36" i="10" s="1"/>
  <c r="Q126" i="10" s="1"/>
  <c r="R36" i="10" a="1"/>
  <c r="R36" i="10" s="1"/>
  <c r="R126" i="10" s="1"/>
  <c r="S36" i="10" a="1"/>
  <c r="S36" i="10" s="1"/>
  <c r="S126" i="10" s="1"/>
  <c r="T36" i="10" a="1"/>
  <c r="T36" i="10" s="1"/>
  <c r="T126" i="10" s="1"/>
  <c r="U36" i="10" a="1"/>
  <c r="U36" i="10" s="1"/>
  <c r="U126" i="10" s="1"/>
  <c r="V36" i="10" a="1"/>
  <c r="V36" i="10" s="1"/>
  <c r="V126" i="10" s="1"/>
  <c r="C37" i="10" a="1"/>
  <c r="C37" i="10" s="1"/>
  <c r="C127" i="10" s="1"/>
  <c r="D37" i="10" a="1"/>
  <c r="D37" i="10" s="1"/>
  <c r="D127" i="10" s="1"/>
  <c r="E37" i="10" a="1"/>
  <c r="E37" i="10" s="1"/>
  <c r="E127" i="10" s="1"/>
  <c r="F37" i="10" a="1"/>
  <c r="F37" i="10" s="1"/>
  <c r="F127" i="10" s="1"/>
  <c r="G37" i="10" a="1"/>
  <c r="G37" i="10" s="1"/>
  <c r="G127" i="10" s="1"/>
  <c r="H37" i="10" a="1"/>
  <c r="H37" i="10" s="1"/>
  <c r="I37" i="10" a="1"/>
  <c r="I37" i="10" s="1"/>
  <c r="I127" i="10" s="1"/>
  <c r="J37" i="10" a="1"/>
  <c r="J37" i="10" s="1"/>
  <c r="J127" i="10" s="1"/>
  <c r="K37" i="10" a="1"/>
  <c r="K37" i="10" s="1"/>
  <c r="K127" i="10" s="1"/>
  <c r="L37" i="10" a="1"/>
  <c r="L37" i="10" s="1"/>
  <c r="L127" i="10" s="1"/>
  <c r="M37" i="10" a="1"/>
  <c r="M37" i="10" s="1"/>
  <c r="M127" i="10" s="1"/>
  <c r="N37" i="10" a="1"/>
  <c r="N37" i="10" s="1"/>
  <c r="N127" i="10" s="1"/>
  <c r="O37" i="10" a="1"/>
  <c r="O37" i="10" s="1"/>
  <c r="O127" i="10" s="1"/>
  <c r="P37" i="10" a="1"/>
  <c r="P37" i="10" s="1"/>
  <c r="P127" i="10" s="1"/>
  <c r="Q37" i="10" a="1"/>
  <c r="Q37" i="10" s="1"/>
  <c r="Q127" i="10" s="1"/>
  <c r="R37" i="10" a="1"/>
  <c r="R37" i="10" s="1"/>
  <c r="R127" i="10" s="1"/>
  <c r="S37" i="10" a="1"/>
  <c r="S37" i="10" s="1"/>
  <c r="S127" i="10" s="1"/>
  <c r="T37" i="10" a="1"/>
  <c r="T37" i="10" s="1"/>
  <c r="T127" i="10" s="1"/>
  <c r="U37" i="10" a="1"/>
  <c r="U37" i="10" s="1"/>
  <c r="U127" i="10" s="1"/>
  <c r="V37" i="10" a="1"/>
  <c r="V37" i="10" s="1"/>
  <c r="V127" i="10" s="1"/>
  <c r="C38" i="10" a="1"/>
  <c r="C38" i="10" s="1"/>
  <c r="C128" i="10" s="1"/>
  <c r="D38" i="10" a="1"/>
  <c r="D38" i="10" s="1"/>
  <c r="D128" i="10" s="1"/>
  <c r="E38" i="10" a="1"/>
  <c r="E38" i="10" s="1"/>
  <c r="E128" i="10" s="1"/>
  <c r="F38" i="10" a="1"/>
  <c r="F38" i="10" s="1"/>
  <c r="F128" i="10" s="1"/>
  <c r="G38" i="10" a="1"/>
  <c r="G38" i="10" s="1"/>
  <c r="G128" i="10" s="1"/>
  <c r="H38" i="10" a="1"/>
  <c r="H38" i="10" s="1"/>
  <c r="I38" i="10" a="1"/>
  <c r="I38" i="10" s="1"/>
  <c r="I128" i="10" s="1"/>
  <c r="J38" i="10" a="1"/>
  <c r="J38" i="10" s="1"/>
  <c r="J128" i="10" s="1"/>
  <c r="K38" i="10" a="1"/>
  <c r="K38" i="10" s="1"/>
  <c r="K128" i="10" s="1"/>
  <c r="L38" i="10" a="1"/>
  <c r="L38" i="10" s="1"/>
  <c r="L128" i="10" s="1"/>
  <c r="M38" i="10" a="1"/>
  <c r="M38" i="10" s="1"/>
  <c r="M128" i="10" s="1"/>
  <c r="N38" i="10" a="1"/>
  <c r="N38" i="10" s="1"/>
  <c r="N128" i="10" s="1"/>
  <c r="O38" i="10" a="1"/>
  <c r="O38" i="10" s="1"/>
  <c r="O128" i="10" s="1"/>
  <c r="P38" i="10" a="1"/>
  <c r="P38" i="10" s="1"/>
  <c r="P128" i="10" s="1"/>
  <c r="Q38" i="10" a="1"/>
  <c r="Q38" i="10" s="1"/>
  <c r="Q128" i="10" s="1"/>
  <c r="R38" i="10" a="1"/>
  <c r="R38" i="10" s="1"/>
  <c r="R128" i="10" s="1"/>
  <c r="S38" i="10" a="1"/>
  <c r="S38" i="10" s="1"/>
  <c r="S128" i="10" s="1"/>
  <c r="T38" i="10" a="1"/>
  <c r="T38" i="10" s="1"/>
  <c r="T128" i="10" s="1"/>
  <c r="U38" i="10" a="1"/>
  <c r="U38" i="10" s="1"/>
  <c r="U128" i="10" s="1"/>
  <c r="V38" i="10" a="1"/>
  <c r="V38" i="10" s="1"/>
  <c r="V128" i="10" s="1"/>
  <c r="C39" i="10" a="1"/>
  <c r="C39" i="10" s="1"/>
  <c r="C129" i="10" s="1"/>
  <c r="D39" i="10" a="1"/>
  <c r="D39" i="10" s="1"/>
  <c r="D129" i="10" s="1"/>
  <c r="E39" i="10" a="1"/>
  <c r="E39" i="10" s="1"/>
  <c r="E129" i="10" s="1"/>
  <c r="F39" i="10" a="1"/>
  <c r="F39" i="10" s="1"/>
  <c r="F129" i="10" s="1"/>
  <c r="G39" i="10" a="1"/>
  <c r="G39" i="10" s="1"/>
  <c r="G129" i="10" s="1"/>
  <c r="H39" i="10" a="1"/>
  <c r="H39" i="10" s="1"/>
  <c r="I39" i="10" a="1"/>
  <c r="I39" i="10" s="1"/>
  <c r="I129" i="10" s="1"/>
  <c r="J39" i="10" a="1"/>
  <c r="J39" i="10" s="1"/>
  <c r="J129" i="10" s="1"/>
  <c r="K39" i="10" a="1"/>
  <c r="K39" i="10" s="1"/>
  <c r="K129" i="10" s="1"/>
  <c r="L39" i="10" a="1"/>
  <c r="L39" i="10" s="1"/>
  <c r="L129" i="10" s="1"/>
  <c r="M39" i="10" a="1"/>
  <c r="M39" i="10" s="1"/>
  <c r="M129" i="10" s="1"/>
  <c r="N39" i="10" a="1"/>
  <c r="N39" i="10" s="1"/>
  <c r="N129" i="10" s="1"/>
  <c r="O39" i="10" a="1"/>
  <c r="O39" i="10" s="1"/>
  <c r="O129" i="10" s="1"/>
  <c r="P39" i="10" a="1"/>
  <c r="P39" i="10" s="1"/>
  <c r="P129" i="10" s="1"/>
  <c r="Q39" i="10" a="1"/>
  <c r="Q39" i="10" s="1"/>
  <c r="Q129" i="10" s="1"/>
  <c r="R39" i="10" a="1"/>
  <c r="R39" i="10" s="1"/>
  <c r="R129" i="10" s="1"/>
  <c r="S39" i="10" a="1"/>
  <c r="S39" i="10" s="1"/>
  <c r="S129" i="10" s="1"/>
  <c r="T39" i="10" a="1"/>
  <c r="T39" i="10" s="1"/>
  <c r="T129" i="10" s="1"/>
  <c r="U39" i="10" a="1"/>
  <c r="U39" i="10" s="1"/>
  <c r="U129" i="10" s="1"/>
  <c r="V39" i="10" a="1"/>
  <c r="V39" i="10" s="1"/>
  <c r="V129" i="10" s="1"/>
  <c r="C40" i="10" a="1"/>
  <c r="C40" i="10" s="1"/>
  <c r="C130" i="10" s="1"/>
  <c r="D40" i="10" a="1"/>
  <c r="D40" i="10" s="1"/>
  <c r="D130" i="10" s="1"/>
  <c r="E40" i="10" a="1"/>
  <c r="E40" i="10" s="1"/>
  <c r="E130" i="10" s="1"/>
  <c r="F40" i="10" a="1"/>
  <c r="F40" i="10" s="1"/>
  <c r="F130" i="10" s="1"/>
  <c r="G40" i="10" a="1"/>
  <c r="G40" i="10" s="1"/>
  <c r="G130" i="10" s="1"/>
  <c r="H40" i="10" a="1"/>
  <c r="H40" i="10" s="1"/>
  <c r="I40" i="10" a="1"/>
  <c r="I40" i="10" s="1"/>
  <c r="I130" i="10" s="1"/>
  <c r="J40" i="10" a="1"/>
  <c r="J40" i="10" s="1"/>
  <c r="J130" i="10" s="1"/>
  <c r="K40" i="10" a="1"/>
  <c r="K40" i="10" s="1"/>
  <c r="K130" i="10" s="1"/>
  <c r="L40" i="10" a="1"/>
  <c r="L40" i="10" s="1"/>
  <c r="L130" i="10" s="1"/>
  <c r="M40" i="10" a="1"/>
  <c r="M40" i="10" s="1"/>
  <c r="M130" i="10" s="1"/>
  <c r="N40" i="10" a="1"/>
  <c r="N40" i="10" s="1"/>
  <c r="N130" i="10" s="1"/>
  <c r="O40" i="10" a="1"/>
  <c r="O40" i="10" s="1"/>
  <c r="O130" i="10" s="1"/>
  <c r="P40" i="10" a="1"/>
  <c r="P40" i="10" s="1"/>
  <c r="P130" i="10" s="1"/>
  <c r="Q40" i="10" a="1"/>
  <c r="Q40" i="10" s="1"/>
  <c r="Q130" i="10" s="1"/>
  <c r="R40" i="10" a="1"/>
  <c r="R40" i="10" s="1"/>
  <c r="R130" i="10" s="1"/>
  <c r="S40" i="10" a="1"/>
  <c r="S40" i="10" s="1"/>
  <c r="S130" i="10" s="1"/>
  <c r="T40" i="10" a="1"/>
  <c r="T40" i="10" s="1"/>
  <c r="T130" i="10" s="1"/>
  <c r="U40" i="10" a="1"/>
  <c r="U40" i="10" s="1"/>
  <c r="U130" i="10" s="1"/>
  <c r="V40" i="10" a="1"/>
  <c r="V40" i="10" s="1"/>
  <c r="V130" i="10" s="1"/>
  <c r="C41" i="10" a="1"/>
  <c r="C41" i="10" s="1"/>
  <c r="C131" i="10" s="1"/>
  <c r="D41" i="10" a="1"/>
  <c r="D41" i="10" s="1"/>
  <c r="D131" i="10" s="1"/>
  <c r="E41" i="10" a="1"/>
  <c r="E41" i="10" s="1"/>
  <c r="E131" i="10" s="1"/>
  <c r="F41" i="10" a="1"/>
  <c r="F41" i="10" s="1"/>
  <c r="F131" i="10" s="1"/>
  <c r="G41" i="10" a="1"/>
  <c r="G41" i="10" s="1"/>
  <c r="G131" i="10" s="1"/>
  <c r="H41" i="10" a="1"/>
  <c r="H41" i="10" s="1"/>
  <c r="I41" i="10" a="1"/>
  <c r="I41" i="10" s="1"/>
  <c r="I131" i="10" s="1"/>
  <c r="J41" i="10" a="1"/>
  <c r="J41" i="10" s="1"/>
  <c r="J131" i="10" s="1"/>
  <c r="K41" i="10" a="1"/>
  <c r="K41" i="10" s="1"/>
  <c r="K131" i="10" s="1"/>
  <c r="L41" i="10" a="1"/>
  <c r="L41" i="10" s="1"/>
  <c r="L131" i="10" s="1"/>
  <c r="M41" i="10" a="1"/>
  <c r="M41" i="10" s="1"/>
  <c r="M131" i="10" s="1"/>
  <c r="N41" i="10" a="1"/>
  <c r="N41" i="10" s="1"/>
  <c r="N131" i="10" s="1"/>
  <c r="O41" i="10" a="1"/>
  <c r="O41" i="10" s="1"/>
  <c r="O131" i="10" s="1"/>
  <c r="P41" i="10" a="1"/>
  <c r="P41" i="10" s="1"/>
  <c r="P131" i="10" s="1"/>
  <c r="Q41" i="10" a="1"/>
  <c r="Q41" i="10" s="1"/>
  <c r="Q131" i="10" s="1"/>
  <c r="R41" i="10" a="1"/>
  <c r="R41" i="10" s="1"/>
  <c r="R131" i="10" s="1"/>
  <c r="S41" i="10" a="1"/>
  <c r="S41" i="10" s="1"/>
  <c r="S131" i="10" s="1"/>
  <c r="T41" i="10" a="1"/>
  <c r="T41" i="10" s="1"/>
  <c r="T131" i="10" s="1"/>
  <c r="U41" i="10" a="1"/>
  <c r="U41" i="10" s="1"/>
  <c r="U131" i="10" s="1"/>
  <c r="V41" i="10" a="1"/>
  <c r="V41" i="10" s="1"/>
  <c r="V131" i="10" s="1"/>
  <c r="C42" i="10" a="1"/>
  <c r="C42" i="10" s="1"/>
  <c r="C132" i="10" s="1"/>
  <c r="D42" i="10" a="1"/>
  <c r="D42" i="10" s="1"/>
  <c r="D132" i="10" s="1"/>
  <c r="E42" i="10" a="1"/>
  <c r="E42" i="10" s="1"/>
  <c r="E132" i="10" s="1"/>
  <c r="F42" i="10" a="1"/>
  <c r="F42" i="10" s="1"/>
  <c r="F132" i="10" s="1"/>
  <c r="G42" i="10" a="1"/>
  <c r="G42" i="10" s="1"/>
  <c r="G132" i="10" s="1"/>
  <c r="H42" i="10" a="1"/>
  <c r="H42" i="10" s="1"/>
  <c r="I42" i="10" a="1"/>
  <c r="I42" i="10" s="1"/>
  <c r="I132" i="10" s="1"/>
  <c r="J42" i="10" a="1"/>
  <c r="J42" i="10" s="1"/>
  <c r="J132" i="10" s="1"/>
  <c r="K42" i="10" a="1"/>
  <c r="K42" i="10" s="1"/>
  <c r="K132" i="10" s="1"/>
  <c r="L42" i="10" a="1"/>
  <c r="L42" i="10" s="1"/>
  <c r="L132" i="10" s="1"/>
  <c r="M42" i="10" a="1"/>
  <c r="M42" i="10" s="1"/>
  <c r="M132" i="10" s="1"/>
  <c r="N42" i="10" a="1"/>
  <c r="N42" i="10" s="1"/>
  <c r="N132" i="10" s="1"/>
  <c r="O42" i="10" a="1"/>
  <c r="O42" i="10" s="1"/>
  <c r="O132" i="10" s="1"/>
  <c r="P42" i="10" a="1"/>
  <c r="P42" i="10" s="1"/>
  <c r="P132" i="10" s="1"/>
  <c r="Q42" i="10" a="1"/>
  <c r="Q42" i="10" s="1"/>
  <c r="Q132" i="10" s="1"/>
  <c r="R42" i="10" a="1"/>
  <c r="R42" i="10" s="1"/>
  <c r="R132" i="10" s="1"/>
  <c r="S42" i="10" a="1"/>
  <c r="S42" i="10" s="1"/>
  <c r="S132" i="10" s="1"/>
  <c r="T42" i="10" a="1"/>
  <c r="T42" i="10" s="1"/>
  <c r="T132" i="10" s="1"/>
  <c r="U42" i="10" a="1"/>
  <c r="U42" i="10" s="1"/>
  <c r="U132" i="10" s="1"/>
  <c r="V42" i="10" a="1"/>
  <c r="V42" i="10" s="1"/>
  <c r="V132" i="10" s="1"/>
  <c r="C43" i="10" a="1"/>
  <c r="C43" i="10" s="1"/>
  <c r="C133" i="10" s="1"/>
  <c r="D43" i="10" a="1"/>
  <c r="D43" i="10" s="1"/>
  <c r="D133" i="10" s="1"/>
  <c r="E43" i="10" a="1"/>
  <c r="E43" i="10" s="1"/>
  <c r="E133" i="10" s="1"/>
  <c r="F43" i="10" a="1"/>
  <c r="F43" i="10" s="1"/>
  <c r="F133" i="10" s="1"/>
  <c r="G43" i="10" a="1"/>
  <c r="G43" i="10" s="1"/>
  <c r="G133" i="10" s="1"/>
  <c r="H43" i="10" a="1"/>
  <c r="H43" i="10" s="1"/>
  <c r="H133" i="10" s="1"/>
  <c r="I43" i="10" a="1"/>
  <c r="I43" i="10" s="1"/>
  <c r="I133" i="10" s="1"/>
  <c r="J43" i="10" a="1"/>
  <c r="J43" i="10" s="1"/>
  <c r="J133" i="10" s="1"/>
  <c r="K43" i="10" a="1"/>
  <c r="K43" i="10" s="1"/>
  <c r="K133" i="10" s="1"/>
  <c r="L43" i="10" a="1"/>
  <c r="L43" i="10" s="1"/>
  <c r="L133" i="10" s="1"/>
  <c r="M43" i="10" a="1"/>
  <c r="M43" i="10" s="1"/>
  <c r="M133" i="10" s="1"/>
  <c r="N43" i="10" a="1"/>
  <c r="N43" i="10" s="1"/>
  <c r="N133" i="10" s="1"/>
  <c r="O43" i="10" a="1"/>
  <c r="O43" i="10" s="1"/>
  <c r="O133" i="10" s="1"/>
  <c r="P43" i="10" a="1"/>
  <c r="P43" i="10" s="1"/>
  <c r="P133" i="10" s="1"/>
  <c r="Q43" i="10" a="1"/>
  <c r="Q43" i="10" s="1"/>
  <c r="Q133" i="10" s="1"/>
  <c r="R43" i="10" a="1"/>
  <c r="R43" i="10" s="1"/>
  <c r="R133" i="10" s="1"/>
  <c r="S43" i="10" a="1"/>
  <c r="S43" i="10" s="1"/>
  <c r="S133" i="10" s="1"/>
  <c r="T43" i="10" a="1"/>
  <c r="T43" i="10" s="1"/>
  <c r="T133" i="10" s="1"/>
  <c r="U43" i="10" a="1"/>
  <c r="U43" i="10" s="1"/>
  <c r="U133" i="10" s="1"/>
  <c r="V43" i="10" a="1"/>
  <c r="V43" i="10" s="1"/>
  <c r="V133" i="10" s="1"/>
  <c r="C44" i="10" a="1"/>
  <c r="C44" i="10" s="1"/>
  <c r="C134" i="10" s="1"/>
  <c r="D44" i="10" a="1"/>
  <c r="D44" i="10" s="1"/>
  <c r="D134" i="10" s="1"/>
  <c r="E44" i="10" a="1"/>
  <c r="E44" i="10" s="1"/>
  <c r="E134" i="10" s="1"/>
  <c r="F44" i="10" a="1"/>
  <c r="F44" i="10" s="1"/>
  <c r="F134" i="10" s="1"/>
  <c r="G44" i="10" a="1"/>
  <c r="G44" i="10" s="1"/>
  <c r="G134" i="10" s="1"/>
  <c r="H44" i="10" a="1"/>
  <c r="H44" i="10" s="1"/>
  <c r="H134" i="10" s="1"/>
  <c r="I44" i="10" a="1"/>
  <c r="I44" i="10" s="1"/>
  <c r="I134" i="10" s="1"/>
  <c r="J44" i="10" a="1"/>
  <c r="J44" i="10" s="1"/>
  <c r="J134" i="10" s="1"/>
  <c r="K44" i="10" a="1"/>
  <c r="K44" i="10" s="1"/>
  <c r="K134" i="10" s="1"/>
  <c r="L44" i="10" a="1"/>
  <c r="L44" i="10" s="1"/>
  <c r="L134" i="10" s="1"/>
  <c r="M44" i="10" a="1"/>
  <c r="M44" i="10" s="1"/>
  <c r="M134" i="10" s="1"/>
  <c r="N44" i="10" a="1"/>
  <c r="N44" i="10" s="1"/>
  <c r="N134" i="10" s="1"/>
  <c r="O44" i="10" a="1"/>
  <c r="O44" i="10" s="1"/>
  <c r="O134" i="10" s="1"/>
  <c r="P44" i="10" a="1"/>
  <c r="P44" i="10" s="1"/>
  <c r="P134" i="10" s="1"/>
  <c r="Q44" i="10" a="1"/>
  <c r="Q44" i="10" s="1"/>
  <c r="Q134" i="10" s="1"/>
  <c r="R44" i="10" a="1"/>
  <c r="R44" i="10" s="1"/>
  <c r="R134" i="10" s="1"/>
  <c r="S44" i="10" a="1"/>
  <c r="S44" i="10" s="1"/>
  <c r="S134" i="10" s="1"/>
  <c r="T44" i="10" a="1"/>
  <c r="T44" i="10" s="1"/>
  <c r="T134" i="10" s="1"/>
  <c r="U44" i="10" a="1"/>
  <c r="U44" i="10" s="1"/>
  <c r="U134" i="10" s="1"/>
  <c r="V44" i="10" a="1"/>
  <c r="V44" i="10" s="1"/>
  <c r="V134" i="10" s="1"/>
  <c r="C2" i="10" a="1"/>
  <c r="C2" i="10" s="1"/>
  <c r="D2" i="10" a="1"/>
  <c r="D2" i="10" s="1"/>
  <c r="E2" i="10" a="1"/>
  <c r="E2" i="10" s="1"/>
  <c r="F2" i="10" a="1"/>
  <c r="F2" i="10" s="1"/>
  <c r="G2" i="10" a="1"/>
  <c r="G2" i="10" s="1"/>
  <c r="H2" i="10" a="1"/>
  <c r="H2" i="10" s="1"/>
  <c r="I2" i="10" a="1"/>
  <c r="I2" i="10" s="1"/>
  <c r="J2" i="10" a="1"/>
  <c r="J2" i="10" s="1"/>
  <c r="K2" i="10" a="1"/>
  <c r="K2" i="10" s="1"/>
  <c r="L2" i="10" a="1"/>
  <c r="L2" i="10" s="1"/>
  <c r="M2" i="10" a="1"/>
  <c r="M2" i="10" s="1"/>
  <c r="N2" i="10" a="1"/>
  <c r="N2" i="10" s="1"/>
  <c r="O2" i="10" a="1"/>
  <c r="O2" i="10" s="1"/>
  <c r="R2" i="10" a="1"/>
  <c r="R2" i="10" s="1"/>
  <c r="S2" i="10" a="1"/>
  <c r="S2" i="10" s="1"/>
  <c r="T2" i="10" a="1"/>
  <c r="T2" i="10" s="1"/>
  <c r="U2" i="10" a="1"/>
  <c r="U2" i="10" s="1"/>
  <c r="V2" i="10" a="1"/>
  <c r="V2" i="10" s="1"/>
  <c r="D20" i="1"/>
  <c r="M104" i="8"/>
  <c r="P104" i="8"/>
  <c r="S104" i="8" s="1"/>
  <c r="I298" i="1"/>
  <c r="D298" i="1" s="1"/>
  <c r="D185" i="1"/>
  <c r="I64" i="1"/>
  <c r="D64" i="1" s="1"/>
  <c r="I5" i="1"/>
  <c r="D5" i="1" s="1"/>
  <c r="H5" i="1"/>
  <c r="P212" i="8"/>
  <c r="Q25" i="8"/>
  <c r="U93" i="10" l="1"/>
  <c r="P95" i="10"/>
  <c r="V86" i="10"/>
  <c r="V87" i="10"/>
  <c r="V81" i="10"/>
  <c r="V85" i="10" s="1"/>
  <c r="B86" i="10"/>
  <c r="B87" i="10"/>
  <c r="B81" i="10"/>
  <c r="B85" i="10" s="1"/>
  <c r="C81" i="10"/>
  <c r="C85" i="10" s="1"/>
  <c r="I86" i="10"/>
  <c r="O87" i="10"/>
  <c r="G87" i="10"/>
  <c r="G86" i="10"/>
  <c r="U86" i="10"/>
  <c r="U87" i="10"/>
  <c r="M86" i="10"/>
  <c r="M87" i="10"/>
  <c r="E86" i="10"/>
  <c r="E87" i="10"/>
  <c r="O86" i="10"/>
  <c r="F86" i="10"/>
  <c r="F87" i="10"/>
  <c r="H87" i="10"/>
  <c r="H86" i="10"/>
  <c r="N86" i="10"/>
  <c r="N87" i="10"/>
  <c r="D86" i="10"/>
  <c r="D87" i="10"/>
  <c r="P87" i="10"/>
  <c r="P86" i="10"/>
  <c r="L86" i="10"/>
  <c r="L87" i="10"/>
  <c r="K86" i="10"/>
  <c r="K87" i="10"/>
  <c r="J86" i="10"/>
  <c r="J87" i="10"/>
  <c r="T86" i="10"/>
  <c r="T87" i="10"/>
  <c r="S86" i="10"/>
  <c r="S87" i="10"/>
  <c r="C82" i="10"/>
  <c r="C86" i="10"/>
  <c r="C87" i="10"/>
  <c r="R86" i="10"/>
  <c r="R87" i="10"/>
  <c r="Q87" i="10"/>
  <c r="Q86" i="10"/>
  <c r="I87" i="10"/>
  <c r="B82" i="10"/>
  <c r="G82" i="10"/>
  <c r="R81" i="10"/>
  <c r="R85" i="10" s="1"/>
  <c r="J81" i="10"/>
  <c r="J85" i="10" s="1"/>
  <c r="Q81" i="10"/>
  <c r="Q85" i="10" s="1"/>
  <c r="P82" i="10"/>
  <c r="H82" i="10"/>
  <c r="P81" i="10"/>
  <c r="P85" i="10" s="1"/>
  <c r="H81" i="10"/>
  <c r="H85" i="10" s="1"/>
  <c r="T81" i="10"/>
  <c r="T85" i="10" s="1"/>
  <c r="L81" i="10"/>
  <c r="L85" i="10" s="1"/>
  <c r="D81" i="10"/>
  <c r="D85" i="10" s="1"/>
  <c r="I81" i="10"/>
  <c r="I85" i="10" s="1"/>
  <c r="O82" i="10"/>
  <c r="V82" i="10"/>
  <c r="N82" i="10"/>
  <c r="F82" i="10"/>
  <c r="O81" i="10"/>
  <c r="O85" i="10" s="1"/>
  <c r="G81" i="10"/>
  <c r="G85" i="10" s="1"/>
  <c r="U82" i="10"/>
  <c r="M82" i="10"/>
  <c r="E82" i="10"/>
  <c r="N81" i="10"/>
  <c r="N85" i="10" s="1"/>
  <c r="F81" i="10"/>
  <c r="F85" i="10" s="1"/>
  <c r="T82" i="10"/>
  <c r="L82" i="10"/>
  <c r="D82" i="10"/>
  <c r="U81" i="10"/>
  <c r="U85" i="10" s="1"/>
  <c r="M81" i="10"/>
  <c r="M85" i="10" s="1"/>
  <c r="E81" i="10"/>
  <c r="E85" i="10" s="1"/>
  <c r="S82" i="10"/>
  <c r="K82" i="10"/>
  <c r="R82" i="10"/>
  <c r="J82" i="10"/>
  <c r="S81" i="10"/>
  <c r="S85" i="10" s="1"/>
  <c r="K81" i="10"/>
  <c r="K85" i="10" s="1"/>
  <c r="Q82" i="10"/>
  <c r="I82" i="10"/>
  <c r="M248" i="8"/>
  <c r="M249" i="8"/>
  <c r="M250" i="8"/>
  <c r="M251" i="8"/>
  <c r="M252" i="8"/>
  <c r="M253" i="8"/>
  <c r="M254" i="8"/>
  <c r="M255" i="8"/>
  <c r="M256" i="8"/>
  <c r="M257" i="8"/>
  <c r="M258" i="8"/>
  <c r="M259" i="8"/>
  <c r="M260" i="8"/>
  <c r="M247" i="8"/>
  <c r="L248" i="8"/>
  <c r="L249" i="8"/>
  <c r="L250" i="8"/>
  <c r="L251" i="8"/>
  <c r="L252" i="8"/>
  <c r="L253" i="8"/>
  <c r="L254" i="8"/>
  <c r="L255" i="8"/>
  <c r="L256" i="8"/>
  <c r="L257" i="8"/>
  <c r="L258" i="8"/>
  <c r="L259" i="8"/>
  <c r="L260" i="8"/>
  <c r="L247" i="8"/>
  <c r="P211" i="8"/>
  <c r="L212" i="8"/>
  <c r="L211" i="8"/>
  <c r="L210" i="8"/>
  <c r="M212" i="8"/>
  <c r="M211" i="8"/>
  <c r="M210" i="8"/>
  <c r="V88" i="10" l="1"/>
  <c r="B88" i="10"/>
  <c r="B89" i="10" s="1"/>
  <c r="I88" i="10"/>
  <c r="I89" i="10" s="1"/>
  <c r="Q88" i="10"/>
  <c r="Q89" i="10" s="1"/>
  <c r="R88" i="10"/>
  <c r="R89" i="10" s="1"/>
  <c r="M88" i="10"/>
  <c r="M90" i="10" s="1"/>
  <c r="H88" i="10"/>
  <c r="H89" i="10" s="1"/>
  <c r="F88" i="10"/>
  <c r="F89" i="10" s="1"/>
  <c r="G88" i="10"/>
  <c r="G90" i="10" s="1"/>
  <c r="P88" i="10"/>
  <c r="P89" i="10" s="1"/>
  <c r="J88" i="10"/>
  <c r="J89" i="10" s="1"/>
  <c r="N88" i="10"/>
  <c r="N90" i="10" s="1"/>
  <c r="D88" i="10"/>
  <c r="L88" i="10"/>
  <c r="C88" i="10"/>
  <c r="C89" i="10" s="1"/>
  <c r="T88" i="10"/>
  <c r="O88" i="10"/>
  <c r="O89" i="10" s="1"/>
  <c r="K88" i="10"/>
  <c r="K89" i="10" s="1"/>
  <c r="E88" i="10"/>
  <c r="E89" i="10" s="1"/>
  <c r="S88" i="10"/>
  <c r="S89" i="10" s="1"/>
  <c r="U88" i="10"/>
  <c r="U90" i="10" s="1"/>
  <c r="N247" i="8"/>
  <c r="O247" i="8"/>
  <c r="P207" i="8"/>
  <c r="S207" i="8" s="1"/>
  <c r="P208" i="8"/>
  <c r="S208" i="8" s="1"/>
  <c r="P209" i="8"/>
  <c r="S209" i="8" s="1"/>
  <c r="P210" i="8"/>
  <c r="M205" i="8"/>
  <c r="M206" i="8"/>
  <c r="M207" i="8"/>
  <c r="M208" i="8"/>
  <c r="M209" i="8"/>
  <c r="L205" i="8"/>
  <c r="L206" i="8"/>
  <c r="L207" i="8"/>
  <c r="L208" i="8"/>
  <c r="L209" i="8"/>
  <c r="L199" i="8"/>
  <c r="L200" i="8"/>
  <c r="L201" i="8"/>
  <c r="L202" i="8"/>
  <c r="L203" i="8"/>
  <c r="L204" i="8"/>
  <c r="M196" i="8"/>
  <c r="M197" i="8"/>
  <c r="M198" i="8"/>
  <c r="M199" i="8"/>
  <c r="M200" i="8"/>
  <c r="M201" i="8"/>
  <c r="M202" i="8"/>
  <c r="M203" i="8"/>
  <c r="M204" i="8"/>
  <c r="L196" i="8"/>
  <c r="L197" i="8"/>
  <c r="L198" i="8"/>
  <c r="L195" i="8"/>
  <c r="M195" i="8"/>
  <c r="P194" i="8"/>
  <c r="S194" i="8" s="1"/>
  <c r="P195" i="8"/>
  <c r="S195" i="8" s="1"/>
  <c r="P196" i="8"/>
  <c r="S196" i="8" s="1"/>
  <c r="P197" i="8"/>
  <c r="S197" i="8" s="1"/>
  <c r="P198" i="8"/>
  <c r="S198" i="8" s="1"/>
  <c r="P199" i="8"/>
  <c r="S199" i="8" s="1"/>
  <c r="P200" i="8"/>
  <c r="S200" i="8" s="1"/>
  <c r="P201" i="8"/>
  <c r="P202" i="8"/>
  <c r="P203" i="8"/>
  <c r="S203" i="8" s="1"/>
  <c r="P205" i="8"/>
  <c r="P206" i="8"/>
  <c r="S206" i="8" s="1"/>
  <c r="P193" i="8"/>
  <c r="S193" i="8" s="1"/>
  <c r="L194" i="8"/>
  <c r="M194" i="8"/>
  <c r="V90" i="10" l="1"/>
  <c r="V89" i="10"/>
  <c r="B90" i="10"/>
  <c r="B144" i="10" s="1"/>
  <c r="I90" i="10"/>
  <c r="Q90" i="10"/>
  <c r="R90" i="10"/>
  <c r="G89" i="10"/>
  <c r="G163" i="10" s="1"/>
  <c r="M89" i="10"/>
  <c r="M92" i="10" s="1"/>
  <c r="H90" i="10"/>
  <c r="H146" i="10" s="1"/>
  <c r="C90" i="10"/>
  <c r="F90" i="10"/>
  <c r="F145" i="10" s="1"/>
  <c r="N89" i="10"/>
  <c r="N93" i="10" s="1"/>
  <c r="P90" i="10"/>
  <c r="E90" i="10"/>
  <c r="O90" i="10"/>
  <c r="S90" i="10"/>
  <c r="J90" i="10"/>
  <c r="J138" i="10" s="1"/>
  <c r="U89" i="10"/>
  <c r="U92" i="10" s="1"/>
  <c r="K90" i="10"/>
  <c r="T89" i="10"/>
  <c r="T90" i="10"/>
  <c r="D89" i="10"/>
  <c r="D90" i="10"/>
  <c r="L90" i="10"/>
  <c r="L89" i="10"/>
  <c r="O203" i="8"/>
  <c r="O199" i="8"/>
  <c r="N194" i="8"/>
  <c r="N199" i="8"/>
  <c r="O207" i="8"/>
  <c r="O194" i="8"/>
  <c r="N203" i="8"/>
  <c r="N207" i="8"/>
  <c r="P190" i="8"/>
  <c r="S190" i="8" s="1"/>
  <c r="P191" i="8"/>
  <c r="S191" i="8" s="1"/>
  <c r="P192" i="8"/>
  <c r="S192" i="8" s="1"/>
  <c r="M190" i="8"/>
  <c r="M191" i="8"/>
  <c r="M192" i="8"/>
  <c r="M193" i="8"/>
  <c r="L190" i="8"/>
  <c r="L191" i="8"/>
  <c r="L192" i="8"/>
  <c r="L193" i="8"/>
  <c r="L189" i="8"/>
  <c r="M189" i="8"/>
  <c r="P189" i="8"/>
  <c r="S189" i="8" s="1"/>
  <c r="M180" i="8"/>
  <c r="P180" i="8"/>
  <c r="P181" i="8"/>
  <c r="P182" i="8"/>
  <c r="S182" i="8" s="1"/>
  <c r="P183" i="8"/>
  <c r="P184" i="8"/>
  <c r="S184" i="8" s="1"/>
  <c r="P185" i="8"/>
  <c r="S185" i="8" s="1"/>
  <c r="P186" i="8"/>
  <c r="S186" i="8" s="1"/>
  <c r="P187" i="8"/>
  <c r="P188" i="8"/>
  <c r="M181" i="8"/>
  <c r="M182" i="8"/>
  <c r="M183" i="8"/>
  <c r="M184" i="8"/>
  <c r="M185" i="8"/>
  <c r="M186" i="8"/>
  <c r="M187" i="8"/>
  <c r="M188" i="8"/>
  <c r="L180" i="8"/>
  <c r="L181" i="8"/>
  <c r="L182" i="8"/>
  <c r="L183" i="8"/>
  <c r="L184" i="8"/>
  <c r="L185" i="8"/>
  <c r="L186" i="8"/>
  <c r="L187" i="8"/>
  <c r="L188" i="8"/>
  <c r="P175" i="8"/>
  <c r="P176" i="8"/>
  <c r="S176" i="8" s="1"/>
  <c r="P177" i="8"/>
  <c r="S177" i="8" s="1"/>
  <c r="P178" i="8"/>
  <c r="P179" i="8"/>
  <c r="L179" i="8"/>
  <c r="M179" i="8"/>
  <c r="L178" i="8"/>
  <c r="M178" i="8"/>
  <c r="L177" i="8"/>
  <c r="M177" i="8"/>
  <c r="L176" i="8"/>
  <c r="M176" i="8"/>
  <c r="L175" i="8"/>
  <c r="M175" i="8"/>
  <c r="P151" i="8"/>
  <c r="S151" i="8" s="1"/>
  <c r="P152" i="8"/>
  <c r="S152" i="8" s="1"/>
  <c r="P153" i="8"/>
  <c r="S153" i="8" s="1"/>
  <c r="P154" i="8"/>
  <c r="S154" i="8" s="1"/>
  <c r="P155" i="8"/>
  <c r="S155" i="8" s="1"/>
  <c r="P156" i="8"/>
  <c r="S156" i="8" s="1"/>
  <c r="P157" i="8"/>
  <c r="S157" i="8" s="1"/>
  <c r="P158" i="8"/>
  <c r="S158" i="8" s="1"/>
  <c r="P159" i="8"/>
  <c r="S159" i="8" s="1"/>
  <c r="P160" i="8"/>
  <c r="S160" i="8" s="1"/>
  <c r="P161" i="8"/>
  <c r="S161" i="8" s="1"/>
  <c r="P162" i="8"/>
  <c r="S162" i="8" s="1"/>
  <c r="P163" i="8"/>
  <c r="S163" i="8" s="1"/>
  <c r="P164" i="8"/>
  <c r="S164" i="8" s="1"/>
  <c r="P165" i="8"/>
  <c r="S165" i="8" s="1"/>
  <c r="P166" i="8"/>
  <c r="P167" i="8"/>
  <c r="P168" i="8"/>
  <c r="P169" i="8"/>
  <c r="S169" i="8" s="1"/>
  <c r="P170" i="8"/>
  <c r="S170" i="8" s="1"/>
  <c r="P171" i="8"/>
  <c r="S171" i="8" s="1"/>
  <c r="P172" i="8"/>
  <c r="S172" i="8" s="1"/>
  <c r="S173" i="8"/>
  <c r="P174" i="8"/>
  <c r="S174" i="8" s="1"/>
  <c r="M152" i="8"/>
  <c r="L152" i="8"/>
  <c r="M151" i="8"/>
  <c r="M153" i="8"/>
  <c r="M154" i="8"/>
  <c r="M155" i="8"/>
  <c r="M156" i="8"/>
  <c r="M157" i="8"/>
  <c r="M158" i="8"/>
  <c r="M159" i="8"/>
  <c r="M160" i="8"/>
  <c r="M161" i="8"/>
  <c r="M162" i="8"/>
  <c r="M163" i="8"/>
  <c r="M164" i="8"/>
  <c r="M165" i="8"/>
  <c r="M166" i="8"/>
  <c r="M167" i="8"/>
  <c r="M168" i="8"/>
  <c r="M169" i="8"/>
  <c r="M170" i="8"/>
  <c r="M171" i="8"/>
  <c r="M172" i="8"/>
  <c r="M173" i="8"/>
  <c r="M174" i="8"/>
  <c r="L151" i="8"/>
  <c r="L153" i="8"/>
  <c r="L154" i="8"/>
  <c r="L155" i="8"/>
  <c r="L156" i="8"/>
  <c r="L157" i="8"/>
  <c r="L158" i="8"/>
  <c r="L159" i="8"/>
  <c r="L160" i="8"/>
  <c r="L161" i="8"/>
  <c r="L162" i="8"/>
  <c r="L163" i="8"/>
  <c r="L164" i="8"/>
  <c r="L165" i="8"/>
  <c r="L166" i="8"/>
  <c r="L167" i="8"/>
  <c r="L168" i="8"/>
  <c r="L169" i="8"/>
  <c r="L170" i="8"/>
  <c r="L171" i="8"/>
  <c r="L172" i="8"/>
  <c r="L173" i="8"/>
  <c r="L174" i="8"/>
  <c r="P143" i="8"/>
  <c r="S143" i="8" s="1"/>
  <c r="P144" i="8"/>
  <c r="S144" i="8" s="1"/>
  <c r="P145" i="8"/>
  <c r="S145" i="8" s="1"/>
  <c r="P146" i="8"/>
  <c r="P147" i="8"/>
  <c r="P148" i="8"/>
  <c r="S148" i="8" s="1"/>
  <c r="P149" i="8"/>
  <c r="P150" i="8"/>
  <c r="S150" i="8" s="1"/>
  <c r="M143" i="8"/>
  <c r="M144" i="8"/>
  <c r="M145" i="8"/>
  <c r="M146" i="8"/>
  <c r="M147" i="8"/>
  <c r="M148" i="8"/>
  <c r="M149" i="8"/>
  <c r="M150" i="8"/>
  <c r="L143" i="8"/>
  <c r="L144" i="8"/>
  <c r="L145" i="8"/>
  <c r="L146" i="8"/>
  <c r="L147" i="8"/>
  <c r="L148" i="8"/>
  <c r="L149" i="8"/>
  <c r="L150" i="8"/>
  <c r="P142" i="8"/>
  <c r="S142" i="8" s="1"/>
  <c r="L142" i="8"/>
  <c r="N142" i="8" s="1"/>
  <c r="M142" i="8"/>
  <c r="O142" i="8" s="1"/>
  <c r="P132" i="8"/>
  <c r="S132" i="8" s="1"/>
  <c r="P133" i="8"/>
  <c r="S133" i="8" s="1"/>
  <c r="P134" i="8"/>
  <c r="P135" i="8"/>
  <c r="S135" i="8" s="1"/>
  <c r="P136" i="8"/>
  <c r="S136" i="8" s="1"/>
  <c r="P137" i="8"/>
  <c r="P138" i="8"/>
  <c r="P139" i="8"/>
  <c r="P140" i="8"/>
  <c r="S140" i="8" s="1"/>
  <c r="P141" i="8"/>
  <c r="S141" i="8" s="1"/>
  <c r="M132" i="8"/>
  <c r="M133" i="8"/>
  <c r="M134" i="8"/>
  <c r="M135" i="8"/>
  <c r="M136" i="8"/>
  <c r="M137" i="8"/>
  <c r="M138" i="8"/>
  <c r="M139" i="8"/>
  <c r="M140" i="8"/>
  <c r="M141" i="8"/>
  <c r="L132" i="8"/>
  <c r="L133" i="8"/>
  <c r="L134" i="8"/>
  <c r="L135" i="8"/>
  <c r="L136" i="8"/>
  <c r="L137" i="8"/>
  <c r="L138" i="8"/>
  <c r="L139" i="8"/>
  <c r="L140" i="8"/>
  <c r="L141" i="8"/>
  <c r="P127" i="8"/>
  <c r="S127" i="8" s="1"/>
  <c r="P128" i="8"/>
  <c r="S128" i="8" s="1"/>
  <c r="P129" i="8"/>
  <c r="S129" i="8" s="1"/>
  <c r="P130" i="8"/>
  <c r="S130" i="8" s="1"/>
  <c r="P131" i="8"/>
  <c r="S131" i="8" s="1"/>
  <c r="M127" i="8"/>
  <c r="M128" i="8"/>
  <c r="M129" i="8"/>
  <c r="M130" i="8"/>
  <c r="M131" i="8"/>
  <c r="L127" i="8"/>
  <c r="L128" i="8"/>
  <c r="L129" i="8"/>
  <c r="L130" i="8"/>
  <c r="L131" i="8"/>
  <c r="L126" i="8"/>
  <c r="M126" i="8"/>
  <c r="P126" i="8"/>
  <c r="S126" i="8" s="1"/>
  <c r="L125" i="8"/>
  <c r="M125" i="8"/>
  <c r="L124" i="8"/>
  <c r="M124" i="8"/>
  <c r="L123" i="8"/>
  <c r="M123" i="8"/>
  <c r="L122" i="8"/>
  <c r="M122" i="8"/>
  <c r="L112" i="8"/>
  <c r="M112" i="8"/>
  <c r="L113" i="8"/>
  <c r="M113" i="8"/>
  <c r="L114" i="8"/>
  <c r="M114" i="8"/>
  <c r="L115" i="8"/>
  <c r="M115" i="8"/>
  <c r="L116" i="8"/>
  <c r="M116" i="8"/>
  <c r="L117" i="8"/>
  <c r="M117" i="8"/>
  <c r="L118" i="8"/>
  <c r="M118" i="8"/>
  <c r="L119" i="8"/>
  <c r="M119" i="8"/>
  <c r="L120" i="8"/>
  <c r="M120" i="8"/>
  <c r="L121" i="8"/>
  <c r="M121" i="8"/>
  <c r="L111" i="8"/>
  <c r="M111" i="8"/>
  <c r="L110" i="8"/>
  <c r="M110" i="8"/>
  <c r="L109" i="8"/>
  <c r="M109" i="8"/>
  <c r="L108" i="8"/>
  <c r="M108" i="8"/>
  <c r="M103" i="8"/>
  <c r="M105" i="8"/>
  <c r="M106" i="8"/>
  <c r="M107" i="8"/>
  <c r="L103" i="8"/>
  <c r="L104" i="8"/>
  <c r="L105" i="8"/>
  <c r="L106" i="8"/>
  <c r="L107" i="8"/>
  <c r="P102" i="8"/>
  <c r="S102" i="8" s="1"/>
  <c r="P103" i="8"/>
  <c r="S103" i="8" s="1"/>
  <c r="P105" i="8"/>
  <c r="P106" i="8"/>
  <c r="S106" i="8" s="1"/>
  <c r="P107" i="8"/>
  <c r="S107" i="8" s="1"/>
  <c r="P108" i="8"/>
  <c r="S108" i="8" s="1"/>
  <c r="P109" i="8"/>
  <c r="P110" i="8"/>
  <c r="S110" i="8" s="1"/>
  <c r="P111" i="8"/>
  <c r="P112" i="8"/>
  <c r="S112" i="8" s="1"/>
  <c r="P113" i="8"/>
  <c r="S113" i="8" s="1"/>
  <c r="P114" i="8"/>
  <c r="P115" i="8"/>
  <c r="P116" i="8"/>
  <c r="S116" i="8" s="1"/>
  <c r="P117" i="8"/>
  <c r="P118" i="8"/>
  <c r="P119" i="8"/>
  <c r="S119" i="8" s="1"/>
  <c r="P120" i="8"/>
  <c r="S120" i="8" s="1"/>
  <c r="P121" i="8"/>
  <c r="P122" i="8"/>
  <c r="S122" i="8" s="1"/>
  <c r="P123" i="8"/>
  <c r="S123" i="8" s="1"/>
  <c r="P124" i="8"/>
  <c r="S124" i="8" s="1"/>
  <c r="P125" i="8"/>
  <c r="S125" i="8" s="1"/>
  <c r="M102" i="8"/>
  <c r="M101" i="8"/>
  <c r="O101" i="8" s="1"/>
  <c r="L102" i="8"/>
  <c r="L101" i="8"/>
  <c r="P101" i="8"/>
  <c r="S101" i="8" s="1"/>
  <c r="P100" i="8"/>
  <c r="S100" i="8" s="1"/>
  <c r="P99" i="8"/>
  <c r="S99" i="8" s="1"/>
  <c r="P98" i="8"/>
  <c r="S98" i="8" s="1"/>
  <c r="P97" i="8"/>
  <c r="S97" i="8" s="1"/>
  <c r="P96" i="8"/>
  <c r="S96" i="8" s="1"/>
  <c r="P95" i="8"/>
  <c r="S95" i="8" s="1"/>
  <c r="P94" i="8"/>
  <c r="S94" i="8" s="1"/>
  <c r="P93" i="8"/>
  <c r="P90" i="8"/>
  <c r="P91" i="8"/>
  <c r="S91" i="8" s="1"/>
  <c r="P92" i="8"/>
  <c r="S92" i="8" s="1"/>
  <c r="L90" i="8"/>
  <c r="M90" i="8"/>
  <c r="L91" i="8"/>
  <c r="M91" i="8"/>
  <c r="L92" i="8"/>
  <c r="M92" i="8"/>
  <c r="P62" i="8"/>
  <c r="S62" i="8" s="1"/>
  <c r="P63" i="8"/>
  <c r="S63" i="8" s="1"/>
  <c r="P64" i="8"/>
  <c r="P65" i="8"/>
  <c r="S65" i="8" s="1"/>
  <c r="P66" i="8"/>
  <c r="P67" i="8"/>
  <c r="P68" i="8"/>
  <c r="P69" i="8"/>
  <c r="P70" i="8"/>
  <c r="S70" i="8" s="1"/>
  <c r="P71" i="8"/>
  <c r="S71" i="8" s="1"/>
  <c r="P72" i="8"/>
  <c r="S72" i="8" s="1"/>
  <c r="P73" i="8"/>
  <c r="S73" i="8" s="1"/>
  <c r="P74" i="8"/>
  <c r="S74" i="8" s="1"/>
  <c r="P75" i="8"/>
  <c r="P76" i="8"/>
  <c r="P77" i="8"/>
  <c r="S77" i="8" s="1"/>
  <c r="P78" i="8"/>
  <c r="S78" i="8" s="1"/>
  <c r="P79" i="8"/>
  <c r="S79" i="8" s="1"/>
  <c r="P80" i="8"/>
  <c r="S80" i="8" s="1"/>
  <c r="P81" i="8"/>
  <c r="S81" i="8" s="1"/>
  <c r="P82" i="8"/>
  <c r="P83" i="8"/>
  <c r="P84" i="8"/>
  <c r="P85" i="8"/>
  <c r="P86" i="8"/>
  <c r="P87" i="8"/>
  <c r="P88" i="8"/>
  <c r="P89" i="8"/>
  <c r="P61" i="8"/>
  <c r="S61" i="8" s="1"/>
  <c r="P60" i="8"/>
  <c r="S60" i="8" s="1"/>
  <c r="P59" i="8"/>
  <c r="M60" i="8"/>
  <c r="M61" i="8"/>
  <c r="M62" i="8"/>
  <c r="M63" i="8"/>
  <c r="M64" i="8"/>
  <c r="M65" i="8"/>
  <c r="M66" i="8"/>
  <c r="M67" i="8"/>
  <c r="M68" i="8"/>
  <c r="L60" i="8"/>
  <c r="L61" i="8"/>
  <c r="L62" i="8"/>
  <c r="L63" i="8"/>
  <c r="L64" i="8"/>
  <c r="L65" i="8"/>
  <c r="L66" i="8"/>
  <c r="L67" i="8"/>
  <c r="L68" i="8"/>
  <c r="L70" i="8"/>
  <c r="M70" i="8"/>
  <c r="L71" i="8"/>
  <c r="M71" i="8"/>
  <c r="L72" i="8"/>
  <c r="M72" i="8"/>
  <c r="L73" i="8"/>
  <c r="M73" i="8"/>
  <c r="L74" i="8"/>
  <c r="M74" i="8"/>
  <c r="L75" i="8"/>
  <c r="M75" i="8"/>
  <c r="L76" i="8"/>
  <c r="M76" i="8"/>
  <c r="L77" i="8"/>
  <c r="M77" i="8"/>
  <c r="L78" i="8"/>
  <c r="M78" i="8"/>
  <c r="L79" i="8"/>
  <c r="M79" i="8"/>
  <c r="L80" i="8"/>
  <c r="M80" i="8"/>
  <c r="L81" i="8"/>
  <c r="M81" i="8"/>
  <c r="L82" i="8"/>
  <c r="M82" i="8"/>
  <c r="L83" i="8"/>
  <c r="M83" i="8"/>
  <c r="L84" i="8"/>
  <c r="M84" i="8"/>
  <c r="L85" i="8"/>
  <c r="M85" i="8"/>
  <c r="L86" i="8"/>
  <c r="M86" i="8"/>
  <c r="L87" i="8"/>
  <c r="M87" i="8"/>
  <c r="L88" i="8"/>
  <c r="M88" i="8"/>
  <c r="L89" i="8"/>
  <c r="M89" i="8"/>
  <c r="M69" i="8"/>
  <c r="L69" i="8"/>
  <c r="L37" i="8"/>
  <c r="L40" i="8"/>
  <c r="L2" i="8"/>
  <c r="M2" i="8"/>
  <c r="P2" i="8"/>
  <c r="L3" i="8"/>
  <c r="M3" i="8"/>
  <c r="P3" i="8"/>
  <c r="S3" i="8" s="1"/>
  <c r="L4" i="8"/>
  <c r="M4" i="8"/>
  <c r="P4" i="8"/>
  <c r="S4" i="8" s="1"/>
  <c r="L5" i="8"/>
  <c r="M5" i="8"/>
  <c r="P5" i="8"/>
  <c r="S5" i="8" s="1"/>
  <c r="L6" i="8"/>
  <c r="M6" i="8"/>
  <c r="P6" i="8"/>
  <c r="S6" i="8" s="1"/>
  <c r="L7" i="8"/>
  <c r="M7" i="8"/>
  <c r="L8" i="8"/>
  <c r="M8" i="8"/>
  <c r="L9" i="8"/>
  <c r="M9" i="8"/>
  <c r="L10" i="8"/>
  <c r="M10" i="8"/>
  <c r="L11" i="8"/>
  <c r="M11" i="8"/>
  <c r="L12" i="8"/>
  <c r="M12" i="8"/>
  <c r="L13" i="8"/>
  <c r="M13" i="8"/>
  <c r="P13" i="8"/>
  <c r="S13" i="8" s="1"/>
  <c r="L14" i="8"/>
  <c r="M14" i="8"/>
  <c r="P14" i="8"/>
  <c r="S14" i="8" s="1"/>
  <c r="L15" i="8"/>
  <c r="M15" i="8"/>
  <c r="P15" i="8"/>
  <c r="S15" i="8" s="1"/>
  <c r="L16" i="8"/>
  <c r="M16" i="8"/>
  <c r="P16" i="8"/>
  <c r="S16" i="8" s="1"/>
  <c r="L17" i="8"/>
  <c r="M17" i="8"/>
  <c r="P17" i="8"/>
  <c r="S17" i="8" s="1"/>
  <c r="L18" i="8"/>
  <c r="M18" i="8"/>
  <c r="P18" i="8"/>
  <c r="L19" i="8"/>
  <c r="M19" i="8"/>
  <c r="P19" i="8"/>
  <c r="L20" i="8"/>
  <c r="M20" i="8"/>
  <c r="P20" i="8"/>
  <c r="S20" i="8" s="1"/>
  <c r="L21" i="8"/>
  <c r="M21" i="8"/>
  <c r="P21" i="8"/>
  <c r="S21" i="8" s="1"/>
  <c r="L22" i="8"/>
  <c r="M22" i="8"/>
  <c r="P22" i="8"/>
  <c r="S22" i="8" s="1"/>
  <c r="L23" i="8"/>
  <c r="M23" i="8"/>
  <c r="P23" i="8"/>
  <c r="S23" i="8" s="1"/>
  <c r="L24" i="8"/>
  <c r="M24" i="8"/>
  <c r="P24" i="8"/>
  <c r="S24" i="8" s="1"/>
  <c r="L25" i="8"/>
  <c r="M25" i="8"/>
  <c r="L26" i="8"/>
  <c r="M26" i="8"/>
  <c r="L27" i="8"/>
  <c r="M27" i="8"/>
  <c r="L28" i="8"/>
  <c r="M28" i="8"/>
  <c r="L29" i="8"/>
  <c r="M29" i="8"/>
  <c r="L30" i="8"/>
  <c r="M30" i="8"/>
  <c r="L31" i="8"/>
  <c r="M31" i="8"/>
  <c r="L32" i="8"/>
  <c r="M32" i="8"/>
  <c r="L33" i="8"/>
  <c r="M33" i="8"/>
  <c r="L34" i="8"/>
  <c r="M34" i="8"/>
  <c r="L35" i="8"/>
  <c r="M35" i="8"/>
  <c r="L36" i="8"/>
  <c r="M36" i="8"/>
  <c r="M37" i="8"/>
  <c r="P37" i="8"/>
  <c r="S37" i="8" s="1"/>
  <c r="L38" i="8"/>
  <c r="M38" i="8"/>
  <c r="P38" i="8"/>
  <c r="S38" i="8" s="1"/>
  <c r="L39" i="8"/>
  <c r="M39" i="8"/>
  <c r="P39" i="8"/>
  <c r="M40" i="8"/>
  <c r="P40" i="8"/>
  <c r="M41" i="8"/>
  <c r="P41" i="8"/>
  <c r="L42" i="8"/>
  <c r="M42" i="8"/>
  <c r="P42" i="8"/>
  <c r="M43" i="8"/>
  <c r="P43" i="8"/>
  <c r="M44" i="8"/>
  <c r="P44" i="8"/>
  <c r="S44" i="8" s="1"/>
  <c r="M45" i="8"/>
  <c r="P45" i="8"/>
  <c r="L46" i="8"/>
  <c r="M46" i="8"/>
  <c r="P46" i="8"/>
  <c r="S46" i="8" s="1"/>
  <c r="M47" i="8"/>
  <c r="P47" i="8"/>
  <c r="S47" i="8" s="1"/>
  <c r="M48" i="8"/>
  <c r="P48" i="8"/>
  <c r="M49" i="8"/>
  <c r="P49" i="8"/>
  <c r="L50" i="8"/>
  <c r="M50" i="8"/>
  <c r="P50" i="8"/>
  <c r="M51" i="8"/>
  <c r="P51" i="8"/>
  <c r="S51" i="8" s="1"/>
  <c r="M52" i="8"/>
  <c r="P52" i="8"/>
  <c r="M53" i="8"/>
  <c r="P53" i="8"/>
  <c r="M54" i="8"/>
  <c r="P54" i="8"/>
  <c r="L55" i="8"/>
  <c r="M55" i="8"/>
  <c r="P55" i="8"/>
  <c r="S55" i="8" s="1"/>
  <c r="M56" i="8"/>
  <c r="P56" i="8"/>
  <c r="M57" i="8"/>
  <c r="P57" i="8"/>
  <c r="M58" i="8"/>
  <c r="P58" i="8"/>
  <c r="M59" i="8"/>
  <c r="T147" i="10" l="1"/>
  <c r="T148" i="10"/>
  <c r="D140" i="10"/>
  <c r="U139" i="10"/>
  <c r="R142" i="10"/>
  <c r="R143" i="10"/>
  <c r="R148" i="10"/>
  <c r="R144" i="10"/>
  <c r="R140" i="10"/>
  <c r="R139" i="10"/>
  <c r="R147" i="10"/>
  <c r="R146" i="10"/>
  <c r="R141" i="10"/>
  <c r="R145" i="10"/>
  <c r="R138" i="10"/>
  <c r="G137" i="10"/>
  <c r="G136" i="10"/>
  <c r="G141" i="10"/>
  <c r="N136" i="10"/>
  <c r="N137" i="10"/>
  <c r="K137" i="10"/>
  <c r="K138" i="10"/>
  <c r="K136" i="10"/>
  <c r="K139" i="10"/>
  <c r="K135" i="10"/>
  <c r="F135" i="10"/>
  <c r="F138" i="10"/>
  <c r="F142" i="10"/>
  <c r="F141" i="10"/>
  <c r="F136" i="10"/>
  <c r="F143" i="10"/>
  <c r="F137" i="10"/>
  <c r="F144" i="10"/>
  <c r="F139" i="10"/>
  <c r="F140" i="10"/>
  <c r="B142" i="10"/>
  <c r="B139" i="10"/>
  <c r="B143" i="10"/>
  <c r="B138" i="10"/>
  <c r="B141" i="10"/>
  <c r="B140" i="10"/>
  <c r="B136" i="10"/>
  <c r="B137" i="10"/>
  <c r="U135" i="10"/>
  <c r="C94" i="10"/>
  <c r="C140" i="10"/>
  <c r="C141" i="10"/>
  <c r="C137" i="10"/>
  <c r="C138" i="10"/>
  <c r="C142" i="10"/>
  <c r="C144" i="10"/>
  <c r="C136" i="10"/>
  <c r="C139" i="10"/>
  <c r="C143" i="10"/>
  <c r="C135" i="10"/>
  <c r="G138" i="10"/>
  <c r="U136" i="10"/>
  <c r="P141" i="10"/>
  <c r="P136" i="10"/>
  <c r="P137" i="10"/>
  <c r="P139" i="10"/>
  <c r="P140" i="10"/>
  <c r="P138" i="10"/>
  <c r="P135" i="10"/>
  <c r="J136" i="10"/>
  <c r="J137" i="10"/>
  <c r="J135" i="10"/>
  <c r="H136" i="10"/>
  <c r="H138" i="10"/>
  <c r="H144" i="10"/>
  <c r="H141" i="10"/>
  <c r="H137" i="10"/>
  <c r="H142" i="10"/>
  <c r="H139" i="10"/>
  <c r="H140" i="10"/>
  <c r="H145" i="10"/>
  <c r="H143" i="10"/>
  <c r="H135" i="10"/>
  <c r="V136" i="10"/>
  <c r="V138" i="10"/>
  <c r="V139" i="10"/>
  <c r="V137" i="10"/>
  <c r="V135" i="10"/>
  <c r="N135" i="10"/>
  <c r="U137" i="10"/>
  <c r="T137" i="10"/>
  <c r="T144" i="10"/>
  <c r="T146" i="10"/>
  <c r="T139" i="10"/>
  <c r="T142" i="10"/>
  <c r="T145" i="10"/>
  <c r="T140" i="10"/>
  <c r="T136" i="10"/>
  <c r="T141" i="10"/>
  <c r="T138" i="10"/>
  <c r="T143" i="10"/>
  <c r="T135" i="10"/>
  <c r="L148" i="10"/>
  <c r="L147" i="10"/>
  <c r="L146" i="10"/>
  <c r="L143" i="10"/>
  <c r="L144" i="10"/>
  <c r="L136" i="10"/>
  <c r="L138" i="10"/>
  <c r="L141" i="10"/>
  <c r="L140" i="10"/>
  <c r="L139" i="10"/>
  <c r="L145" i="10"/>
  <c r="L142" i="10"/>
  <c r="L137" i="10"/>
  <c r="L135" i="10"/>
  <c r="S135" i="10"/>
  <c r="S145" i="10"/>
  <c r="S139" i="10"/>
  <c r="S143" i="10"/>
  <c r="S141" i="10"/>
  <c r="S138" i="10"/>
  <c r="S140" i="10"/>
  <c r="S142" i="10"/>
  <c r="S144" i="10"/>
  <c r="S136" i="10"/>
  <c r="S137" i="10"/>
  <c r="G135" i="10"/>
  <c r="N140" i="10"/>
  <c r="U138" i="10"/>
  <c r="Q136" i="10"/>
  <c r="Q141" i="10"/>
  <c r="Q137" i="10"/>
  <c r="Q142" i="10"/>
  <c r="Q139" i="10"/>
  <c r="Q140" i="10"/>
  <c r="Q138" i="10"/>
  <c r="Q135" i="10"/>
  <c r="D138" i="10"/>
  <c r="D139" i="10"/>
  <c r="D137" i="10"/>
  <c r="D136" i="10"/>
  <c r="D135" i="10"/>
  <c r="O138" i="10"/>
  <c r="O142" i="10"/>
  <c r="O136" i="10"/>
  <c r="O137" i="10"/>
  <c r="O139" i="10"/>
  <c r="O140" i="10"/>
  <c r="O141" i="10"/>
  <c r="O135" i="10"/>
  <c r="G140" i="10"/>
  <c r="N138" i="10"/>
  <c r="M136" i="10"/>
  <c r="E136" i="10"/>
  <c r="E138" i="10"/>
  <c r="E137" i="10"/>
  <c r="E135" i="10"/>
  <c r="R137" i="10"/>
  <c r="R136" i="10"/>
  <c r="R135" i="10"/>
  <c r="G139" i="10"/>
  <c r="N139" i="10"/>
  <c r="M135" i="10"/>
  <c r="I140" i="10"/>
  <c r="I148" i="10"/>
  <c r="I156" i="10"/>
  <c r="I142" i="10"/>
  <c r="I150" i="10"/>
  <c r="I158" i="10"/>
  <c r="I149" i="10"/>
  <c r="I154" i="10"/>
  <c r="I137" i="10"/>
  <c r="I145" i="10"/>
  <c r="I153" i="10"/>
  <c r="I135" i="10"/>
  <c r="I138" i="10"/>
  <c r="I143" i="10"/>
  <c r="I139" i="10"/>
  <c r="I147" i="10"/>
  <c r="I155" i="10"/>
  <c r="I136" i="10"/>
  <c r="I144" i="10"/>
  <c r="I152" i="10"/>
  <c r="I160" i="10"/>
  <c r="I141" i="10"/>
  <c r="I157" i="10"/>
  <c r="I146" i="10"/>
  <c r="I151" i="10"/>
  <c r="I159" i="10"/>
  <c r="V93" i="10"/>
  <c r="V92" i="10"/>
  <c r="R94" i="10"/>
  <c r="I125" i="10"/>
  <c r="I168" i="10"/>
  <c r="Q199" i="8"/>
  <c r="S2" i="8"/>
  <c r="P94" i="10"/>
  <c r="Q95" i="10"/>
  <c r="B93" i="10"/>
  <c r="I164" i="10"/>
  <c r="I124" i="10"/>
  <c r="T96" i="10"/>
  <c r="Q94" i="10"/>
  <c r="Q93" i="10"/>
  <c r="Q92" i="10"/>
  <c r="I113" i="10"/>
  <c r="I92" i="10"/>
  <c r="I93" i="10"/>
  <c r="I115" i="10"/>
  <c r="I105" i="10"/>
  <c r="I97" i="10"/>
  <c r="I114" i="10"/>
  <c r="I95" i="10"/>
  <c r="I99" i="10"/>
  <c r="I122" i="10"/>
  <c r="I107" i="10"/>
  <c r="I116" i="10"/>
  <c r="I106" i="10"/>
  <c r="I120" i="10"/>
  <c r="I118" i="10"/>
  <c r="I111" i="10"/>
  <c r="I108" i="10"/>
  <c r="I98" i="10"/>
  <c r="I112" i="10"/>
  <c r="I110" i="10"/>
  <c r="I166" i="10"/>
  <c r="I100" i="10"/>
  <c r="I104" i="10"/>
  <c r="I102" i="10"/>
  <c r="I119" i="10"/>
  <c r="I109" i="10"/>
  <c r="I96" i="10"/>
  <c r="I94" i="10"/>
  <c r="I167" i="10"/>
  <c r="I117" i="10"/>
  <c r="I163" i="10"/>
  <c r="I121" i="10"/>
  <c r="I103" i="10"/>
  <c r="I101" i="10"/>
  <c r="I123" i="10"/>
  <c r="R95" i="10"/>
  <c r="R96" i="10"/>
  <c r="R163" i="10"/>
  <c r="H126" i="10"/>
  <c r="H94" i="10"/>
  <c r="R92" i="10"/>
  <c r="H120" i="10"/>
  <c r="H93" i="10"/>
  <c r="R93" i="10"/>
  <c r="B135" i="10"/>
  <c r="H121" i="10"/>
  <c r="H115" i="10"/>
  <c r="H105" i="10"/>
  <c r="H99" i="10"/>
  <c r="H122" i="10"/>
  <c r="G94" i="10"/>
  <c r="H106" i="10"/>
  <c r="G105" i="10"/>
  <c r="H127" i="10"/>
  <c r="G106" i="10"/>
  <c r="H103" i="10"/>
  <c r="G104" i="10"/>
  <c r="H92" i="10"/>
  <c r="H116" i="10"/>
  <c r="H109" i="10"/>
  <c r="H131" i="10"/>
  <c r="G99" i="10"/>
  <c r="G111" i="10"/>
  <c r="G100" i="10"/>
  <c r="G101" i="10"/>
  <c r="G167" i="10"/>
  <c r="H129" i="10"/>
  <c r="H130" i="10"/>
  <c r="H100" i="10"/>
  <c r="H101" i="10"/>
  <c r="H123" i="10"/>
  <c r="G118" i="10"/>
  <c r="G103" i="10"/>
  <c r="G92" i="10"/>
  <c r="G93" i="10"/>
  <c r="G164" i="10"/>
  <c r="G110" i="10"/>
  <c r="G95" i="10"/>
  <c r="G122" i="10"/>
  <c r="G120" i="10"/>
  <c r="H113" i="10"/>
  <c r="H114" i="10"/>
  <c r="H119" i="10"/>
  <c r="H128" i="10"/>
  <c r="H107" i="10"/>
  <c r="G102" i="10"/>
  <c r="G121" i="10"/>
  <c r="G114" i="10"/>
  <c r="G112" i="10"/>
  <c r="G113" i="10"/>
  <c r="H98" i="10"/>
  <c r="H112" i="10"/>
  <c r="G98" i="10"/>
  <c r="B92" i="10"/>
  <c r="H110" i="10"/>
  <c r="H108" i="10"/>
  <c r="H132" i="10"/>
  <c r="H125" i="10"/>
  <c r="H104" i="10"/>
  <c r="G115" i="10"/>
  <c r="G116" i="10"/>
  <c r="G124" i="10"/>
  <c r="G117" i="10"/>
  <c r="M93" i="10"/>
  <c r="G166" i="10"/>
  <c r="H118" i="10"/>
  <c r="H97" i="10"/>
  <c r="H95" i="10"/>
  <c r="G123" i="10"/>
  <c r="G97" i="10"/>
  <c r="G96" i="10"/>
  <c r="H102" i="10"/>
  <c r="H111" i="10"/>
  <c r="H124" i="10"/>
  <c r="H117" i="10"/>
  <c r="H96" i="10"/>
  <c r="G107" i="10"/>
  <c r="G119" i="10"/>
  <c r="G108" i="10"/>
  <c r="G109" i="10"/>
  <c r="H166" i="10"/>
  <c r="H163" i="10"/>
  <c r="H167" i="10"/>
  <c r="H164" i="10"/>
  <c r="T163" i="10"/>
  <c r="K163" i="10"/>
  <c r="F92" i="10"/>
  <c r="C95" i="10"/>
  <c r="F94" i="10"/>
  <c r="J163" i="10"/>
  <c r="C92" i="10"/>
  <c r="F93" i="10"/>
  <c r="L163" i="10"/>
  <c r="C96" i="10"/>
  <c r="C93" i="10"/>
  <c r="L94" i="10"/>
  <c r="L93" i="10"/>
  <c r="L92" i="10"/>
  <c r="S97" i="10"/>
  <c r="S94" i="10"/>
  <c r="S93" i="10"/>
  <c r="S96" i="10"/>
  <c r="S98" i="10"/>
  <c r="S92" i="10"/>
  <c r="S95" i="10"/>
  <c r="D93" i="10"/>
  <c r="D92" i="10"/>
  <c r="O96" i="10"/>
  <c r="O93" i="10"/>
  <c r="O98" i="10"/>
  <c r="O92" i="10"/>
  <c r="O95" i="10"/>
  <c r="O97" i="10"/>
  <c r="O94" i="10"/>
  <c r="E92" i="10"/>
  <c r="E94" i="10"/>
  <c r="E93" i="10"/>
  <c r="P93" i="10"/>
  <c r="P92" i="10"/>
  <c r="N94" i="10"/>
  <c r="T95" i="10"/>
  <c r="T94" i="10"/>
  <c r="T93" i="10"/>
  <c r="T92" i="10"/>
  <c r="K94" i="10"/>
  <c r="K93" i="10"/>
  <c r="K92" i="10"/>
  <c r="K95" i="10"/>
  <c r="N92" i="10"/>
  <c r="J94" i="10"/>
  <c r="J93" i="10"/>
  <c r="J92" i="10"/>
  <c r="Q203" i="8"/>
  <c r="Q194" i="8"/>
  <c r="N180" i="8"/>
  <c r="O180" i="8"/>
  <c r="N101" i="8"/>
  <c r="Q101" i="8" s="1"/>
  <c r="O189" i="8"/>
  <c r="N189" i="8"/>
  <c r="O90" i="8"/>
  <c r="N103" i="8"/>
  <c r="N108" i="8"/>
  <c r="O132" i="8"/>
  <c r="N175" i="8"/>
  <c r="O108" i="8"/>
  <c r="O103" i="8"/>
  <c r="O127" i="8"/>
  <c r="O175" i="8"/>
  <c r="N127" i="8"/>
  <c r="N90" i="8"/>
  <c r="O122" i="8"/>
  <c r="N132" i="8"/>
  <c r="Q142" i="8"/>
  <c r="N143" i="8"/>
  <c r="O143" i="8"/>
  <c r="N122" i="8"/>
  <c r="N16" i="8"/>
  <c r="N40" i="8"/>
  <c r="O60" i="8"/>
  <c r="N13" i="8"/>
  <c r="N60" i="8"/>
  <c r="O40" i="8"/>
  <c r="O16" i="8"/>
  <c r="O20" i="8"/>
  <c r="O13" i="8"/>
  <c r="N20" i="8"/>
  <c r="O2" i="8"/>
  <c r="N2" i="8"/>
  <c r="N7" i="8"/>
  <c r="F298" i="1"/>
  <c r="F299" i="1"/>
  <c r="F300" i="1"/>
  <c r="F301" i="1"/>
  <c r="F302" i="1"/>
  <c r="F303" i="1"/>
  <c r="F304" i="1"/>
  <c r="F305" i="1"/>
  <c r="F306" i="1"/>
  <c r="F307" i="1"/>
  <c r="F308" i="1"/>
  <c r="F309" i="1"/>
  <c r="F310" i="1"/>
  <c r="F311" i="1"/>
  <c r="F312" i="1"/>
  <c r="F313" i="1"/>
  <c r="F314" i="1"/>
  <c r="F315" i="1"/>
  <c r="F316" i="1"/>
  <c r="F317" i="1"/>
  <c r="F318" i="1"/>
  <c r="F319" i="1"/>
  <c r="F320" i="1"/>
  <c r="F321" i="1"/>
  <c r="F322" i="1"/>
  <c r="F323" i="1"/>
  <c r="F324" i="1"/>
  <c r="F325" i="1"/>
  <c r="F326" i="1"/>
  <c r="F327" i="1"/>
  <c r="F328" i="1"/>
  <c r="F329" i="1"/>
  <c r="F330" i="1"/>
  <c r="F331" i="1"/>
  <c r="F332" i="1"/>
  <c r="F333" i="1"/>
  <c r="F334" i="1"/>
  <c r="F335" i="1"/>
  <c r="F336" i="1"/>
  <c r="F337" i="1"/>
  <c r="F338" i="1"/>
  <c r="F339" i="1"/>
  <c r="F340" i="1"/>
  <c r="F341" i="1"/>
  <c r="F342" i="1"/>
  <c r="F343" i="1"/>
  <c r="F344" i="1"/>
  <c r="F345" i="1"/>
  <c r="F346" i="1"/>
  <c r="F347" i="1"/>
  <c r="F348" i="1"/>
  <c r="F349" i="1"/>
  <c r="F350" i="1"/>
  <c r="F351" i="1"/>
  <c r="F352" i="1"/>
  <c r="F353" i="1"/>
  <c r="F354" i="1"/>
  <c r="F355" i="1"/>
  <c r="F356" i="1"/>
  <c r="F357" i="1"/>
  <c r="F358" i="1"/>
  <c r="F359" i="1"/>
  <c r="F360" i="1"/>
  <c r="F361" i="1"/>
  <c r="F362" i="1"/>
  <c r="F363" i="1"/>
  <c r="F364" i="1"/>
  <c r="F365" i="1"/>
  <c r="F366" i="1"/>
  <c r="F367" i="1"/>
  <c r="F368" i="1"/>
  <c r="F369" i="1"/>
  <c r="F370" i="1"/>
  <c r="F371" i="1"/>
  <c r="F372" i="1"/>
  <c r="F373" i="1"/>
  <c r="F374" i="1"/>
  <c r="F375" i="1"/>
  <c r="F376" i="1"/>
  <c r="F377" i="1"/>
  <c r="F378" i="1"/>
  <c r="F379" i="1"/>
  <c r="F380" i="1"/>
  <c r="F381" i="1"/>
  <c r="F382" i="1"/>
  <c r="F383" i="1"/>
  <c r="I378" i="1"/>
  <c r="D378" i="1" s="1"/>
  <c r="D377" i="1"/>
  <c r="F228" i="1"/>
  <c r="H383" i="1"/>
  <c r="I383" i="1"/>
  <c r="D383" i="1" s="1"/>
  <c r="H299" i="1"/>
  <c r="I299" i="1"/>
  <c r="D299" i="1" s="1"/>
  <c r="H300" i="1"/>
  <c r="I300" i="1"/>
  <c r="D300" i="1" s="1"/>
  <c r="H301" i="1"/>
  <c r="I301" i="1"/>
  <c r="D301" i="1" s="1"/>
  <c r="H302" i="1"/>
  <c r="I302" i="1"/>
  <c r="D302" i="1" s="1"/>
  <c r="H303" i="1"/>
  <c r="I303" i="1"/>
  <c r="D303" i="1" s="1"/>
  <c r="H304" i="1"/>
  <c r="I304" i="1"/>
  <c r="D304" i="1" s="1"/>
  <c r="H305" i="1"/>
  <c r="I305" i="1"/>
  <c r="D305" i="1" s="1"/>
  <c r="H306" i="1"/>
  <c r="I306" i="1"/>
  <c r="D306" i="1" s="1"/>
  <c r="H307" i="1"/>
  <c r="I307" i="1"/>
  <c r="D307" i="1" s="1"/>
  <c r="H308" i="1"/>
  <c r="I308" i="1"/>
  <c r="D308" i="1" s="1"/>
  <c r="H309" i="1"/>
  <c r="I309" i="1"/>
  <c r="D309" i="1" s="1"/>
  <c r="H310" i="1"/>
  <c r="I310" i="1"/>
  <c r="D310" i="1" s="1"/>
  <c r="H311" i="1"/>
  <c r="I311" i="1"/>
  <c r="D311" i="1" s="1"/>
  <c r="H312" i="1"/>
  <c r="I312" i="1"/>
  <c r="D312" i="1" s="1"/>
  <c r="H313" i="1"/>
  <c r="I313" i="1"/>
  <c r="D313" i="1" s="1"/>
  <c r="H314" i="1"/>
  <c r="I314" i="1"/>
  <c r="D314" i="1" s="1"/>
  <c r="H315" i="1"/>
  <c r="I315" i="1"/>
  <c r="D315" i="1" s="1"/>
  <c r="H316" i="1"/>
  <c r="I316" i="1"/>
  <c r="D316" i="1" s="1"/>
  <c r="H317" i="1"/>
  <c r="I317" i="1"/>
  <c r="D317" i="1" s="1"/>
  <c r="H318" i="1"/>
  <c r="I318" i="1"/>
  <c r="D318" i="1" s="1"/>
  <c r="H319" i="1"/>
  <c r="I319" i="1"/>
  <c r="D319" i="1" s="1"/>
  <c r="H320" i="1"/>
  <c r="I320" i="1"/>
  <c r="D320" i="1" s="1"/>
  <c r="H321" i="1"/>
  <c r="I321" i="1"/>
  <c r="D321" i="1" s="1"/>
  <c r="H322" i="1"/>
  <c r="I322" i="1"/>
  <c r="D322" i="1" s="1"/>
  <c r="H323" i="1"/>
  <c r="I323" i="1"/>
  <c r="D323" i="1" s="1"/>
  <c r="H324" i="1"/>
  <c r="I324" i="1"/>
  <c r="D324" i="1" s="1"/>
  <c r="H325" i="1"/>
  <c r="I325" i="1"/>
  <c r="D325" i="1" s="1"/>
  <c r="H326" i="1"/>
  <c r="I326" i="1"/>
  <c r="D326" i="1" s="1"/>
  <c r="H327" i="1"/>
  <c r="I327" i="1"/>
  <c r="D327" i="1" s="1"/>
  <c r="H328" i="1"/>
  <c r="I328" i="1"/>
  <c r="D328" i="1" s="1"/>
  <c r="H329" i="1"/>
  <c r="I329" i="1"/>
  <c r="D329" i="1" s="1"/>
  <c r="H330" i="1"/>
  <c r="I330" i="1"/>
  <c r="D330" i="1" s="1"/>
  <c r="H331" i="1"/>
  <c r="I331" i="1"/>
  <c r="D331" i="1" s="1"/>
  <c r="H332" i="1"/>
  <c r="I332" i="1"/>
  <c r="D332" i="1" s="1"/>
  <c r="H333" i="1"/>
  <c r="I333" i="1"/>
  <c r="D333" i="1" s="1"/>
  <c r="H334" i="1"/>
  <c r="I334" i="1"/>
  <c r="D334" i="1" s="1"/>
  <c r="H335" i="1"/>
  <c r="I335" i="1"/>
  <c r="D335" i="1" s="1"/>
  <c r="H336" i="1"/>
  <c r="I336" i="1"/>
  <c r="D336" i="1" s="1"/>
  <c r="H337" i="1"/>
  <c r="I337" i="1"/>
  <c r="D337" i="1" s="1"/>
  <c r="H338" i="1"/>
  <c r="I338" i="1"/>
  <c r="D338" i="1" s="1"/>
  <c r="H339" i="1"/>
  <c r="I339" i="1"/>
  <c r="D339" i="1" s="1"/>
  <c r="H340" i="1"/>
  <c r="I340" i="1"/>
  <c r="D340" i="1" s="1"/>
  <c r="H341" i="1"/>
  <c r="I341" i="1"/>
  <c r="D341" i="1" s="1"/>
  <c r="H342" i="1"/>
  <c r="I342" i="1"/>
  <c r="D342" i="1" s="1"/>
  <c r="H343" i="1"/>
  <c r="I343" i="1"/>
  <c r="D343" i="1" s="1"/>
  <c r="H344" i="1"/>
  <c r="I344" i="1"/>
  <c r="D344" i="1" s="1"/>
  <c r="H345" i="1"/>
  <c r="I345" i="1"/>
  <c r="D345" i="1" s="1"/>
  <c r="H346" i="1"/>
  <c r="I346" i="1"/>
  <c r="D346" i="1" s="1"/>
  <c r="H347" i="1"/>
  <c r="I347" i="1"/>
  <c r="D347" i="1" s="1"/>
  <c r="H348" i="1"/>
  <c r="I348" i="1"/>
  <c r="D348" i="1" s="1"/>
  <c r="H349" i="1"/>
  <c r="I349" i="1"/>
  <c r="D349" i="1" s="1"/>
  <c r="H350" i="1"/>
  <c r="I350" i="1"/>
  <c r="D350" i="1" s="1"/>
  <c r="H351" i="1"/>
  <c r="I351" i="1"/>
  <c r="D351" i="1" s="1"/>
  <c r="H352" i="1"/>
  <c r="I352" i="1"/>
  <c r="D352" i="1" s="1"/>
  <c r="H353" i="1"/>
  <c r="I353" i="1"/>
  <c r="D353" i="1" s="1"/>
  <c r="H354" i="1"/>
  <c r="I354" i="1"/>
  <c r="D354" i="1" s="1"/>
  <c r="H355" i="1"/>
  <c r="I355" i="1"/>
  <c r="D355" i="1" s="1"/>
  <c r="H356" i="1"/>
  <c r="I356" i="1"/>
  <c r="D356" i="1" s="1"/>
  <c r="H357" i="1"/>
  <c r="I357" i="1"/>
  <c r="D357" i="1" s="1"/>
  <c r="H358" i="1"/>
  <c r="I358" i="1"/>
  <c r="D358" i="1" s="1"/>
  <c r="H359" i="1"/>
  <c r="I359" i="1"/>
  <c r="D359" i="1" s="1"/>
  <c r="H360" i="1"/>
  <c r="I360" i="1"/>
  <c r="D360" i="1" s="1"/>
  <c r="H361" i="1"/>
  <c r="I361" i="1"/>
  <c r="D361" i="1" s="1"/>
  <c r="H362" i="1"/>
  <c r="I362" i="1"/>
  <c r="D362" i="1" s="1"/>
  <c r="H363" i="1"/>
  <c r="I363" i="1"/>
  <c r="D363" i="1" s="1"/>
  <c r="H364" i="1"/>
  <c r="I364" i="1"/>
  <c r="D364" i="1" s="1"/>
  <c r="H365" i="1"/>
  <c r="I365" i="1"/>
  <c r="D365" i="1" s="1"/>
  <c r="H366" i="1"/>
  <c r="I366" i="1"/>
  <c r="D366" i="1" s="1"/>
  <c r="H367" i="1"/>
  <c r="I367" i="1"/>
  <c r="D367" i="1" s="1"/>
  <c r="H368" i="1"/>
  <c r="I368" i="1"/>
  <c r="D368" i="1" s="1"/>
  <c r="H369" i="1"/>
  <c r="I369" i="1"/>
  <c r="D369" i="1" s="1"/>
  <c r="H370" i="1"/>
  <c r="I370" i="1"/>
  <c r="D370" i="1" s="1"/>
  <c r="H371" i="1"/>
  <c r="I371" i="1"/>
  <c r="D371" i="1" s="1"/>
  <c r="H372" i="1"/>
  <c r="I372" i="1"/>
  <c r="D372" i="1" s="1"/>
  <c r="H373" i="1"/>
  <c r="I373" i="1"/>
  <c r="D373" i="1" s="1"/>
  <c r="H374" i="1"/>
  <c r="I374" i="1"/>
  <c r="D374" i="1" s="1"/>
  <c r="H375" i="1"/>
  <c r="I375" i="1"/>
  <c r="D375" i="1" s="1"/>
  <c r="H376" i="1"/>
  <c r="I376" i="1"/>
  <c r="D376" i="1" s="1"/>
  <c r="H377" i="1"/>
  <c r="I377" i="1"/>
  <c r="H378" i="1"/>
  <c r="H379" i="1"/>
  <c r="I379" i="1"/>
  <c r="D379" i="1" s="1"/>
  <c r="H380" i="1"/>
  <c r="I380" i="1"/>
  <c r="D380" i="1" s="1"/>
  <c r="H381" i="1"/>
  <c r="I381" i="1"/>
  <c r="D381" i="1" s="1"/>
  <c r="H382" i="1"/>
  <c r="I382" i="1"/>
  <c r="D382" i="1" s="1"/>
  <c r="H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5" i="1"/>
  <c r="G356" i="1"/>
  <c r="G357" i="1"/>
  <c r="G358"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298" i="1"/>
  <c r="F229" i="1"/>
  <c r="F230" i="1"/>
  <c r="F231" i="1"/>
  <c r="F232" i="1"/>
  <c r="F233" i="1"/>
  <c r="F234" i="1"/>
  <c r="F235" i="1"/>
  <c r="F236" i="1"/>
  <c r="F237" i="1"/>
  <c r="F238" i="1"/>
  <c r="F239" i="1"/>
  <c r="F240" i="1"/>
  <c r="F241" i="1"/>
  <c r="F242" i="1"/>
  <c r="F243" i="1"/>
  <c r="F244" i="1"/>
  <c r="F245" i="1"/>
  <c r="F246" i="1"/>
  <c r="F247" i="1"/>
  <c r="F248" i="1"/>
  <c r="F249" i="1"/>
  <c r="F250" i="1"/>
  <c r="F251" i="1"/>
  <c r="F252" i="1"/>
  <c r="F253" i="1"/>
  <c r="F254" i="1"/>
  <c r="F255" i="1"/>
  <c r="F256" i="1"/>
  <c r="F257" i="1"/>
  <c r="F258" i="1"/>
  <c r="F259" i="1"/>
  <c r="F260" i="1"/>
  <c r="F261" i="1"/>
  <c r="F262" i="1"/>
  <c r="F263" i="1"/>
  <c r="F264" i="1"/>
  <c r="F265" i="1"/>
  <c r="F266" i="1"/>
  <c r="F267" i="1"/>
  <c r="F268" i="1"/>
  <c r="F269" i="1"/>
  <c r="F270" i="1"/>
  <c r="F271" i="1"/>
  <c r="F272" i="1"/>
  <c r="F273" i="1"/>
  <c r="F274" i="1"/>
  <c r="F275" i="1"/>
  <c r="F276" i="1"/>
  <c r="F277" i="1"/>
  <c r="F278" i="1"/>
  <c r="F279" i="1"/>
  <c r="F280" i="1"/>
  <c r="F281" i="1"/>
  <c r="F282" i="1"/>
  <c r="F283" i="1"/>
  <c r="F284" i="1"/>
  <c r="F285" i="1"/>
  <c r="F286" i="1"/>
  <c r="F287" i="1"/>
  <c r="F288" i="1"/>
  <c r="F289" i="1"/>
  <c r="F290" i="1"/>
  <c r="F291" i="1"/>
  <c r="F292" i="1"/>
  <c r="F293" i="1"/>
  <c r="G229" i="1"/>
  <c r="H229" i="1"/>
  <c r="I229" i="1"/>
  <c r="D229" i="1" s="1"/>
  <c r="G230" i="1"/>
  <c r="H230" i="1"/>
  <c r="I230" i="1"/>
  <c r="D230" i="1" s="1"/>
  <c r="G231" i="1"/>
  <c r="H231" i="1"/>
  <c r="I231" i="1"/>
  <c r="D231" i="1" s="1"/>
  <c r="G232" i="1"/>
  <c r="H232" i="1"/>
  <c r="I232" i="1"/>
  <c r="D232" i="1" s="1"/>
  <c r="G233" i="1"/>
  <c r="H233" i="1"/>
  <c r="I233" i="1"/>
  <c r="G234" i="1"/>
  <c r="H234" i="1"/>
  <c r="I234" i="1"/>
  <c r="D234" i="1" s="1"/>
  <c r="G235" i="1"/>
  <c r="H235" i="1"/>
  <c r="I235" i="1"/>
  <c r="D235" i="1" s="1"/>
  <c r="G236" i="1"/>
  <c r="H236" i="1"/>
  <c r="I236" i="1"/>
  <c r="D236" i="1" s="1"/>
  <c r="G237" i="1"/>
  <c r="H237" i="1"/>
  <c r="I237" i="1"/>
  <c r="D237" i="1" s="1"/>
  <c r="G238" i="1"/>
  <c r="H238" i="1"/>
  <c r="I238" i="1"/>
  <c r="D238" i="1" s="1"/>
  <c r="G239" i="1"/>
  <c r="H239" i="1"/>
  <c r="I239" i="1"/>
  <c r="D239" i="1" s="1"/>
  <c r="G240" i="1"/>
  <c r="H240" i="1"/>
  <c r="I240" i="1"/>
  <c r="D240" i="1" s="1"/>
  <c r="G241" i="1"/>
  <c r="H241" i="1"/>
  <c r="I241" i="1"/>
  <c r="D241" i="1" s="1"/>
  <c r="G242" i="1"/>
  <c r="H242" i="1"/>
  <c r="I242" i="1"/>
  <c r="D242" i="1" s="1"/>
  <c r="G243" i="1"/>
  <c r="H243" i="1"/>
  <c r="I243" i="1"/>
  <c r="D243" i="1" s="1"/>
  <c r="G244" i="1"/>
  <c r="H244" i="1"/>
  <c r="I244" i="1"/>
  <c r="G245" i="1"/>
  <c r="H245" i="1"/>
  <c r="I245" i="1"/>
  <c r="D245" i="1" s="1"/>
  <c r="G246" i="1"/>
  <c r="H246" i="1"/>
  <c r="I246" i="1"/>
  <c r="D246" i="1" s="1"/>
  <c r="G247" i="1"/>
  <c r="H247" i="1"/>
  <c r="I247" i="1"/>
  <c r="D247" i="1" s="1"/>
  <c r="G248" i="1"/>
  <c r="H248" i="1"/>
  <c r="I248" i="1"/>
  <c r="D248" i="1" s="1"/>
  <c r="G249" i="1"/>
  <c r="H249" i="1"/>
  <c r="I249" i="1"/>
  <c r="D249" i="1" s="1"/>
  <c r="G250" i="1"/>
  <c r="H250" i="1"/>
  <c r="I250" i="1"/>
  <c r="D250" i="1" s="1"/>
  <c r="G251" i="1"/>
  <c r="H251" i="1"/>
  <c r="I251" i="1"/>
  <c r="D251" i="1" s="1"/>
  <c r="G252" i="1"/>
  <c r="H252" i="1"/>
  <c r="I252" i="1"/>
  <c r="G253" i="1"/>
  <c r="H253" i="1"/>
  <c r="I253" i="1"/>
  <c r="D253" i="1" s="1"/>
  <c r="G254" i="1"/>
  <c r="H254" i="1"/>
  <c r="I254" i="1"/>
  <c r="D254" i="1" s="1"/>
  <c r="G255" i="1"/>
  <c r="H255" i="1"/>
  <c r="I255" i="1"/>
  <c r="D255" i="1" s="1"/>
  <c r="G256" i="1"/>
  <c r="H256" i="1"/>
  <c r="I256" i="1"/>
  <c r="D256" i="1" s="1"/>
  <c r="G257" i="1"/>
  <c r="H257" i="1"/>
  <c r="I257" i="1"/>
  <c r="D257" i="1" s="1"/>
  <c r="G258" i="1"/>
  <c r="H258" i="1"/>
  <c r="I258" i="1"/>
  <c r="D258" i="1" s="1"/>
  <c r="G259" i="1"/>
  <c r="H259" i="1"/>
  <c r="I259" i="1"/>
  <c r="D259" i="1" s="1"/>
  <c r="G260" i="1"/>
  <c r="H260" i="1"/>
  <c r="I260" i="1"/>
  <c r="D260" i="1" s="1"/>
  <c r="G261" i="1"/>
  <c r="H261" i="1"/>
  <c r="I261" i="1"/>
  <c r="D261" i="1" s="1"/>
  <c r="G262" i="1"/>
  <c r="H262" i="1"/>
  <c r="I262" i="1"/>
  <c r="D262" i="1" s="1"/>
  <c r="G263" i="1"/>
  <c r="H263" i="1"/>
  <c r="I263" i="1"/>
  <c r="D263" i="1" s="1"/>
  <c r="G264" i="1"/>
  <c r="H264" i="1"/>
  <c r="I264" i="1"/>
  <c r="D264" i="1" s="1"/>
  <c r="G265" i="1"/>
  <c r="H265" i="1"/>
  <c r="I265" i="1"/>
  <c r="G266" i="1"/>
  <c r="H266" i="1"/>
  <c r="I266" i="1"/>
  <c r="D266" i="1" s="1"/>
  <c r="G267" i="1"/>
  <c r="H267" i="1"/>
  <c r="I267" i="1"/>
  <c r="D267" i="1" s="1"/>
  <c r="G268" i="1"/>
  <c r="H268" i="1"/>
  <c r="I268" i="1"/>
  <c r="D268" i="1" s="1"/>
  <c r="G269" i="1"/>
  <c r="H269" i="1"/>
  <c r="I269" i="1"/>
  <c r="D269" i="1" s="1"/>
  <c r="G270" i="1"/>
  <c r="H270" i="1"/>
  <c r="I270" i="1"/>
  <c r="D270" i="1" s="1"/>
  <c r="G271" i="1"/>
  <c r="H271" i="1"/>
  <c r="I271" i="1"/>
  <c r="D271" i="1" s="1"/>
  <c r="G272" i="1"/>
  <c r="H272" i="1"/>
  <c r="I272" i="1"/>
  <c r="D272" i="1" s="1"/>
  <c r="G273" i="1"/>
  <c r="H273" i="1"/>
  <c r="I273" i="1"/>
  <c r="D273" i="1" s="1"/>
  <c r="G274" i="1"/>
  <c r="H274" i="1"/>
  <c r="I274" i="1"/>
  <c r="D274" i="1" s="1"/>
  <c r="G275" i="1"/>
  <c r="H275" i="1"/>
  <c r="I275" i="1"/>
  <c r="D275" i="1" s="1"/>
  <c r="G276" i="1"/>
  <c r="H276" i="1"/>
  <c r="I276" i="1"/>
  <c r="D276" i="1" s="1"/>
  <c r="G277" i="1"/>
  <c r="H277" i="1"/>
  <c r="I277" i="1"/>
  <c r="D277" i="1" s="1"/>
  <c r="G278" i="1"/>
  <c r="H278" i="1"/>
  <c r="I278" i="1"/>
  <c r="D278" i="1" s="1"/>
  <c r="G279" i="1"/>
  <c r="H279" i="1"/>
  <c r="I279" i="1"/>
  <c r="D279" i="1" s="1"/>
  <c r="G280" i="1"/>
  <c r="H280" i="1"/>
  <c r="I280" i="1"/>
  <c r="D280" i="1" s="1"/>
  <c r="G281" i="1"/>
  <c r="H281" i="1"/>
  <c r="I281" i="1"/>
  <c r="D281" i="1" s="1"/>
  <c r="G282" i="1"/>
  <c r="H282" i="1"/>
  <c r="I282" i="1"/>
  <c r="D282" i="1" s="1"/>
  <c r="G283" i="1"/>
  <c r="H283" i="1"/>
  <c r="I283" i="1"/>
  <c r="D283" i="1" s="1"/>
  <c r="G284" i="1"/>
  <c r="H284" i="1"/>
  <c r="I284" i="1"/>
  <c r="D284" i="1" s="1"/>
  <c r="G285" i="1"/>
  <c r="H285" i="1"/>
  <c r="I285" i="1"/>
  <c r="D285" i="1" s="1"/>
  <c r="G286" i="1"/>
  <c r="H286" i="1"/>
  <c r="I286" i="1"/>
  <c r="D286" i="1" s="1"/>
  <c r="G287" i="1"/>
  <c r="H287" i="1"/>
  <c r="I287" i="1"/>
  <c r="D287" i="1" s="1"/>
  <c r="G288" i="1"/>
  <c r="H288" i="1"/>
  <c r="I288" i="1"/>
  <c r="D288" i="1" s="1"/>
  <c r="G289" i="1"/>
  <c r="H289" i="1"/>
  <c r="I289" i="1"/>
  <c r="D289" i="1" s="1"/>
  <c r="G290" i="1"/>
  <c r="H290" i="1"/>
  <c r="I290" i="1"/>
  <c r="D290" i="1" s="1"/>
  <c r="G291" i="1"/>
  <c r="H291" i="1"/>
  <c r="I291" i="1"/>
  <c r="D291" i="1" s="1"/>
  <c r="G292" i="1"/>
  <c r="H292" i="1"/>
  <c r="I292" i="1"/>
  <c r="D292" i="1" s="1"/>
  <c r="G293" i="1"/>
  <c r="H293" i="1"/>
  <c r="I293" i="1"/>
  <c r="D293" i="1" s="1"/>
  <c r="I228" i="1"/>
  <c r="D228" i="1" s="1"/>
  <c r="H228" i="1"/>
  <c r="G228" i="1"/>
  <c r="F5" i="1"/>
  <c r="G5" i="1"/>
  <c r="D265" i="1"/>
  <c r="D252" i="1"/>
  <c r="D244" i="1"/>
  <c r="D233" i="1"/>
  <c r="D222" i="1"/>
  <c r="D221" i="1"/>
  <c r="D220" i="1"/>
  <c r="D218" i="1"/>
  <c r="D216" i="1"/>
  <c r="D215" i="1"/>
  <c r="D214" i="1"/>
  <c r="D213" i="1"/>
  <c r="D212" i="1"/>
  <c r="D211" i="1"/>
  <c r="D210" i="1"/>
  <c r="D209" i="1"/>
  <c r="D208" i="1"/>
  <c r="D207" i="1"/>
  <c r="D206" i="1"/>
  <c r="D205" i="1"/>
  <c r="D204" i="1"/>
  <c r="D203" i="1"/>
  <c r="D202" i="1"/>
  <c r="D201" i="1"/>
  <c r="D200" i="1"/>
  <c r="D199" i="1"/>
  <c r="D198" i="1"/>
  <c r="D197" i="1"/>
  <c r="D196" i="1"/>
  <c r="D195" i="1"/>
  <c r="D194" i="1"/>
  <c r="D193" i="1"/>
  <c r="D192" i="1"/>
  <c r="D191" i="1"/>
  <c r="D190" i="1"/>
  <c r="D189" i="1"/>
  <c r="D188" i="1"/>
  <c r="D187" i="1"/>
  <c r="D186" i="1"/>
  <c r="F217" i="1"/>
  <c r="F186" i="1"/>
  <c r="F187" i="1"/>
  <c r="F188" i="1"/>
  <c r="F189" i="1"/>
  <c r="F190" i="1"/>
  <c r="F191" i="1"/>
  <c r="F192" i="1"/>
  <c r="F193" i="1"/>
  <c r="F194" i="1"/>
  <c r="F195" i="1"/>
  <c r="F196" i="1"/>
  <c r="F197" i="1"/>
  <c r="F198" i="1"/>
  <c r="F199" i="1"/>
  <c r="F200" i="1"/>
  <c r="F201" i="1"/>
  <c r="F202" i="1"/>
  <c r="F203" i="1"/>
  <c r="F204" i="1"/>
  <c r="F205" i="1"/>
  <c r="F206" i="1"/>
  <c r="F207" i="1"/>
  <c r="F208" i="1"/>
  <c r="F209" i="1"/>
  <c r="F210" i="1"/>
  <c r="F211" i="1"/>
  <c r="F212" i="1"/>
  <c r="F213" i="1"/>
  <c r="F214" i="1"/>
  <c r="F215" i="1"/>
  <c r="F216" i="1"/>
  <c r="F218" i="1"/>
  <c r="F219" i="1"/>
  <c r="F220" i="1"/>
  <c r="F221" i="1"/>
  <c r="F222" i="1"/>
  <c r="F185"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F105" i="1"/>
  <c r="F106" i="1"/>
  <c r="F107" i="1"/>
  <c r="F108" i="1"/>
  <c r="F109" i="1"/>
  <c r="F110" i="1"/>
  <c r="F111" i="1"/>
  <c r="F112" i="1"/>
  <c r="F113" i="1"/>
  <c r="F114" i="1"/>
  <c r="F115" i="1"/>
  <c r="F116" i="1"/>
  <c r="F117" i="1"/>
  <c r="F118" i="1"/>
  <c r="F119" i="1"/>
  <c r="F120" i="1"/>
  <c r="F121" i="1"/>
  <c r="F122" i="1"/>
  <c r="F123" i="1"/>
  <c r="F124" i="1"/>
  <c r="F125" i="1"/>
  <c r="F126" i="1"/>
  <c r="F127" i="1"/>
  <c r="F128" i="1"/>
  <c r="F129" i="1"/>
  <c r="F130" i="1"/>
  <c r="F131" i="1"/>
  <c r="F132" i="1"/>
  <c r="F133" i="1"/>
  <c r="F134" i="1"/>
  <c r="F135" i="1"/>
  <c r="F136" i="1"/>
  <c r="F137" i="1"/>
  <c r="F138" i="1"/>
  <c r="F139" i="1"/>
  <c r="F140" i="1"/>
  <c r="F141" i="1"/>
  <c r="F142" i="1"/>
  <c r="F143" i="1"/>
  <c r="F144" i="1"/>
  <c r="F145" i="1"/>
  <c r="F146" i="1"/>
  <c r="F147" i="1"/>
  <c r="F148" i="1"/>
  <c r="F149" i="1"/>
  <c r="F150" i="1"/>
  <c r="F151" i="1"/>
  <c r="F152" i="1"/>
  <c r="F153" i="1"/>
  <c r="F154" i="1"/>
  <c r="F155" i="1"/>
  <c r="F156" i="1"/>
  <c r="F157" i="1"/>
  <c r="F158" i="1"/>
  <c r="F159" i="1"/>
  <c r="F160" i="1"/>
  <c r="F161" i="1"/>
  <c r="F162" i="1"/>
  <c r="F163" i="1"/>
  <c r="F164" i="1"/>
  <c r="F165" i="1"/>
  <c r="F166" i="1"/>
  <c r="F167" i="1"/>
  <c r="F168" i="1"/>
  <c r="F169" i="1"/>
  <c r="F170" i="1"/>
  <c r="F171" i="1"/>
  <c r="F172" i="1"/>
  <c r="F173" i="1"/>
  <c r="F174" i="1"/>
  <c r="F175" i="1"/>
  <c r="F176" i="1"/>
  <c r="F177" i="1"/>
  <c r="F178" i="1"/>
  <c r="F179" i="1"/>
  <c r="F180" i="1"/>
  <c r="F181" i="1"/>
  <c r="F64" i="1"/>
  <c r="F6" i="1"/>
  <c r="F7" i="1"/>
  <c r="F8" i="1"/>
  <c r="F9" i="1"/>
  <c r="F10" i="1"/>
  <c r="F11" i="1"/>
  <c r="F12" i="1"/>
  <c r="F13" i="1"/>
  <c r="F14" i="1"/>
  <c r="F15" i="1"/>
  <c r="F16" i="1"/>
  <c r="F17" i="1"/>
  <c r="F18" i="1"/>
  <c r="F19" i="1"/>
  <c r="F20" i="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G155" i="1"/>
  <c r="I155" i="1"/>
  <c r="D155" i="1" s="1"/>
  <c r="G156" i="1"/>
  <c r="I156" i="1"/>
  <c r="D156" i="1" s="1"/>
  <c r="G157" i="1"/>
  <c r="I157" i="1"/>
  <c r="D157" i="1" s="1"/>
  <c r="G158" i="1"/>
  <c r="I158" i="1"/>
  <c r="D158" i="1" s="1"/>
  <c r="G159" i="1"/>
  <c r="I159" i="1"/>
  <c r="D159" i="1" s="1"/>
  <c r="G160" i="1"/>
  <c r="I160" i="1"/>
  <c r="D160" i="1" s="1"/>
  <c r="G161" i="1"/>
  <c r="I161" i="1"/>
  <c r="D161" i="1" s="1"/>
  <c r="G162" i="1"/>
  <c r="I162" i="1"/>
  <c r="D162" i="1" s="1"/>
  <c r="G163" i="1"/>
  <c r="I163" i="1"/>
  <c r="D163" i="1" s="1"/>
  <c r="G164" i="1"/>
  <c r="I164" i="1"/>
  <c r="D164" i="1" s="1"/>
  <c r="G165" i="1"/>
  <c r="I165" i="1"/>
  <c r="D165" i="1" s="1"/>
  <c r="G166" i="1"/>
  <c r="I166" i="1"/>
  <c r="D166" i="1" s="1"/>
  <c r="G167" i="1"/>
  <c r="I167" i="1"/>
  <c r="D167" i="1" s="1"/>
  <c r="G168" i="1"/>
  <c r="I168" i="1"/>
  <c r="D168" i="1" s="1"/>
  <c r="G169" i="1"/>
  <c r="I169" i="1"/>
  <c r="D169" i="1" s="1"/>
  <c r="G170" i="1"/>
  <c r="I170" i="1"/>
  <c r="D170" i="1" s="1"/>
  <c r="G171" i="1"/>
  <c r="I171" i="1"/>
  <c r="D171" i="1" s="1"/>
  <c r="G172" i="1"/>
  <c r="I172" i="1"/>
  <c r="D172" i="1" s="1"/>
  <c r="G173" i="1"/>
  <c r="I173" i="1"/>
  <c r="D173" i="1" s="1"/>
  <c r="G174" i="1"/>
  <c r="I174" i="1"/>
  <c r="D174" i="1" s="1"/>
  <c r="G175" i="1"/>
  <c r="I175" i="1"/>
  <c r="D175" i="1" s="1"/>
  <c r="G176" i="1"/>
  <c r="I176" i="1"/>
  <c r="D176" i="1" s="1"/>
  <c r="G177" i="1"/>
  <c r="I177" i="1"/>
  <c r="D177" i="1" s="1"/>
  <c r="G178" i="1"/>
  <c r="I178" i="1"/>
  <c r="D178" i="1" s="1"/>
  <c r="G179" i="1"/>
  <c r="I179" i="1"/>
  <c r="D179" i="1" s="1"/>
  <c r="G180" i="1"/>
  <c r="I180" i="1"/>
  <c r="D180" i="1" s="1"/>
  <c r="G181" i="1"/>
  <c r="I181" i="1"/>
  <c r="D181" i="1" s="1"/>
  <c r="G136" i="1"/>
  <c r="H136" i="1"/>
  <c r="I136" i="1"/>
  <c r="D136" i="1" s="1"/>
  <c r="G137" i="1"/>
  <c r="H137" i="1"/>
  <c r="I137" i="1"/>
  <c r="D137" i="1" s="1"/>
  <c r="G138" i="1"/>
  <c r="H138" i="1"/>
  <c r="I138" i="1"/>
  <c r="D138" i="1" s="1"/>
  <c r="G139" i="1"/>
  <c r="H139" i="1"/>
  <c r="I139" i="1"/>
  <c r="D139" i="1" s="1"/>
  <c r="G140" i="1"/>
  <c r="H140" i="1"/>
  <c r="I140" i="1"/>
  <c r="D140" i="1" s="1"/>
  <c r="G141" i="1"/>
  <c r="H141" i="1"/>
  <c r="I141" i="1"/>
  <c r="D141" i="1" s="1"/>
  <c r="G142" i="1"/>
  <c r="I142" i="1"/>
  <c r="D142" i="1" s="1"/>
  <c r="G143" i="1"/>
  <c r="I143" i="1"/>
  <c r="D143" i="1" s="1"/>
  <c r="G144" i="1"/>
  <c r="I144" i="1"/>
  <c r="D144" i="1" s="1"/>
  <c r="G145" i="1"/>
  <c r="I145" i="1"/>
  <c r="D145" i="1" s="1"/>
  <c r="G146" i="1"/>
  <c r="I146" i="1"/>
  <c r="D146" i="1" s="1"/>
  <c r="G147" i="1"/>
  <c r="I147" i="1"/>
  <c r="D147" i="1" s="1"/>
  <c r="G148" i="1"/>
  <c r="I148" i="1"/>
  <c r="D148" i="1" s="1"/>
  <c r="G149" i="1"/>
  <c r="I149" i="1"/>
  <c r="D149" i="1" s="1"/>
  <c r="G150" i="1"/>
  <c r="I150" i="1"/>
  <c r="D150" i="1" s="1"/>
  <c r="G151" i="1"/>
  <c r="I151" i="1"/>
  <c r="D151" i="1" s="1"/>
  <c r="G152" i="1"/>
  <c r="I152" i="1"/>
  <c r="D152" i="1" s="1"/>
  <c r="G153" i="1"/>
  <c r="I153" i="1"/>
  <c r="D153" i="1" s="1"/>
  <c r="G154" i="1"/>
  <c r="I154" i="1"/>
  <c r="D154" i="1" s="1"/>
  <c r="G115" i="1"/>
  <c r="H115" i="1"/>
  <c r="I115" i="1"/>
  <c r="D115" i="1" s="1"/>
  <c r="G116" i="1"/>
  <c r="H116" i="1"/>
  <c r="I116" i="1"/>
  <c r="D116" i="1" s="1"/>
  <c r="G117" i="1"/>
  <c r="H117" i="1"/>
  <c r="I117" i="1"/>
  <c r="D117" i="1" s="1"/>
  <c r="G118" i="1"/>
  <c r="H118" i="1"/>
  <c r="I118" i="1"/>
  <c r="D118" i="1" s="1"/>
  <c r="G119" i="1"/>
  <c r="H119" i="1"/>
  <c r="I119" i="1"/>
  <c r="D119" i="1" s="1"/>
  <c r="G120" i="1"/>
  <c r="H120" i="1"/>
  <c r="I120" i="1"/>
  <c r="D120" i="1" s="1"/>
  <c r="G121" i="1"/>
  <c r="H121" i="1"/>
  <c r="I121" i="1"/>
  <c r="D121" i="1" s="1"/>
  <c r="G122" i="1"/>
  <c r="H122" i="1"/>
  <c r="I122" i="1"/>
  <c r="D122" i="1" s="1"/>
  <c r="G123" i="1"/>
  <c r="H123" i="1"/>
  <c r="I123" i="1"/>
  <c r="D123" i="1" s="1"/>
  <c r="G124" i="1"/>
  <c r="H124" i="1"/>
  <c r="I124" i="1"/>
  <c r="D124" i="1" s="1"/>
  <c r="G125" i="1"/>
  <c r="H125" i="1"/>
  <c r="I125" i="1"/>
  <c r="D125" i="1" s="1"/>
  <c r="G126" i="1"/>
  <c r="H126" i="1"/>
  <c r="I126" i="1"/>
  <c r="D126" i="1" s="1"/>
  <c r="G127" i="1"/>
  <c r="H127" i="1"/>
  <c r="I127" i="1"/>
  <c r="D127" i="1" s="1"/>
  <c r="G128" i="1"/>
  <c r="H128" i="1"/>
  <c r="I128" i="1"/>
  <c r="D128" i="1" s="1"/>
  <c r="G129" i="1"/>
  <c r="H129" i="1"/>
  <c r="I129" i="1"/>
  <c r="D129" i="1" s="1"/>
  <c r="G130" i="1"/>
  <c r="H130" i="1"/>
  <c r="I130" i="1"/>
  <c r="D130" i="1" s="1"/>
  <c r="G131" i="1"/>
  <c r="H131" i="1"/>
  <c r="I131" i="1"/>
  <c r="D131" i="1" s="1"/>
  <c r="G132" i="1"/>
  <c r="H132" i="1"/>
  <c r="I132" i="1"/>
  <c r="D132" i="1" s="1"/>
  <c r="G133" i="1"/>
  <c r="H133" i="1"/>
  <c r="I133" i="1"/>
  <c r="D133" i="1" s="1"/>
  <c r="G134" i="1"/>
  <c r="H134" i="1"/>
  <c r="I134" i="1"/>
  <c r="D134" i="1" s="1"/>
  <c r="G135" i="1"/>
  <c r="H135" i="1"/>
  <c r="I135" i="1"/>
  <c r="D135" i="1" s="1"/>
  <c r="G112" i="1"/>
  <c r="H112" i="1"/>
  <c r="I112" i="1"/>
  <c r="D112" i="1" s="1"/>
  <c r="G113" i="1"/>
  <c r="H113" i="1"/>
  <c r="I113" i="1"/>
  <c r="D113" i="1" s="1"/>
  <c r="G114" i="1"/>
  <c r="H114" i="1"/>
  <c r="I114" i="1"/>
  <c r="D114" i="1" s="1"/>
  <c r="G100" i="1"/>
  <c r="H100" i="1"/>
  <c r="I100" i="1"/>
  <c r="D100" i="1" s="1"/>
  <c r="G101" i="1"/>
  <c r="H101" i="1"/>
  <c r="I101" i="1"/>
  <c r="D101" i="1" s="1"/>
  <c r="G102" i="1"/>
  <c r="H102" i="1"/>
  <c r="I102" i="1"/>
  <c r="D102" i="1" s="1"/>
  <c r="G103" i="1"/>
  <c r="H103" i="1"/>
  <c r="I103" i="1"/>
  <c r="D103" i="1" s="1"/>
  <c r="G104" i="1"/>
  <c r="H104" i="1"/>
  <c r="I104" i="1"/>
  <c r="D104" i="1" s="1"/>
  <c r="G105" i="1"/>
  <c r="H105" i="1"/>
  <c r="I105" i="1"/>
  <c r="D105" i="1" s="1"/>
  <c r="I106" i="1"/>
  <c r="D106" i="1" s="1"/>
  <c r="I107" i="1"/>
  <c r="D107" i="1" s="1"/>
  <c r="I108" i="1"/>
  <c r="D108" i="1" s="1"/>
  <c r="G109" i="1"/>
  <c r="H109" i="1"/>
  <c r="I109" i="1"/>
  <c r="D109" i="1" s="1"/>
  <c r="G110" i="1"/>
  <c r="H110" i="1"/>
  <c r="I110" i="1"/>
  <c r="D110" i="1" s="1"/>
  <c r="G111" i="1"/>
  <c r="H111" i="1"/>
  <c r="I111" i="1"/>
  <c r="D111" i="1" s="1"/>
  <c r="I99" i="1"/>
  <c r="D99" i="1" s="1"/>
  <c r="G97" i="1"/>
  <c r="H97" i="1"/>
  <c r="I97" i="1"/>
  <c r="D97" i="1" s="1"/>
  <c r="G98" i="1"/>
  <c r="H98" i="1"/>
  <c r="I98" i="1"/>
  <c r="D98" i="1" s="1"/>
  <c r="G99" i="1"/>
  <c r="H99" i="1"/>
  <c r="I89" i="1"/>
  <c r="D89" i="1" s="1"/>
  <c r="G78" i="1"/>
  <c r="H78" i="1"/>
  <c r="I78" i="1"/>
  <c r="D78" i="1" s="1"/>
  <c r="G79" i="1"/>
  <c r="H79" i="1"/>
  <c r="I79" i="1"/>
  <c r="D79" i="1" s="1"/>
  <c r="G80" i="1"/>
  <c r="H80" i="1"/>
  <c r="I80" i="1"/>
  <c r="D80" i="1" s="1"/>
  <c r="G81" i="1"/>
  <c r="H81" i="1"/>
  <c r="I81" i="1"/>
  <c r="D81" i="1" s="1"/>
  <c r="G82" i="1"/>
  <c r="H82" i="1"/>
  <c r="I82" i="1"/>
  <c r="D82" i="1" s="1"/>
  <c r="G83" i="1"/>
  <c r="H83" i="1"/>
  <c r="I83" i="1"/>
  <c r="D83" i="1" s="1"/>
  <c r="G84" i="1"/>
  <c r="H84" i="1"/>
  <c r="I84" i="1"/>
  <c r="D84" i="1" s="1"/>
  <c r="G85" i="1"/>
  <c r="H85" i="1"/>
  <c r="I85" i="1"/>
  <c r="D85" i="1" s="1"/>
  <c r="G86" i="1"/>
  <c r="H86" i="1"/>
  <c r="I86" i="1"/>
  <c r="D86" i="1" s="1"/>
  <c r="G87" i="1"/>
  <c r="H87" i="1"/>
  <c r="I87" i="1"/>
  <c r="D87" i="1" s="1"/>
  <c r="G88" i="1"/>
  <c r="H88" i="1"/>
  <c r="I88" i="1"/>
  <c r="D88" i="1" s="1"/>
  <c r="G89" i="1"/>
  <c r="H89" i="1"/>
  <c r="G90" i="1"/>
  <c r="H90" i="1"/>
  <c r="I90" i="1"/>
  <c r="D90" i="1" s="1"/>
  <c r="G91" i="1"/>
  <c r="H91" i="1"/>
  <c r="I91" i="1"/>
  <c r="D91" i="1" s="1"/>
  <c r="G92" i="1"/>
  <c r="H92" i="1"/>
  <c r="I92" i="1"/>
  <c r="D92" i="1" s="1"/>
  <c r="G93" i="1"/>
  <c r="H93" i="1"/>
  <c r="I93" i="1"/>
  <c r="D93" i="1" s="1"/>
  <c r="G94" i="1"/>
  <c r="H94" i="1"/>
  <c r="I94" i="1"/>
  <c r="D94" i="1" s="1"/>
  <c r="G95" i="1"/>
  <c r="H95" i="1"/>
  <c r="I95" i="1"/>
  <c r="D95" i="1" s="1"/>
  <c r="G96" i="1"/>
  <c r="H96" i="1"/>
  <c r="I96" i="1"/>
  <c r="D96" i="1" s="1"/>
  <c r="G65" i="1"/>
  <c r="H67" i="1"/>
  <c r="H66" i="1"/>
  <c r="H65" i="1"/>
  <c r="H64" i="1"/>
  <c r="I65" i="1"/>
  <c r="D65" i="1" s="1"/>
  <c r="I66" i="1"/>
  <c r="D66" i="1" s="1"/>
  <c r="I67" i="1"/>
  <c r="D67" i="1" s="1"/>
  <c r="I68" i="1"/>
  <c r="D68" i="1" s="1"/>
  <c r="I69" i="1"/>
  <c r="D69" i="1" s="1"/>
  <c r="I70" i="1"/>
  <c r="D70" i="1" s="1"/>
  <c r="I71" i="1"/>
  <c r="D71" i="1" s="1"/>
  <c r="I72" i="1"/>
  <c r="D72" i="1" s="1"/>
  <c r="I73" i="1"/>
  <c r="D73" i="1" s="1"/>
  <c r="I74" i="1"/>
  <c r="D74" i="1" s="1"/>
  <c r="I75" i="1"/>
  <c r="D75" i="1" s="1"/>
  <c r="I76" i="1"/>
  <c r="D76" i="1" s="1"/>
  <c r="I77" i="1"/>
  <c r="D77" i="1" s="1"/>
  <c r="G67" i="1"/>
  <c r="G66" i="1"/>
  <c r="G68" i="1"/>
  <c r="H68" i="1"/>
  <c r="G69" i="1"/>
  <c r="H69" i="1"/>
  <c r="G70" i="1"/>
  <c r="H70" i="1"/>
  <c r="G71" i="1"/>
  <c r="H71" i="1"/>
  <c r="G72" i="1"/>
  <c r="H72" i="1"/>
  <c r="G73" i="1"/>
  <c r="H73" i="1"/>
  <c r="G74" i="1"/>
  <c r="H74" i="1"/>
  <c r="G75" i="1"/>
  <c r="H75" i="1"/>
  <c r="G76" i="1"/>
  <c r="H76" i="1"/>
  <c r="G77" i="1"/>
  <c r="H77" i="1"/>
  <c r="G64" i="1"/>
  <c r="I6" i="1"/>
  <c r="I7" i="1"/>
  <c r="I8"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H6" i="1"/>
  <c r="H7" i="1"/>
  <c r="H8" i="1"/>
  <c r="H9" i="1"/>
  <c r="H10" i="1"/>
  <c r="H11" i="1"/>
  <c r="H12" i="1"/>
  <c r="H13" i="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Q108" i="8" l="1"/>
  <c r="Q16" i="8"/>
  <c r="Q189" i="8"/>
  <c r="Q132" i="8"/>
  <c r="Q40" i="8"/>
  <c r="Q175" i="8"/>
  <c r="Q180" i="8"/>
  <c r="Q122" i="8"/>
  <c r="Q90" i="8"/>
  <c r="Q127" i="8"/>
  <c r="Q103" i="8"/>
  <c r="Q2" i="8"/>
  <c r="Q143" i="8"/>
  <c r="Q60" i="8"/>
  <c r="Q13" i="8"/>
  <c r="Q20" i="8"/>
  <c r="D59" i="1"/>
  <c r="D51" i="1"/>
  <c r="D43" i="1"/>
  <c r="D35" i="1"/>
  <c r="D27" i="1"/>
  <c r="D11" i="1"/>
  <c r="D48" i="1"/>
  <c r="D16" i="1"/>
  <c r="D55" i="1"/>
  <c r="D47" i="1"/>
  <c r="D39" i="1"/>
  <c r="D31" i="1"/>
  <c r="D23" i="1"/>
  <c r="D15" i="1"/>
  <c r="D7" i="1"/>
  <c r="D32" i="1"/>
  <c r="D6" i="1"/>
  <c r="D8" i="1"/>
  <c r="D40" i="1"/>
  <c r="D56" i="1"/>
  <c r="D24" i="1"/>
  <c r="D57" i="1"/>
  <c r="D49" i="1"/>
  <c r="D41" i="1"/>
  <c r="D33" i="1"/>
  <c r="D25" i="1"/>
  <c r="D9" i="1"/>
  <c r="D13" i="1"/>
  <c r="D52" i="1"/>
  <c r="D44" i="1"/>
  <c r="D36" i="1"/>
  <c r="D28" i="1"/>
  <c r="D12" i="1"/>
  <c r="D58" i="1"/>
  <c r="D50" i="1"/>
  <c r="D42" i="1"/>
  <c r="D34" i="1"/>
  <c r="D26" i="1"/>
  <c r="D10" i="1"/>
  <c r="D14" i="1"/>
  <c r="D19" i="1"/>
  <c r="D18" i="1"/>
  <c r="D17" i="1"/>
  <c r="D22" i="1"/>
  <c r="D54" i="1"/>
  <c r="D46" i="1"/>
  <c r="D38" i="1"/>
  <c r="D30" i="1"/>
  <c r="D53" i="1"/>
  <c r="D45" i="1"/>
  <c r="D37" i="1"/>
  <c r="D29" i="1"/>
  <c r="D21"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<sst xmlns="http://schemas.openxmlformats.org/spreadsheetml/2006/main" count="3079" uniqueCount="913">
  <si>
    <t>Código</t>
  </si>
  <si>
    <t>Perfil Profissional de Referência</t>
  </si>
  <si>
    <t>Variação</t>
  </si>
  <si>
    <t>ARQSOF-01</t>
  </si>
  <si>
    <t>Arquiteto de Software - Pleno</t>
  </si>
  <si>
    <t>ARQSOF-02</t>
  </si>
  <si>
    <t>Arquiteto de Software - Sênior</t>
  </si>
  <si>
    <t>ATQ-01</t>
  </si>
  <si>
    <t>Analista de Testes/Qualidade - Junior</t>
  </si>
  <si>
    <t>ATQ-02</t>
  </si>
  <si>
    <t>Analista de Testes/Qualidade - Pleno</t>
  </si>
  <si>
    <t>ATQ-03</t>
  </si>
  <si>
    <t>Analista de Testes/Qualidade - Sênior</t>
  </si>
  <si>
    <t>DESENV-01</t>
  </si>
  <si>
    <t>Desenvolvedor de Software - Junior</t>
  </si>
  <si>
    <t>DESENV-02</t>
  </si>
  <si>
    <t>Desenvolvedor de Software - Pleno</t>
  </si>
  <si>
    <t>DESENV-03</t>
  </si>
  <si>
    <t>Desenvolvedor de Software - Sênior</t>
  </si>
  <si>
    <t>ANR-01</t>
  </si>
  <si>
    <t>Analista de Negócios/Requisitos Júnior</t>
  </si>
  <si>
    <t>ANR-02</t>
  </si>
  <si>
    <t>Analista de Negócios/Requisitos Pleno</t>
  </si>
  <si>
    <t>ANR-03</t>
  </si>
  <si>
    <t>Analista de Negócios/Requisitos Sênior</t>
  </si>
  <si>
    <t>ABI-01</t>
  </si>
  <si>
    <t>Analista de BI Júnior</t>
  </si>
  <si>
    <t>ABI-02</t>
  </si>
  <si>
    <t>Analista de BI Pleno</t>
  </si>
  <si>
    <t>ABI-03</t>
  </si>
  <si>
    <t>Analista de BI Sênior</t>
  </si>
  <si>
    <t>ADADOS-02</t>
  </si>
  <si>
    <t>Administrador de Dados Pleno</t>
  </si>
  <si>
    <t>ADADOS-03</t>
  </si>
  <si>
    <t>Administrador de Dados Sênior</t>
  </si>
  <si>
    <t>LDESENV</t>
  </si>
  <si>
    <t>Líder Técnico de Desenvolvimento</t>
  </si>
  <si>
    <t>SCRUM</t>
  </si>
  <si>
    <t>Scrum Master</t>
  </si>
  <si>
    <t>GERPRO</t>
  </si>
  <si>
    <t>Gerente de projetos de tecnologia da informação</t>
  </si>
  <si>
    <t>UX/UI-01</t>
  </si>
  <si>
    <t>Analista de UX/UI Pleno</t>
  </si>
  <si>
    <t>-</t>
  </si>
  <si>
    <t>UX/UI-02</t>
  </si>
  <si>
    <t>Analista de UX/UI Sênior</t>
  </si>
  <si>
    <t xml:space="preserve">&lt; mediana da variação </t>
  </si>
  <si>
    <t>Fator-K</t>
  </si>
  <si>
    <t>Custo 2022</t>
  </si>
  <si>
    <t>Custo 2023</t>
  </si>
  <si>
    <t>Variação do Fator-K</t>
  </si>
  <si>
    <t>Perfil</t>
  </si>
  <si>
    <t>(dentro de margem de erro de 5%)</t>
  </si>
  <si>
    <t>Variação média</t>
  </si>
  <si>
    <t>Variação mediana</t>
  </si>
  <si>
    <t>Perfis Profissionais</t>
  </si>
  <si>
    <t>Guias Salariais 2023</t>
  </si>
  <si>
    <t>Contratações Governo</t>
  </si>
  <si>
    <t>PNAD</t>
  </si>
  <si>
    <t>CAGED</t>
  </si>
  <si>
    <t>Média</t>
  </si>
  <si>
    <t>Núm. FONTES:</t>
  </si>
  <si>
    <t>CV</t>
  </si>
  <si>
    <t>Q1</t>
  </si>
  <si>
    <t>Q3</t>
  </si>
  <si>
    <t>IRQ</t>
  </si>
  <si>
    <t>µT + σT (limite Sup.)</t>
  </si>
  <si>
    <t>µT - σT (limite Inf.)</t>
  </si>
  <si>
    <t>Salários CAGED - maio a outubro de 2022 (últimos 6 meses - agregados) - Empregados privados</t>
  </si>
  <si>
    <t>CBO</t>
  </si>
  <si>
    <t>Salário mensal</t>
  </si>
  <si>
    <t>Amostra</t>
  </si>
  <si>
    <t>Percentil 25</t>
  </si>
  <si>
    <t>Mediana</t>
  </si>
  <si>
    <t>Percentil 75</t>
  </si>
  <si>
    <t>Gerente de Rede</t>
  </si>
  <si>
    <t>Gerente de Desenvolvimento de Sistemas</t>
  </si>
  <si>
    <t>Gerente de Producao de Tecnologia da Informacao</t>
  </si>
  <si>
    <t>Gerente de Projetos de Tecnologia da Informacao</t>
  </si>
  <si>
    <t>Gerente de Seguranca de Tecnologia da Informacao</t>
  </si>
  <si>
    <t>Gerente de Suporte Tecnico de Tecnologia da Informacao</t>
  </si>
  <si>
    <t>Tecnólogo em Gestão da Tecnologia da Informação</t>
  </si>
  <si>
    <t>Gerente de Pesquisa e Desenvolvimento (P&amp;D)</t>
  </si>
  <si>
    <t>Gerente de Projetos e Servicos de Manutencao</t>
  </si>
  <si>
    <t>Engenheiro de Aplicativos em Computacao</t>
  </si>
  <si>
    <t>Engenheiro de Equipamentos em Computacao</t>
  </si>
  <si>
    <t>Engenheiros de Sistemas Operacionais em Computacao</t>
  </si>
  <si>
    <t>Administrador de Banco de Dados</t>
  </si>
  <si>
    <t>Administrador de Redes</t>
  </si>
  <si>
    <t>Administrador de Sistemas Operacionais</t>
  </si>
  <si>
    <t>Administrador em Segurança da Informação</t>
  </si>
  <si>
    <t>Analista de Desenvolvimento de Sistemas</t>
  </si>
  <si>
    <t>Analista de Redes e de Comunicacao de Dados</t>
  </si>
  <si>
    <t>Analista de Sistemas de Automacao</t>
  </si>
  <si>
    <t>Analista de Suporte Computacional</t>
  </si>
  <si>
    <t>Tecnico em Manutencao de Equipamentos de Informatica</t>
  </si>
  <si>
    <t>Tecnico de Comunicacao de Dados</t>
  </si>
  <si>
    <t>Tecnico de Rede (Telecomunicacoes)</t>
  </si>
  <si>
    <t>Programador de Internet</t>
  </si>
  <si>
    <t>Programador de Sistemas de Informacao</t>
  </si>
  <si>
    <t>Programador de Maquinas - Ferramenta com Comando Numer</t>
  </si>
  <si>
    <t>Programador de Multimidia</t>
  </si>
  <si>
    <t>Operador de Computador (Inclusive Microcomputador)</t>
  </si>
  <si>
    <t>Tecnico de Apoio ao Usuario de Informatica (Helpdesk)</t>
  </si>
  <si>
    <t>Salário mensal PNADC - 2o e 3o trimestres de 2022 (últimos 6 meses agregados) - Empregados privados</t>
  </si>
  <si>
    <t>Cargo</t>
  </si>
  <si>
    <t>Administradores de sistemas</t>
  </si>
  <si>
    <t>Analistas de sistemas</t>
  </si>
  <si>
    <t>Desenhistas e administradores de bases de dados</t>
  </si>
  <si>
    <t>Desenvolvedores de páginas de internet (web) e multimídia</t>
  </si>
  <si>
    <t>Desenvolvedores de programas e aplicativos (software)</t>
  </si>
  <si>
    <t>Desenvolvedores e analistas de programas e aplicativos (software) e multimídia não classificados anteriormen</t>
  </si>
  <si>
    <t>Especialistas em base de dados e em redes de computadores não classificados anteriormente</t>
  </si>
  <si>
    <t>Profissionais em rede de computadores</t>
  </si>
  <si>
    <t>Programadores de aplicações</t>
  </si>
  <si>
    <t>Técnicos da web</t>
  </si>
  <si>
    <t>Técnicos de redes e sistemas de computadores</t>
  </si>
  <si>
    <t>Técnicos em assistência ao usuário de tecnologia da informação e das comunicações</t>
  </si>
  <si>
    <t>Técnicos em operações de tecnologia da informação e das comunicações</t>
  </si>
  <si>
    <t>UASG</t>
  </si>
  <si>
    <t>Pregão</t>
  </si>
  <si>
    <t>Órgão</t>
  </si>
  <si>
    <t>Objeto</t>
  </si>
  <si>
    <t>Data da Proposta</t>
  </si>
  <si>
    <t>Categorização</t>
  </si>
  <si>
    <t>Remuneração</t>
  </si>
  <si>
    <t>Custo</t>
  </si>
  <si>
    <t>Quantitativo</t>
  </si>
  <si>
    <t>Remuneração Mensal</t>
  </si>
  <si>
    <t>Custo Mensal</t>
  </si>
  <si>
    <t>Total Remuneração Equipe</t>
  </si>
  <si>
    <t>Total Custo Equipe</t>
  </si>
  <si>
    <t>Fator-K por perfil</t>
  </si>
  <si>
    <t>Fator-K da contratação</t>
  </si>
  <si>
    <t>Fator-K (somente perfis usados na pesquisa salarial)</t>
  </si>
  <si>
    <t>070014</t>
  </si>
  <si>
    <t>TRE-TRIBUNAL REGIONAL ELEITORAL/MG</t>
  </si>
  <si>
    <t>Prestação dos serviços  na área de apoio ao desenvolvimento e à sustentação de sistemas transacionais e de inteligência de dados, bem como na área de análise de negócio, pelo modelo híbrido de contratação (NMS + UST)</t>
  </si>
  <si>
    <t>Analista Engenharia Software</t>
  </si>
  <si>
    <t>Analista Engenharia de Dados</t>
  </si>
  <si>
    <t xml:space="preserve">Analista de Negócio </t>
  </si>
  <si>
    <t>Gerente Técnico</t>
  </si>
  <si>
    <t>183038</t>
  </si>
  <si>
    <t>MICT-INPI-INST.NAC.DA PROPR.INDUSTRIAL/RJ</t>
  </si>
  <si>
    <t>Contratação de serviços especializados de desenvolvimento, implantação, documentação, manutenção de software e transferência de conhecimento, baseada nas ideias e práticas  ágeis  e de  software craftsmanship  mediante ordens de  serviço dimensionadas em Unidade de Serviço Técnico do INPI - UNI, totalizando UNI 24.092 UNI por ano, sem garantia de consumo mínimo, conforme condições, quantidades e exigências estabelecidas no Edital e seus anexos</t>
  </si>
  <si>
    <t>Gerente de Projetos de TI</t>
  </si>
  <si>
    <t>*</t>
  </si>
  <si>
    <t>Analista Sênior</t>
  </si>
  <si>
    <t>Analista-Programador Pleno</t>
  </si>
  <si>
    <t>Analista-Programador Junior</t>
  </si>
  <si>
    <t>Designer UI/UX</t>
  </si>
  <si>
    <t>Arquiteto Sênior</t>
  </si>
  <si>
    <t>323102</t>
  </si>
  <si>
    <t>AGENCIA NACIONAL DE MINERAÇÃO - DF</t>
  </si>
  <si>
    <t>O objeto da licitação é escolha da proposta mais vantajosa visando a contratação de empresa especializada na "Prestação de serviços técnicos especializados de desenvolvimento e manutenção de software utilizando metodologias e equipes ágeis", na área de Tecnologia da Informação, conforme condições, quantidades e exigências estabelecidas no Termo de Referência, sem garantia de consumo mínimo e objetivando atender as necessidades da ANM conforme previsto no Edital e seus anexos</t>
  </si>
  <si>
    <t>Desenvolvedor Sênior</t>
  </si>
  <si>
    <t>Desenvolvedor Pleno</t>
  </si>
  <si>
    <t>533013</t>
  </si>
  <si>
    <t>SUPERINTEND. DO DESENVOLVIMENTO DA AMAZONIA</t>
  </si>
  <si>
    <t>Contratação de empresa especializada em serviços de mão-de-obra especializada em desenvolvimento e manutenção de software e infraestrutura lógica e de segurança da informação baseados em práticas ágeis, ITIL v3. e de CobIT.</t>
  </si>
  <si>
    <t>Analista De Sistemas 2 Pleno - Desenvolvimento</t>
  </si>
  <si>
    <t>Analista De Sistemas 1 Junior - Desenvolvimento</t>
  </si>
  <si>
    <t xml:space="preserve">Analista De Sistemas 2 Senior - Infraestrutura De Redes </t>
  </si>
  <si>
    <t>Técnico Em Manutenção De Informática - Senior</t>
  </si>
  <si>
    <t>110792</t>
  </si>
  <si>
    <t>42022</t>
  </si>
  <si>
    <t>ADVOCACIA-GERAL DA UNIAO</t>
  </si>
  <si>
    <t>Contratação de serviços relativos ao ciclo de vida de software, englobando o desenvolvimento, a manutenção e a sustentação de soluções, na forma presencial ou remota (a critério da Administração) e aderente à Metodologia de Desenvolvimento de Software da AGU (MDS-AGU) que é baseada nas práticas ágeis, conforme condições, quantidades e exigências estabelecidas no Edital e seus anexos</t>
  </si>
  <si>
    <t xml:space="preserve">Analista Business Inteligence Sênior </t>
  </si>
  <si>
    <t>Analista Programador Pleno</t>
  </si>
  <si>
    <t>Analista Programador Sênior</t>
  </si>
  <si>
    <t xml:space="preserve">Desginer UI/UX Sênior </t>
  </si>
  <si>
    <t>BASE DE HIDROGRAFIA DA MARINHA EM NITEROI</t>
  </si>
  <si>
    <t>Contratação de serviços de Tecnologia da Informação e Comunicação (TIC) para serviço de manutenção corretiva, adaptativa e evolutiva de sistemas desenvolvidos com linguagem de programação Java, tecnologia Web e banco de dados PostgreSQL, conforme condições, quantidades e exigências estabelecidas neste Edital e seus anexos.</t>
  </si>
  <si>
    <t xml:space="preserve">Analista de Requisitos - Pleno </t>
  </si>
  <si>
    <t xml:space="preserve">Programador Java - Sênior </t>
  </si>
  <si>
    <t xml:space="preserve">Programador Java - Pleno </t>
  </si>
  <si>
    <t>Analista de Teste</t>
  </si>
  <si>
    <t xml:space="preserve">Testador </t>
  </si>
  <si>
    <t xml:space="preserve">Integrador - Pleno </t>
  </si>
  <si>
    <t>Gerente de Configuração e Mudança (GCM) - Pleno</t>
  </si>
  <si>
    <t xml:space="preserve">Analista de Infraestrutura - Pleno </t>
  </si>
  <si>
    <t xml:space="preserve">Administrador de Dados (AD) - Pleno </t>
  </si>
  <si>
    <t>Administrador de Banco de Dados (DBA) - Pleno</t>
  </si>
  <si>
    <t xml:space="preserve">Programador PL/SQL - Pleno </t>
  </si>
  <si>
    <t xml:space="preserve">Líder de Equipe - Sênior </t>
  </si>
  <si>
    <t>393001</t>
  </si>
  <si>
    <t>AGENCIA NACIONAL DE TRANSPORTES TERRESTRES</t>
  </si>
  <si>
    <t>Contratação de empresa especializada na prestação de serviços em regime de Fábrica de Qualidade e Testes, conforme condições, quantidades e especificações contidas no Termo de Referência, Anexo I do Edital.</t>
  </si>
  <si>
    <t>Analista de Teste e Qualidade</t>
  </si>
  <si>
    <t>Especialista de Teste e Qualidade</t>
  </si>
  <si>
    <t>Preposto</t>
  </si>
  <si>
    <t>154003</t>
  </si>
  <si>
    <t>MEC-FUCAPES-FUND.COORD.DE AP.NIV.SUPERIOR/DF</t>
  </si>
  <si>
    <t>Contratação de serviços técnicos de apoio à gestão de TIC e ao desenvolvimento sistemas de informação mediante modelo híbrido (postos de trabalho e níveis de serviço) conforme especificações técnicas presentes no Termo de Referência.</t>
  </si>
  <si>
    <t>Prof. Tipo 1 - Apoio ao PO Júnior</t>
  </si>
  <si>
    <t>Prof. Tipo 1 - Analista de Contratações e Apoio à Gestão Júnior</t>
  </si>
  <si>
    <t>Prof. Tipo 2 - Analista de Processos,</t>
  </si>
  <si>
    <t>Prof. Tipo 2- Apoio ao PO Pleno,</t>
  </si>
  <si>
    <t>Prof. Tipo 2- Designer UX e UI, e</t>
  </si>
  <si>
    <t>Prof. Tipo 2- Analista de Contratações e Apoio à Gestão Pleno</t>
  </si>
  <si>
    <t>Prof. Tipo 3 - Administrador de Dados</t>
  </si>
  <si>
    <t>Prof. Tipo 3 - Analista de BI</t>
  </si>
  <si>
    <t>Prof. Tipo 3 - Apoio ao PO Sênior</t>
  </si>
  <si>
    <t>Prof. Tipo 3 - Arquiteto de Automação</t>
  </si>
  <si>
    <t>Prof. Tipo 4 - Analista de Contratações e Apoio à Gestão Sênior</t>
  </si>
  <si>
    <t>Prof. Tipo 4 - Arquiteto de Soluções Pleno</t>
  </si>
  <si>
    <t>Prof. Tipo 4 - Cientista de Dados</t>
  </si>
  <si>
    <t>Prof. Tipo 4 - Especialista em Segurança da Informação</t>
  </si>
  <si>
    <t>Prof. Tipo 4 - Gerente de Produto Pleno</t>
  </si>
  <si>
    <t>Prof. Tipo 5 - Arquiteto de Soluções Sênior</t>
  </si>
  <si>
    <t>Prof. Tipo 5 - Especialista em Governança</t>
  </si>
  <si>
    <t>Prof. Tipo 5 - Especialista em Governança de Dados</t>
  </si>
  <si>
    <t>Prof. Tipo 5 - Gerente de Produto Sênior</t>
  </si>
  <si>
    <t>Prof. Tipo 5 - Gerente PMO</t>
  </si>
  <si>
    <t>155007</t>
  </si>
  <si>
    <t>EMPRESA BRASILEIRA DE SERVIÇOS HOSPITALARES</t>
  </si>
  <si>
    <t>Escolha da proposta mais vantajosa para contratação de serviço de desenvolvimento e sustentação de aplicações de software para a Empresa Brasileira de Serviços Hospitalares (Ebserh) e sua rede de Hospitais Universitários, de acordo com as métricas e as  exigências estabelecidas neste Edital e seus anexos.</t>
  </si>
  <si>
    <t>Administrador Dados</t>
  </si>
  <si>
    <t>Analista de BI</t>
  </si>
  <si>
    <t>Analista QA Testes</t>
  </si>
  <si>
    <t>Analista Requisitos</t>
  </si>
  <si>
    <t>Arquiteto Dados</t>
  </si>
  <si>
    <t>Arquiteto SW</t>
  </si>
  <si>
    <t>Engenheiro Aut Proc</t>
  </si>
  <si>
    <t>Cientista Dados</t>
  </si>
  <si>
    <t>Engenheiro de dados</t>
  </si>
  <si>
    <t>Analista de Sustentação - Pleno</t>
  </si>
  <si>
    <t>Engenheiro de Software - Pleno</t>
  </si>
  <si>
    <t>Administrador de Dados - Pleno</t>
  </si>
  <si>
    <t>Analista de Dados e BI</t>
  </si>
  <si>
    <t>Analista de Qualidade e Testes - Pleno</t>
  </si>
  <si>
    <t>Engenheiro de Automação de Processos - Pleno</t>
  </si>
  <si>
    <t>Analista de Sustentação - Sênior</t>
  </si>
  <si>
    <t>Engenheiro de Software - Sênior</t>
  </si>
  <si>
    <t>Administrador de Dados - Sênior</t>
  </si>
  <si>
    <t>Analista de Dados e BI - Sênior</t>
  </si>
  <si>
    <t>Analista de Qualidade e Testes - Sênior</t>
  </si>
  <si>
    <t>Engenheiro de Automação de Processos - Sênior</t>
  </si>
  <si>
    <t>Analista de Sustentação - Master</t>
  </si>
  <si>
    <t>Arquiteto de Software - Master</t>
  </si>
  <si>
    <t>Engenheiro de Software - Master</t>
  </si>
  <si>
    <t>Administrador de Dados - Master</t>
  </si>
  <si>
    <t>Analista de Dados e BI - Master</t>
  </si>
  <si>
    <t>Analista de Qualidade e Testes - Master</t>
  </si>
  <si>
    <t>Engenheiro de Automação de Processos - Master</t>
  </si>
  <si>
    <t>020001</t>
  </si>
  <si>
    <t>122022</t>
  </si>
  <si>
    <t>SENADO FEDERAL</t>
  </si>
  <si>
    <t>Contratação de empresa para a prestação de serviços desenvolvimento e manutenção de portais web para o Senado Federal, durante 12 (doze) meses consecutivos, de acordo com os termos e especificações do edital e seus anexos.</t>
  </si>
  <si>
    <t xml:space="preserve">Preposto e Product Owner </t>
  </si>
  <si>
    <t xml:space="preserve">Desenvolvedores Plenos </t>
  </si>
  <si>
    <t xml:space="preserve">Desenvolvedores Sênior </t>
  </si>
  <si>
    <t>173030</t>
  </si>
  <si>
    <t>MF-CVM-COMISSAO DE VALORES MOBILIARIOS/RJ</t>
  </si>
  <si>
    <t>Contratação de serviços de Tecnologia da Informação na modalidade Fábrica de Software compreendendo a sustentação, manutenção e o desenvolvimento de software, baseado em práticas e princípios ágeis, dimensionadas em Ponto de Função, de acordo com os termos e especificações no Edital e em seus anexos.</t>
  </si>
  <si>
    <t>Especialista em Métricas</t>
  </si>
  <si>
    <t>Arquiteto de Software</t>
  </si>
  <si>
    <t>Analista Desenvolvedor</t>
  </si>
  <si>
    <t>Designer de Interface</t>
  </si>
  <si>
    <t>Analista de Requisitos</t>
  </si>
  <si>
    <t>Scrum Master/Gerente</t>
  </si>
  <si>
    <t>Analista de Testes</t>
  </si>
  <si>
    <t>Administrador de dados</t>
  </si>
  <si>
    <t>090028</t>
  </si>
  <si>
    <t>042022</t>
  </si>
  <si>
    <t>TRIBUNAL REGIONAL FEDERAL DA 2A. REGIAO</t>
  </si>
  <si>
    <t>Contratação de empresa especializada na prestação presencial de serviços para projetos de desenvolvimento e de manutenção de software com práticas ágeis, para a Justiça Federal da 2ª Região.</t>
  </si>
  <si>
    <t>Analista Programador Java nível Sênior</t>
  </si>
  <si>
    <t>Analista Programador PHP nível Sênior</t>
  </si>
  <si>
    <t>070001</t>
  </si>
  <si>
    <t>492022</t>
  </si>
  <si>
    <t>TSE _ TRIBUNAL SUPERIOR ELEITORAL/SEC.ADM/DF</t>
  </si>
  <si>
    <t>Prestação de serviço técnico especializado em desenvolvimento de software seguro, mediante alocação de postos de trabalho nas dependências do Tribunal Superior Eleitoral, pelo período de 12 (doze) meses, podendo ser prorrogado nos termos da Lei, de acordo com as especificações, exigências, quantidades e prazos constantes do Termo de Referência - Anexo I do Edital.</t>
  </si>
  <si>
    <t>Engenharia de Desenvolvimento de Software Seguro - 40 h - CBO 2123-20</t>
  </si>
  <si>
    <t>Especialista em desenvolvimento de software seguro para sistemas embarcados e de plataforma nativa - 40 h - CBO 2123-20</t>
  </si>
  <si>
    <t>Engenharia de sistemas embarcados seguros - 40 h - CBO 2123-20</t>
  </si>
  <si>
    <t>Especialista em Arquitetura da Segurança de Software - 40 h - CBO 2123-20</t>
  </si>
  <si>
    <t>Especialista em gerenciamento e testes de desenvolvimento de software seguro - 40 h - CBO 2123-20</t>
  </si>
  <si>
    <t>200109</t>
  </si>
  <si>
    <t>522021</t>
  </si>
  <si>
    <t>MJ-DPRF-DEPART.DE POL.RODOVIARIA FEDERAL/DF</t>
  </si>
  <si>
    <t>Contratação de empresa especializada na prestação de Serviços Técnicos Especializados de Suporte a Análise e Gerenciamento de Dados na Área de Tecnologia da Informação para a Polícia Rodoviária Federal, conforme condições, quantidades e exigências estabelecidas no Edital e seus Anexos.</t>
  </si>
  <si>
    <t xml:space="preserve">Gerente de Projetos </t>
  </si>
  <si>
    <t xml:space="preserve">Administrador de Solução Analítica </t>
  </si>
  <si>
    <t xml:space="preserve">Administrador de Dados </t>
  </si>
  <si>
    <t xml:space="preserve">Administrador de Banco de Dados </t>
  </si>
  <si>
    <t xml:space="preserve">Analista de Dados ETL </t>
  </si>
  <si>
    <t xml:space="preserve">Analista de Dados OLAP </t>
  </si>
  <si>
    <t xml:space="preserve">Analista GED </t>
  </si>
  <si>
    <t>Técnico em Monitoramento da Informação</t>
  </si>
  <si>
    <t xml:space="preserve">Analista de Qualidade de Dados </t>
  </si>
  <si>
    <t xml:space="preserve">Arquiteto de Serviços </t>
  </si>
  <si>
    <t xml:space="preserve">Cientista de Dados </t>
  </si>
  <si>
    <t xml:space="preserve">Analista de Requisitos </t>
  </si>
  <si>
    <t xml:space="preserve">Analista de Desenvolvimento </t>
  </si>
  <si>
    <t xml:space="preserve">Gerente de Serviços </t>
  </si>
  <si>
    <t>155913</t>
  </si>
  <si>
    <t>EBSERH - H U PROF POLYDORO ERNANI DE S THIAGO</t>
  </si>
  <si>
    <t>Contratação de empresa especializada para a prestação de serviços técnicos de sustentação, desenvolvimento, codificação, manutenção preventiva, adaptativa, corretiva, incremental de sistemas de informação nas plataformas Java, PhP e Centura SQLWindows (Cliente/Servidor) incluindo codificação, testes, documentação, modelagem de dados (SGDBs padrão SQL) mediante Ordens de Serviço dimensionadas em Unidade de Serviço Técnico   UST para HU-UFSC/EBSERH</t>
  </si>
  <si>
    <t>Desenvolvedor Junior</t>
  </si>
  <si>
    <t>Desenvolvedor Sênior II</t>
  </si>
  <si>
    <t>Contratação de empresa para prestação de serviços de apoio técnico especializado no desenvolvimento e manutenção de software na plataforma Java e na linguagem PL/SQL, com utilização de práticas e princípios de métodos ágeis para o Senado Federal, durante 12 (doze) meses consecutivos, de acordo com as quantidades, periodicidade, especificações, obrigações e demais condições do edital e seus anexos.</t>
  </si>
  <si>
    <t>Desenvolvedor Java Pleno</t>
  </si>
  <si>
    <t>Desenvolvedor Java Sênior</t>
  </si>
  <si>
    <t>Desenvolvedor PL/SQL Sênior</t>
  </si>
  <si>
    <t>Arquiteto de Plataforma</t>
  </si>
  <si>
    <t>179085</t>
  </si>
  <si>
    <t>BANCO DO NORDESTE DO BRASIL S/A</t>
  </si>
  <si>
    <t>Contratação dos serviços de suporte especializado em produtos de software e em tecnologias relacionadas ao ambiente computacional e ao desenvolvimento de sistemas, em conformidade com as especificações constantes do Edital e seus anexos.</t>
  </si>
  <si>
    <t>TIPO II – Administração de dados e banco de dados</t>
  </si>
  <si>
    <t>TIPO III – Especialista em Testes</t>
  </si>
  <si>
    <t>TIPO IV – Arquitetura Microsoft</t>
  </si>
  <si>
    <t>TIPO V – Arquitetura Java</t>
  </si>
  <si>
    <t>TIPO VI – Arquitetura de integração</t>
  </si>
  <si>
    <t>TIPO VII – Arquitetura Mainframe</t>
  </si>
  <si>
    <t>TIPO VIII – Apoio metodológico</t>
  </si>
  <si>
    <t>TIPO IX – Suporte técnico em redes e conectividade</t>
  </si>
  <si>
    <t>TIPO X – Arquitetura de soluções móveis</t>
  </si>
  <si>
    <t>TIPO XI – Designer UX</t>
  </si>
  <si>
    <t>290002</t>
  </si>
  <si>
    <t>DEFENSORIA PUBLICA DA UNIAO</t>
  </si>
  <si>
    <t>Prestação de serviços técnicos especializados relativos ao ciclo de vida de software, por meio de práticas ágeis e, durante o período de 12 (doze) meses. Os serviços englobam o desenvolvimento, a manutenção e a sustentação de soluções de Software Sapiens,  sendo dimensionados por postos de trabalho e com pagamento vinculado aos resultados produzidos, segundo critérios e condições detalhadas no Termo de Referência.</t>
  </si>
  <si>
    <t xml:space="preserve">Analista- Programador Sênior </t>
  </si>
  <si>
    <t>250052</t>
  </si>
  <si>
    <t>INSTITUTO NACIONAL DO CANCER - RJ</t>
  </si>
  <si>
    <t>Contratação de  empresa especializada para a prestação de serviços de desenvolvimento e sustentação de sistemas institucionais do Instituto Nacional de Câncer   INCA/MS</t>
  </si>
  <si>
    <t>Analista de Dados e Business Intelligence - Master</t>
  </si>
  <si>
    <t>Analista de Qualidade e Testes de Software</t>
  </si>
  <si>
    <t>Analista de Requisitos de Software - Master</t>
  </si>
  <si>
    <t>Arquiteto de Dados - Master</t>
  </si>
  <si>
    <t>Cientista de Dados - Master</t>
  </si>
  <si>
    <t>Engenheiro de Dados - Master</t>
  </si>
  <si>
    <t>Analista Scrum Master - Master</t>
  </si>
  <si>
    <t>Administrador de dados - Pleno</t>
  </si>
  <si>
    <t>Administrador de dados - Sênior</t>
  </si>
  <si>
    <t>Administrador de dados - Master</t>
  </si>
  <si>
    <t>Analista de Dados e BI - Pleno</t>
  </si>
  <si>
    <t>Analista de Qualidade - Pleno</t>
  </si>
  <si>
    <t>Analista de Qualidade - Sênior</t>
  </si>
  <si>
    <t>Analista de Qualidade - Master</t>
  </si>
  <si>
    <t>Analista de Requisitos - Pleno</t>
  </si>
  <si>
    <t>Analista de Requisitos - Sênior</t>
  </si>
  <si>
    <t>Analista de Requisitos - Master</t>
  </si>
  <si>
    <t>Analista Scrum - Pleno</t>
  </si>
  <si>
    <t>Analista Scrum - Sênior</t>
  </si>
  <si>
    <t>Analista Scrum - Master</t>
  </si>
  <si>
    <t>Analista de Sistemas - Pleno</t>
  </si>
  <si>
    <t>Analista de Sistemas - Sênior</t>
  </si>
  <si>
    <t>Analista de Sistemas - Master</t>
  </si>
  <si>
    <t>120195</t>
  </si>
  <si>
    <t>CENTRO DE AQUISIÇÕES ESPECIFICAS
COMANDO DA AERONÁUTICA</t>
  </si>
  <si>
    <t>Contratação de empresa especializada em soluções de tecnologia da informação para implantação, sustentação, manutenção e evolução do  Sistema Integrado de Gestão de Pagamento de Pessoal (SIGPP) no âmbito do COMAER, conforme condições, quantidades e exigências estabelecidas neste Edital e seus anexos</t>
  </si>
  <si>
    <t>Analista de atendimento</t>
  </si>
  <si>
    <t>Analista de negócio</t>
  </si>
  <si>
    <t>Desenvolvedor</t>
  </si>
  <si>
    <t>Analista de cálculo</t>
  </si>
  <si>
    <t>Analista de folha de pagamento</t>
  </si>
  <si>
    <t>253003</t>
  </si>
  <si>
    <t>202022</t>
  </si>
  <si>
    <t>AGENCIA NACIONAL DE SAUDE SUPLEMENTAR/MS</t>
  </si>
  <si>
    <t>Objeto: Pregão Eletrônico -  Contratação de empresa especializada na prestação de Serviços de Outsourcing de Governança, que engloba a Governança em Segurança da Informação, Arquitetura de TI, Planejamento de TIC e Apoio a Processos e a Gestão de TI e a contratação de empresa especializada para prestação de serviço em sustentação de sistemas corporativos, pelo período de 12 meses.</t>
  </si>
  <si>
    <t xml:space="preserve">Coordenação </t>
  </si>
  <si>
    <t xml:space="preserve">Apoio a Gestao Senior </t>
  </si>
  <si>
    <t xml:space="preserve">Gerencia de Projetos Pleno </t>
  </si>
  <si>
    <t xml:space="preserve">Governança em Segurança de TIC Senior </t>
  </si>
  <si>
    <t xml:space="preserve">Arquiteto de solucao de TIC Senior </t>
  </si>
  <si>
    <t xml:space="preserve">Arquiteto de Inovação de TIC Senior </t>
  </si>
  <si>
    <t xml:space="preserve">Arquiteto de Integração Senior </t>
  </si>
  <si>
    <t xml:space="preserve">Arquiteto de Cloud Senior </t>
  </si>
  <si>
    <t xml:space="preserve">Arquiteto de Banco de Dados Senior </t>
  </si>
  <si>
    <t>Desenvolvedor de Software – Sênior (JAVA)</t>
  </si>
  <si>
    <t>Desenvolvedor de Software – Sênior  (OUTRAS)</t>
  </si>
  <si>
    <t>Analista de Testes/Qualidade</t>
  </si>
  <si>
    <t>582022</t>
  </si>
  <si>
    <t>Objeto: Pregão Eletrônico -  Contratação de empresa especializada para a prestação de serviços técnicos de sustentação, desenvolvimento, codificação, manutenção preventiva, adaptativa, corretiva, incremental de sistemas de informação nas plataformas Java, PhP e Centura SQLWindows (Cliente/Servidor) incluindo codificação, testes, documentação, modelagem de dados (SGDBs padrão SQL) mediante Ordens de Serviço dimensionadas em Unidade de Serviço Técnico   UST para HU-UFSC/EBSERH</t>
  </si>
  <si>
    <t>Desenvolvedor Sênior I</t>
  </si>
  <si>
    <t>Desenvolvedor Júnior</t>
  </si>
  <si>
    <t>070025</t>
  </si>
  <si>
    <t>000152022</t>
  </si>
  <si>
    <t>TRIBUNAL REGIONAL ELEITORAL DO D. FEDERAL</t>
  </si>
  <si>
    <t>Analista Programador Full-Stack Java nível Pleno</t>
  </si>
  <si>
    <t>Analista Programador Full-Stack Java nível Sênior</t>
  </si>
  <si>
    <t>Administrador de Banco de Dados nível Pleno</t>
  </si>
  <si>
    <t>Analista DevOps nível Pleno</t>
  </si>
  <si>
    <t>114702</t>
  </si>
  <si>
    <t>000142022</t>
  </si>
  <si>
    <t>ENAP-ESCOLA NACIONAL DE ADM.PUBLICA/DF</t>
  </si>
  <si>
    <t>Objeto: Pregão Eletrônico -  Contratação de serviços de desenvolvimento e sustentação de sistemas, portais e aplicativos, utilizando práticas ágeis, por posto de serviço, com desconto por níveis mínimos de serviço, sem garantia de consumo mínimo, conforme condições, quantidades e exigências estabelecidas no Edital e seus Anexos.</t>
  </si>
  <si>
    <t>Gerente de Projetos</t>
  </si>
  <si>
    <t>Analista de Qualidade</t>
  </si>
  <si>
    <t>Gerente de Configuração de Software</t>
  </si>
  <si>
    <t>Analista de Dados/BI</t>
  </si>
  <si>
    <t>153978</t>
  </si>
  <si>
    <t>000062022</t>
  </si>
  <si>
    <t>MEC/INEP/INST.NAC.DE EST.E PESQ.EDUCAC./DF</t>
  </si>
  <si>
    <t>Objeto: Pregão Eletrônico -  Contratação de serviços técnicos especializados de Business Intelligence, Administração de Dados e Ciência de Dados para apoio à Gestão Estratégica da Informação do Inep conforme condições, quantidades e exigências estabelecidas neste Edital e seus anexos.</t>
  </si>
  <si>
    <t>ARQUITETO</t>
  </si>
  <si>
    <t>ANALISTA DE NEGÓCIOS</t>
  </si>
  <si>
    <t>ANALISTA DE BI</t>
  </si>
  <si>
    <t>ADMINISTRADOR DE BD</t>
  </si>
  <si>
    <t>CIENTISTA DE DADOS</t>
  </si>
  <si>
    <t>ESPECIALISTA DE PROJETOS</t>
  </si>
  <si>
    <t>250110</t>
  </si>
  <si>
    <t>000212022</t>
  </si>
  <si>
    <t>MINISTERIO DA SAUDE</t>
  </si>
  <si>
    <t>Objeto: Pregão Eletrônico -  Contratação de serviços técnicos especializados visando à remodelagem e inovação dos serviços e políticas públicas por meio da transformação digital e orientação de dados, atendendo à estratégia da Cidadania Digital   Brasil Eficiente.</t>
  </si>
  <si>
    <t>Item 01 - Sprint de Descoberta - Especialista UX</t>
  </si>
  <si>
    <t>Item 01 - Sprint de Descoberta - Analista de Negócios</t>
  </si>
  <si>
    <t>Item 01 - Sprint de Descoberta - Especialista Tecnológico</t>
  </si>
  <si>
    <t>Item 01 - Sprint de Descoberta - Gerente de Projeto</t>
  </si>
  <si>
    <t>Item 02 - Sprint de Design - Especialista UX</t>
  </si>
  <si>
    <t>Item 02 - Sprint de Design - Analista de Negócios</t>
  </si>
  <si>
    <t>Item 02 - Sprint de Design - Especialista Tecnológico</t>
  </si>
  <si>
    <t>Item 02 - Sprint de Design - Arquitetura da Informação</t>
  </si>
  <si>
    <t>Item 02 - Sprint de Design - Gerente de Projeto</t>
  </si>
  <si>
    <t>Item 03 - Sprint de Arquitetura - Especialista Tecnológico</t>
  </si>
  <si>
    <t>Item 03 - Sprint de Arquitetura - Gerente de Projeto</t>
  </si>
  <si>
    <t>Item 04 - Sprint de Construção - Especialista UX</t>
  </si>
  <si>
    <t>Item 04 - Sprint de Construção - Analista de Negócios</t>
  </si>
  <si>
    <t>Item 04 - Sprint de Construção - Desenvolvedor</t>
  </si>
  <si>
    <t>Item 04 - Sprint de Construção - Scrum Master</t>
  </si>
  <si>
    <t>Item 04 - Sprint de Construção - Gerente de Projeto</t>
  </si>
  <si>
    <t>Item 05 - Sprint de Manutenção - Especialista UX</t>
  </si>
  <si>
    <t>Item 05 - Sprint de Manutenção - Analista de Negócios</t>
  </si>
  <si>
    <t>Item 05 - Sprint de Manutenção - Especialista Tecnológico</t>
  </si>
  <si>
    <t>Item 05 - Sprint de Manutenção - Gerente de Projeto</t>
  </si>
  <si>
    <t>Item 06 - Sprint de Monitoramento - Analista de Performance</t>
  </si>
  <si>
    <t>Item 06 - Sprint de Monitoramento - Consultor de Performance</t>
  </si>
  <si>
    <t>Item 06 - Sprint de Monitoramento - Especialista UX</t>
  </si>
  <si>
    <t>Item 06 - Sprint de Monitoramento - Gerente de Projeto</t>
  </si>
  <si>
    <t>152022</t>
  </si>
  <si>
    <t>Objeto: Pregão Eletrônico -  O objeto da presente licitação é a escolha da proposta mais vantajosa para a contratação de solução de tecnologia da informação e comunicação de de desenvolvimento e sustentação de soluções de Business Intelligence (BI) e Business Analytics, para atender as necessidades da Agência Nacional de Saúde Suplementar - ANS, conforme condições, quantidades e especificações estabelecidas no Edital e seus anexos. A licitação será realizada em único item.</t>
  </si>
  <si>
    <t>Perfil 1 - Coordenação - Coordenação e Gestão de Equipes</t>
  </si>
  <si>
    <t>Perfil 2 - Corrdenação - Atuvidades Administrativas</t>
  </si>
  <si>
    <t>Perfil 3 - Gerenciamento - Análise de Requisitos e Negócios</t>
  </si>
  <si>
    <t>Perfil 4 - Gerenciamento - Gerenciamento de Projetos</t>
  </si>
  <si>
    <t>Perfil 5 - Inteligência de Negócios - Desenvolvimento ou sustentação de soluções de BI</t>
  </si>
  <si>
    <t>Perfil 6 - Inteligência de Negócios - Desenvolvimento ou sustentação de soluções de BI</t>
  </si>
  <si>
    <t>Perfil 7 - Inteligência de Negócios - Desenvolvimento ou sustentação de soluções de BI</t>
  </si>
  <si>
    <t>Perfil 8 - Gestão e Arquitetura de Dados - Arquiteto de Soluções de BI ou BA</t>
  </si>
  <si>
    <t>Perfil 9 - Analytics - Cientista de Dados</t>
  </si>
  <si>
    <t>Perfil 10 - Analytics - Cientista de Dados</t>
  </si>
  <si>
    <t>323031</t>
  </si>
  <si>
    <t>000502022</t>
  </si>
  <si>
    <t>AGENCIA NACIONAL DO PETROLEO - ANP - RJ</t>
  </si>
  <si>
    <t>Objeto: Pregão Eletrônico -  Contratação de solução de tecnologia da informação e comunicação voltada à manutenção e sustentação de software pelo período de 12 (doze) meses</t>
  </si>
  <si>
    <t>Analista de Requisitos Sênior</t>
  </si>
  <si>
    <t>Analista de Teste Pleno</t>
  </si>
  <si>
    <t>Analista de Teste Sênior</t>
  </si>
  <si>
    <t>Desenvolvedor de Software (Web) Júnior</t>
  </si>
  <si>
    <t>Desenvolvedor de Software Sênior</t>
  </si>
  <si>
    <t>Desenvolvedor de Software (.NET) Sênior</t>
  </si>
  <si>
    <t>Desenvolvedor de Software (Java) Sênior</t>
  </si>
  <si>
    <t>Desenvolvedor de Software (VB/ASP) Sênior</t>
  </si>
  <si>
    <t>Gerente de Projetos de TI (Integração)</t>
  </si>
  <si>
    <t>Líder Técnico de Desenvolvimento (Coordenação)</t>
  </si>
  <si>
    <t>Líder Técnico de Desenvolvimento (Negócio)</t>
  </si>
  <si>
    <t>Fator-K (Média)</t>
  </si>
  <si>
    <t>Fator-K (Mediana)</t>
  </si>
  <si>
    <t>Fator-K (Menor)</t>
  </si>
  <si>
    <t>Fator-k (Maior)</t>
  </si>
  <si>
    <t>Guia Salarial - Robert Half 2023</t>
  </si>
  <si>
    <t>Brasil</t>
  </si>
  <si>
    <t>Sudoeste</t>
  </si>
  <si>
    <t>Sul</t>
  </si>
  <si>
    <t>Centro-Oeste</t>
  </si>
  <si>
    <t>Nordeste</t>
  </si>
  <si>
    <t>Norte</t>
  </si>
  <si>
    <t>Área</t>
  </si>
  <si>
    <t>Salário de Referência</t>
  </si>
  <si>
    <t>Médias - Todas Cidades</t>
  </si>
  <si>
    <t>São Paulo</t>
  </si>
  <si>
    <t>Belo Horizonte</t>
  </si>
  <si>
    <t>Rio de Janeiro</t>
  </si>
  <si>
    <t>Campinas e Região</t>
  </si>
  <si>
    <t>Grande ABC</t>
  </si>
  <si>
    <t>Baixada Santista</t>
  </si>
  <si>
    <t>Porto Alegre</t>
  </si>
  <si>
    <t>Curitiba</t>
  </si>
  <si>
    <t>Florianópolis</t>
  </si>
  <si>
    <t>Brasília</t>
  </si>
  <si>
    <t>Goiânia</t>
  </si>
  <si>
    <t>Cuiabá</t>
  </si>
  <si>
    <t>Salvador</t>
  </si>
  <si>
    <t>Recife</t>
  </si>
  <si>
    <t>Manaus</t>
  </si>
  <si>
    <t>Belém</t>
  </si>
  <si>
    <t>25º</t>
  </si>
  <si>
    <t>50º</t>
  </si>
  <si>
    <t>75º</t>
  </si>
  <si>
    <t>Liderança Executiva</t>
  </si>
  <si>
    <t>CIO - Chief Information Officer</t>
  </si>
  <si>
    <t>CTO - Chief Technology Officer</t>
  </si>
  <si>
    <t>CSO - Chief Security Officer</t>
  </si>
  <si>
    <t>Gerente de TI Generalista</t>
  </si>
  <si>
    <t>Gerente de Desenvolvimento</t>
  </si>
  <si>
    <t>Gerente de Sistemas</t>
  </si>
  <si>
    <t>Gerente de Dados</t>
  </si>
  <si>
    <t>Gerente de BI</t>
  </si>
  <si>
    <t>Gerente de Segurança da Informação</t>
  </si>
  <si>
    <t>Gerente de Infraestrutura</t>
  </si>
  <si>
    <t>Desenvolvimento</t>
  </si>
  <si>
    <t>Desenvolvedor Mobile Sênior</t>
  </si>
  <si>
    <t>Desenvolvedor Mobile Pleno</t>
  </si>
  <si>
    <t>Desenvolvedor Mobile Júnior</t>
  </si>
  <si>
    <t>Desenvolvedor Front-End Sênior</t>
  </si>
  <si>
    <t>Desenvolvedor Front-End Pleno</t>
  </si>
  <si>
    <t>Desenvolvedor Front-End Junior</t>
  </si>
  <si>
    <t>Desenvolvedor Full-Stack Sênior</t>
  </si>
  <si>
    <t>Desenvolvedor Full-Stack Pleno</t>
  </si>
  <si>
    <t>Desenvolvedor Back-End Sênior</t>
  </si>
  <si>
    <t>Desenvolvedor Back-End Pleno</t>
  </si>
  <si>
    <t>Desenvolvedor Back-End Júnior</t>
  </si>
  <si>
    <t>Product Owner - PO</t>
  </si>
  <si>
    <t>Gerente de Produto</t>
  </si>
  <si>
    <t>Agile Coach</t>
  </si>
  <si>
    <t>Analista de Testes Sênior</t>
  </si>
  <si>
    <t>Analista de Testes Pleno</t>
  </si>
  <si>
    <t>Analista de Testes Júnior</t>
  </si>
  <si>
    <t>Aplicação e Integração de Sistemas</t>
  </si>
  <si>
    <t>Coordenador de Sistemas</t>
  </si>
  <si>
    <t>Analista de Negócios</t>
  </si>
  <si>
    <t>Analista de Sistemas Sênior</t>
  </si>
  <si>
    <t>Analista de Sistemas Pleno</t>
  </si>
  <si>
    <t>Analista de Sistemas Júnior</t>
  </si>
  <si>
    <t>Analista de Devops</t>
  </si>
  <si>
    <t>Big Data</t>
  </si>
  <si>
    <t>Especialista Cientista de dados</t>
  </si>
  <si>
    <t>Especialista de BI</t>
  </si>
  <si>
    <t>Segurança</t>
  </si>
  <si>
    <t>Coordenador de Segurança da Informação</t>
  </si>
  <si>
    <t>Analista de Segurança Sênior</t>
  </si>
  <si>
    <t>Analista de Segurança Pleno</t>
  </si>
  <si>
    <t>Analista de Segurança Júnior</t>
  </si>
  <si>
    <t>PenTester</t>
  </si>
  <si>
    <t>Infraestrutura/Cloud/Help Desk/Redes</t>
  </si>
  <si>
    <t>Especialista de Cloud</t>
  </si>
  <si>
    <t>Coordenador de Infraestrutura</t>
  </si>
  <si>
    <t>Analista de Infraestrutura Sênior</t>
  </si>
  <si>
    <t>Analista de Infraestrutura Pleno</t>
  </si>
  <si>
    <t>Analista de Infraestrutura Júnior</t>
  </si>
  <si>
    <t>Analista de Suporte Senior</t>
  </si>
  <si>
    <t>Analista de Suporte Pleno</t>
  </si>
  <si>
    <t>Analista de Suporte Júnior</t>
  </si>
  <si>
    <t>ERPsCRMs</t>
  </si>
  <si>
    <t>Consultor ERP</t>
  </si>
  <si>
    <t>Guia Salarial - Michael Page 2023</t>
  </si>
  <si>
    <t>Média Salarial por Porte</t>
  </si>
  <si>
    <t>Porte da Empresa</t>
  </si>
  <si>
    <t>Posições</t>
  </si>
  <si>
    <t>Pequeno</t>
  </si>
  <si>
    <t>Médio</t>
  </si>
  <si>
    <t>Grande</t>
  </si>
  <si>
    <t>Mínimo</t>
  </si>
  <si>
    <t>Máximo</t>
  </si>
  <si>
    <t>Business Parter de TI</t>
  </si>
  <si>
    <t>Arquiteto de Sistemas</t>
  </si>
  <si>
    <t>Diretor de Infraestrutura</t>
  </si>
  <si>
    <t>Diretor de Operações</t>
  </si>
  <si>
    <t>Diretor de Projetos</t>
  </si>
  <si>
    <t>Diretor de Sistemas</t>
  </si>
  <si>
    <t>Diretor de Engenharia de Software</t>
  </si>
  <si>
    <t>Diretor de Tecnologia (CIO)</t>
  </si>
  <si>
    <t>Diretor de Dados</t>
  </si>
  <si>
    <t>Diretor de Segurança da Informação</t>
  </si>
  <si>
    <t>Diretor de Tecnologia e Operações (COO)</t>
  </si>
  <si>
    <t>Especialista de Business Intelligence/CRM</t>
  </si>
  <si>
    <t>Especialista de Infraestrutura/Telecom</t>
  </si>
  <si>
    <t>Gerente de Auditoria em TI</t>
  </si>
  <si>
    <t>Gerente de Business Intelligence/CRM</t>
  </si>
  <si>
    <t>Gerente de Engenharia de Software</t>
  </si>
  <si>
    <t>Gerente de Desenvolvimento Web</t>
  </si>
  <si>
    <t>Gerente de Pré-vendas</t>
  </si>
  <si>
    <t>Gerente de Projetos (PMP)</t>
  </si>
  <si>
    <t>Gerente de Qualidade de Software</t>
  </si>
  <si>
    <t>Gerente de Segurança/Cyber</t>
  </si>
  <si>
    <t>Gerente de Tecnologia</t>
  </si>
  <si>
    <t>Gerente Executivo de Tecnologia</t>
  </si>
  <si>
    <t>Supervisor/Coordenador de Tecnologia</t>
  </si>
  <si>
    <t>Gerente de Data Science</t>
  </si>
  <si>
    <t>Gerente de Engenharia de Dados</t>
  </si>
  <si>
    <t>Product Owner</t>
  </si>
  <si>
    <t>Product Manager</t>
  </si>
  <si>
    <t>Diretor de Produtos</t>
  </si>
  <si>
    <t>Gerente de RPA</t>
  </si>
  <si>
    <t>DPO - Data Protection Officer</t>
  </si>
  <si>
    <t>Desenvolvedor/Programador Júnior</t>
  </si>
  <si>
    <t>Desenvolvedor/Programador Pleno</t>
  </si>
  <si>
    <t>Desenvolvedor/Programador Sênior</t>
  </si>
  <si>
    <t>Analista de Sistemas/Negócios Júnior</t>
  </si>
  <si>
    <t>Analista de Sistemas/Negócios Pleno</t>
  </si>
  <si>
    <t>Analista de Sistemas/Negócios Sênior</t>
  </si>
  <si>
    <t>DBA – Administrador de Banco de Dados Júnior</t>
  </si>
  <si>
    <t>DBA – Administrador de Banco de Dados Sênior</t>
  </si>
  <si>
    <t>DBA – Administrador de Banco de Dados Pleno</t>
  </si>
  <si>
    <t>Auditor de Sistemas Júnior</t>
  </si>
  <si>
    <t>Auditor de Sistemas Pleno</t>
  </si>
  <si>
    <t>Auditor de Sistemas Sênior</t>
  </si>
  <si>
    <t>Analista de Teste e Qualidade Júnior</t>
  </si>
  <si>
    <t>Analista de Teste e Qualidade Sênior</t>
  </si>
  <si>
    <t>Analista de Teste e Qualidade Pleno</t>
  </si>
  <si>
    <t>Analista de Suporte Júmior</t>
  </si>
  <si>
    <t>Analista de Suporte Sênior</t>
  </si>
  <si>
    <t>Administrador de Redes Júnior</t>
  </si>
  <si>
    <t>Administrador de Redes Pleno</t>
  </si>
  <si>
    <t>Administrador de Redes Sênior</t>
  </si>
  <si>
    <t>Analista de Segurança da Informação Júnior</t>
  </si>
  <si>
    <t>Analista de Segurança da Informação Pleno</t>
  </si>
  <si>
    <t>Analista de Segurança da Informação Sênio</t>
  </si>
  <si>
    <t>Anallista de BI Júnior</t>
  </si>
  <si>
    <t>Anallista de BI Pleno</t>
  </si>
  <si>
    <t>Anallista de BI Sênior</t>
  </si>
  <si>
    <t>Analista de Projetos Júnior</t>
  </si>
  <si>
    <t>Analista de Projetos Pleno</t>
  </si>
  <si>
    <t>Analista de Projetos Sênior</t>
  </si>
  <si>
    <t>Consultor SAP - (Funcional. ABAP. BASIS) Júnior</t>
  </si>
  <si>
    <t>Consultor SAP - (Funcional. ABAP. BASIS) Pleno</t>
  </si>
  <si>
    <t>Consultor SAP - (Funcional. ABAP. BASIS) Sênior</t>
  </si>
  <si>
    <t>Engenheiro Dados Júnior</t>
  </si>
  <si>
    <t>Engenheiro Dados Pleno</t>
  </si>
  <si>
    <t>Engenheiro Dados Sênior</t>
  </si>
  <si>
    <t>Cientista de Dados Júnior</t>
  </si>
  <si>
    <t>Cientista de Dados Pleno</t>
  </si>
  <si>
    <t>Cientista de Dados Sênior</t>
  </si>
  <si>
    <t>Especialista RPA Júnior</t>
  </si>
  <si>
    <t>Especialista RPA Pleno</t>
  </si>
  <si>
    <t>Especialista RPA Sênior</t>
  </si>
  <si>
    <t>Desenvolvedor Front-End Júnior</t>
  </si>
  <si>
    <t>Desenvolvedor Mobile(Android - IOS) Júnior</t>
  </si>
  <si>
    <t>Desenvolvedor Mobile(Android - IOS) Pleno</t>
  </si>
  <si>
    <t>Desenvolvedor Mobile(Android - IOS) Sênior</t>
  </si>
  <si>
    <t>Desenvolvedor JAVA Júnior</t>
  </si>
  <si>
    <t>Desenvolvedor JAVA Pleno</t>
  </si>
  <si>
    <t>Desenvolvedor JAVA Sênior</t>
  </si>
  <si>
    <t>Desenvolvedor .NET Júnior</t>
  </si>
  <si>
    <t>Desenvolvedor .NET Pleno</t>
  </si>
  <si>
    <t>Desenvolvedor .NET Sênior</t>
  </si>
  <si>
    <t>Desenvolvedor Phyton Júnior</t>
  </si>
  <si>
    <t>Desenvolvedor Phyton Pleno</t>
  </si>
  <si>
    <t>Desenvolvedor Phyton Sênior</t>
  </si>
  <si>
    <t>Desenvolvedor PHP Júnior</t>
  </si>
  <si>
    <t>Desenvolvedor PHP Pleno</t>
  </si>
  <si>
    <t>Desenvolvedor PHP Sênior</t>
  </si>
  <si>
    <t>Desenvolvedor Ruby Júnior</t>
  </si>
  <si>
    <t>Desenvolvedor Ruby Pleno</t>
  </si>
  <si>
    <t>Desenvolvedor Ruby Sênior</t>
  </si>
  <si>
    <t>Desenvolvedor React/Angular Júnior</t>
  </si>
  <si>
    <t>Desenvolvedor React/Angular Pleno</t>
  </si>
  <si>
    <t>Desenvolvedor React/Angular Sênior</t>
  </si>
  <si>
    <t>Desenvolvedor Node Júnior</t>
  </si>
  <si>
    <t>Desenvolvedor Node Pleno</t>
  </si>
  <si>
    <t>Desenvolvedor Node Sênior</t>
  </si>
  <si>
    <t>Scrum Master Júnior</t>
  </si>
  <si>
    <t>Scrum Master Pleno</t>
  </si>
  <si>
    <t>Scrum Master Sênior</t>
  </si>
  <si>
    <t>Desenvolvedor Mobile - React Native Júnior</t>
  </si>
  <si>
    <t>Desenvolvedor Mobile - React Native Pleno</t>
  </si>
  <si>
    <t>Desenvolvedor Mobile - React Native Sênior</t>
  </si>
  <si>
    <t>CISO (Chief Security Officer)</t>
  </si>
  <si>
    <t>Tech Lead</t>
  </si>
  <si>
    <t>Especialista Cloud/DevOps</t>
  </si>
  <si>
    <t>Engenheiro de Software</t>
  </si>
  <si>
    <t>Engenheiro de Big Data</t>
  </si>
  <si>
    <t>Guia Salarial Robert Walters 2023</t>
  </si>
  <si>
    <t>Salary Range 2022</t>
  </si>
  <si>
    <t>Salary Range 2023</t>
  </si>
  <si>
    <t>Job Group</t>
  </si>
  <si>
    <t>Job Title [Experience Level]</t>
  </si>
  <si>
    <t>Média Salarial</t>
  </si>
  <si>
    <t>Data</t>
  </si>
  <si>
    <t>BI Manager [8-12 Years]</t>
  </si>
  <si>
    <t>CDO [12+ Years]</t>
  </si>
  <si>
    <t>Data Analytics [4-8 Years]</t>
  </si>
  <si>
    <t>Data Analytics [8-12 Years]</t>
  </si>
  <si>
    <t>Data Engineer [4-8 Years]</t>
  </si>
  <si>
    <t>Data Scientist [4-8 Years]</t>
  </si>
  <si>
    <t>Scrum Master [4-8 Years]</t>
  </si>
  <si>
    <t>UX/UI [4-8 Years]</t>
  </si>
  <si>
    <t>UX/UI [8-12 Years]</t>
  </si>
  <si>
    <t>Development</t>
  </si>
  <si>
    <t>Developer [4-8 Years]</t>
  </si>
  <si>
    <t>Development Manager [8-12 Years]</t>
  </si>
  <si>
    <t>Tech Lead [8-12 Years]</t>
  </si>
  <si>
    <t>Infrastructure Manager [8-12 Years]</t>
  </si>
  <si>
    <t>Infrastructure Specialist [8-12 Years]</t>
  </si>
  <si>
    <t>CIO [12+ Years]</t>
  </si>
  <si>
    <t>CTO/IT Director [12+ Years]</t>
  </si>
  <si>
    <t>IT Manager [8-12 Years]</t>
  </si>
  <si>
    <t>Security Information</t>
  </si>
  <si>
    <t>CISO/CSO [12+ Years]</t>
  </si>
  <si>
    <t>Information Security Manager [8-12 Years]</t>
  </si>
  <si>
    <t>Information Security Specialist [4-8 Years]</t>
  </si>
  <si>
    <t>Systems</t>
  </si>
  <si>
    <t>Architect [4-8 Years]</t>
  </si>
  <si>
    <t>Architect [8-12 Years]</t>
  </si>
  <si>
    <t>Cloud Manager [4-8 Years]</t>
  </si>
  <si>
    <t>Cloud Manager [8-12 Years]</t>
  </si>
  <si>
    <t>Cloud Specialist [4-8 Years]</t>
  </si>
  <si>
    <t>Devops Manager [8-12 Years]</t>
  </si>
  <si>
    <t>Devops Specialist [4-8 Years]</t>
  </si>
  <si>
    <t>PMO [4-8 Years]</t>
  </si>
  <si>
    <t>PMO [8-12 Years]</t>
  </si>
  <si>
    <t>Project Manager [4-8 Years]</t>
  </si>
  <si>
    <t>Project Manager [8-12 Years]</t>
  </si>
  <si>
    <t>System Analyst [4-8 Years]</t>
  </si>
  <si>
    <t>System Analyst [8-12 Years]</t>
  </si>
  <si>
    <t>System Manager [8-12 Years]</t>
  </si>
  <si>
    <t>System Specialist [4-8 Years]</t>
  </si>
  <si>
    <t>System Specialist [8-12 Years]</t>
  </si>
  <si>
    <t>Tester [4-8 Years]</t>
  </si>
  <si>
    <t>Tester [8-12 Years]</t>
  </si>
  <si>
    <t>Guia Hays - Análise de Tendências e Salários - 2023</t>
  </si>
  <si>
    <t>Temporário</t>
  </si>
  <si>
    <t>Terceiro</t>
  </si>
  <si>
    <t>Campinas</t>
  </si>
  <si>
    <t>Service Desk</t>
  </si>
  <si>
    <t>Analista de Service Desk</t>
  </si>
  <si>
    <t xml:space="preserve">Coordenador de Service Desk </t>
  </si>
  <si>
    <t>Sistemas</t>
  </si>
  <si>
    <t xml:space="preserve">Analista de Sistemas </t>
  </si>
  <si>
    <t>Suporte</t>
  </si>
  <si>
    <t xml:space="preserve">Analista de Suporte </t>
  </si>
  <si>
    <t>Telecomunicações</t>
  </si>
  <si>
    <t xml:space="preserve">Analista de Telecomunicações </t>
  </si>
  <si>
    <t xml:space="preserve">Coordenador de Telecomunicações </t>
  </si>
  <si>
    <t xml:space="preserve">Engenheiro de Telecomunicação </t>
  </si>
  <si>
    <t xml:space="preserve">Especialista de Telecomunicações </t>
  </si>
  <si>
    <t>Gerente de Telecomunicações</t>
  </si>
  <si>
    <t>Agile</t>
  </si>
  <si>
    <t xml:space="preserve">Scrum Master  </t>
  </si>
  <si>
    <t>Analytics</t>
  </si>
  <si>
    <t xml:space="preserve">Data Science </t>
  </si>
  <si>
    <t xml:space="preserve">Data Science Manager </t>
  </si>
  <si>
    <t xml:space="preserve">Data Science Specialist </t>
  </si>
  <si>
    <t xml:space="preserve">Software Architect </t>
  </si>
  <si>
    <t>Architecture</t>
  </si>
  <si>
    <t xml:space="preserve">Solution Archtecture Manager </t>
  </si>
  <si>
    <t xml:space="preserve">System Archtect </t>
  </si>
  <si>
    <t>Business Inteligence</t>
  </si>
  <si>
    <t xml:space="preserve">Analista de BI  </t>
  </si>
  <si>
    <t xml:space="preserve">Líder/Especialista de BI  </t>
  </si>
  <si>
    <t>Cloud Computing</t>
  </si>
  <si>
    <t xml:space="preserve">Analista de Cloud Computing </t>
  </si>
  <si>
    <t xml:space="preserve">Arquiteto de Cloud Computing </t>
  </si>
  <si>
    <t xml:space="preserve">Especialista de Cloud Computing </t>
  </si>
  <si>
    <t xml:space="preserve">Desenvolvedor  </t>
  </si>
  <si>
    <t xml:space="preserve">Desenvolvedor Android </t>
  </si>
  <si>
    <t xml:space="preserve">Desenvolvedor Back-End .Net </t>
  </si>
  <si>
    <t xml:space="preserve">Desenvolvedor Back-End Java </t>
  </si>
  <si>
    <t xml:space="preserve">Desenvolvedor Back-End PHP </t>
  </si>
  <si>
    <t xml:space="preserve">Desenvolvedor Front-End Javascript </t>
  </si>
  <si>
    <t xml:space="preserve">Desenvolvedor Full-Stack Java </t>
  </si>
  <si>
    <t xml:space="preserve">Desenvolvedor iOS </t>
  </si>
  <si>
    <t xml:space="preserve">Engenheiro de Software </t>
  </si>
  <si>
    <t>Desenvolvedor ADVPL</t>
  </si>
  <si>
    <t>Desenvolvedor Back-End Python</t>
  </si>
  <si>
    <t>Desenvolvedor Back-End Ruby</t>
  </si>
  <si>
    <t>Desenvolvedor C</t>
  </si>
  <si>
    <t>Desenvolvedor Full-Stack PHP</t>
  </si>
  <si>
    <t>Enterprise</t>
  </si>
  <si>
    <t xml:space="preserve">SAP Analyst FI/CO </t>
  </si>
  <si>
    <t xml:space="preserve">SAP Analyst SD/MM </t>
  </si>
  <si>
    <t xml:space="preserve">SAP Consultant FI/CO </t>
  </si>
  <si>
    <t xml:space="preserve">SAP Consultant SD/MM </t>
  </si>
  <si>
    <t>SAP Project Manager</t>
  </si>
  <si>
    <t>Geral</t>
  </si>
  <si>
    <t xml:space="preserve">Analista de Tecnologia </t>
  </si>
  <si>
    <t xml:space="preserve">Business Analyst </t>
  </si>
  <si>
    <t xml:space="preserve">Business Partner de TI </t>
  </si>
  <si>
    <t xml:space="preserve">Coordenador de Tecnologia </t>
  </si>
  <si>
    <t xml:space="preserve">Gerente de TI </t>
  </si>
  <si>
    <t xml:space="preserve">Gerente Sênior de Tecnologia </t>
  </si>
  <si>
    <t>Infraestrutura</t>
  </si>
  <si>
    <t xml:space="preserve">Analista de Infraestrutura </t>
  </si>
  <si>
    <t xml:space="preserve">Arquiteto de Infraestrutura </t>
  </si>
  <si>
    <t xml:space="preserve">Coordenador de Infraestrutura </t>
  </si>
  <si>
    <t xml:space="preserve">Gerente de Infraestrutura </t>
  </si>
  <si>
    <t>Infraestrutura/Telecom</t>
  </si>
  <si>
    <t>Projetos SAP</t>
  </si>
  <si>
    <t xml:space="preserve">Gerente de Projetos SAP </t>
  </si>
  <si>
    <t>Redes</t>
  </si>
  <si>
    <t xml:space="preserve">Analista de Redes </t>
  </si>
  <si>
    <t xml:space="preserve">Arquiteto de Redes </t>
  </si>
  <si>
    <t xml:space="preserve">Coordenador de Redes </t>
  </si>
  <si>
    <t xml:space="preserve">Engenheiro de Redes </t>
  </si>
  <si>
    <t xml:space="preserve">Especialista de Redes </t>
  </si>
  <si>
    <t xml:space="preserve">Técnico de Redes </t>
  </si>
  <si>
    <t>Segurança da Informação</t>
  </si>
  <si>
    <t xml:space="preserve">Analista de Segurança da Informação </t>
  </si>
  <si>
    <t xml:space="preserve">Coordenador de Segurança da Informação </t>
  </si>
  <si>
    <t xml:space="preserve">Engenheiro de Segurança da Informação </t>
  </si>
  <si>
    <t xml:space="preserve">Especialista de Segurança da Informação </t>
  </si>
  <si>
    <t xml:space="preserve">Gerente de Segurança da Informação </t>
  </si>
  <si>
    <t>Guia Salarial Fox Tech</t>
  </si>
  <si>
    <t>CLT</t>
  </si>
  <si>
    <t>PJ</t>
  </si>
  <si>
    <t>Cargos</t>
  </si>
  <si>
    <t>PME</t>
  </si>
  <si>
    <t>Min</t>
  </si>
  <si>
    <t>Med</t>
  </si>
  <si>
    <t>Max</t>
  </si>
  <si>
    <t>C-LEVEL</t>
  </si>
  <si>
    <t>CEO</t>
  </si>
  <si>
    <t>CTO</t>
  </si>
  <si>
    <t>CIO</t>
  </si>
  <si>
    <t>CFO</t>
  </si>
  <si>
    <t>CHRO</t>
  </si>
  <si>
    <t>COO</t>
  </si>
  <si>
    <t>DIRETORES</t>
  </si>
  <si>
    <t>DIRETOR DE TECNOLOGIA</t>
  </si>
  <si>
    <t>DIRETOR DE ENGENHARIA</t>
  </si>
  <si>
    <t>DIRETOR DE INFRAESTRUTURA</t>
  </si>
  <si>
    <t>DIRETOR DE SEGURANÇA</t>
  </si>
  <si>
    <t>DIRETOR DE MARKETING</t>
  </si>
  <si>
    <t>DIRETOR DE RH</t>
  </si>
  <si>
    <t>DIRETOR FINANCEIRO</t>
  </si>
  <si>
    <t>DIRETOR COMERCIAL</t>
  </si>
  <si>
    <t>DIRETOR DE PRODUTO</t>
  </si>
  <si>
    <t>GERENTES E HEADS</t>
  </si>
  <si>
    <t>GER/HEAD DE DESENVOLVIMENTO</t>
  </si>
  <si>
    <t>GER/HEAD DE INFRAESTRUTURA</t>
  </si>
  <si>
    <t>GER/HEAD DE SEGURANÇA</t>
  </si>
  <si>
    <t>GER/HEAD DE DADOS</t>
  </si>
  <si>
    <t>GER/HEAD DE MARKETING</t>
  </si>
  <si>
    <t>GER/HEAD DE RH</t>
  </si>
  <si>
    <t>GER/HEAD FINANCEIRO</t>
  </si>
  <si>
    <t>GER/HEAD COMERCIAL</t>
  </si>
  <si>
    <t>HEAD DE PRODUTO</t>
  </si>
  <si>
    <t>TECH MANAGER / GERENTE DE TECNOLOGIA</t>
  </si>
  <si>
    <t>PRODUTO, DADOS, INFRA E QUALIDADE</t>
  </si>
  <si>
    <t>TECH LEAD</t>
  </si>
  <si>
    <t>PRODUCT MANAGER</t>
  </si>
  <si>
    <t>PRODUCT OWNER</t>
  </si>
  <si>
    <t>PRODUCT DESIGNER</t>
  </si>
  <si>
    <t>SRE / DEV OPS.</t>
  </si>
  <si>
    <t>ARQUITETO DE SOFTWARE</t>
  </si>
  <si>
    <t>AGILE COACH / SCRUM MASTER</t>
  </si>
  <si>
    <t>ENGENHEIRO DE QA</t>
  </si>
  <si>
    <t>ENGENHEIRO DE DADOS</t>
  </si>
  <si>
    <t>CIENTISTA DE DADOS / BI</t>
  </si>
  <si>
    <t>DESENVOLVEDORES</t>
  </si>
  <si>
    <t>UX / UI</t>
  </si>
  <si>
    <t>HRBP</t>
  </si>
  <si>
    <t>TECH RECRUITER</t>
  </si>
  <si>
    <t>DESENVOLVEDOR SENIOR FULL STACK</t>
  </si>
  <si>
    <t>DESENVOLVEDOR PLENO FULL STACK</t>
  </si>
  <si>
    <t>DESENVOLVEDOR JUNIOR FULL STACK</t>
  </si>
  <si>
    <t>DESENVOLVEDOR SENIOR FRONT END</t>
  </si>
  <si>
    <t>DESENVOLVEDOR PLENO FRONT END</t>
  </si>
  <si>
    <t>DESENVOLVEDOR JUNIOR FRONT END</t>
  </si>
  <si>
    <t>DESENVOLVEDOR SENIOR BACK END</t>
  </si>
  <si>
    <t>DESENVOLVEDOR PLENO BACK END</t>
  </si>
  <si>
    <t>DESENVOLVEDOR JUNIOR BACK END</t>
  </si>
  <si>
    <t>DESENVOLVEDOR MOBILE SENIOR</t>
  </si>
  <si>
    <t>DESENVOLVEDOR MOBILE PLENO</t>
  </si>
  <si>
    <t>DESENVOLVEDOR MOBILE JUNIOR</t>
  </si>
  <si>
    <t>BACK END</t>
  </si>
  <si>
    <t>JAVA SR</t>
  </si>
  <si>
    <t>JAVA PL</t>
  </si>
  <si>
    <t>JAVA JR</t>
  </si>
  <si>
    <t>PYTHON SR</t>
  </si>
  <si>
    <t>PYTHON PL</t>
  </si>
  <si>
    <t>PYTHON JR</t>
  </si>
  <si>
    <t>RUBY SR</t>
  </si>
  <si>
    <t>RUBY PL</t>
  </si>
  <si>
    <t>RUBY JR</t>
  </si>
  <si>
    <t>PHP SR</t>
  </si>
  <si>
    <t>PHP PL</t>
  </si>
  <si>
    <t>PHP JR</t>
  </si>
  <si>
    <t>C# / .NET SR</t>
  </si>
  <si>
    <t>C# / .NET PL</t>
  </si>
  <si>
    <t>C# / .NET JR</t>
  </si>
  <si>
    <t>NODE.JS SR</t>
  </si>
  <si>
    <t>NODE.JS PL</t>
  </si>
  <si>
    <t>NODE.JS JR</t>
  </si>
  <si>
    <t>FRONT END</t>
  </si>
  <si>
    <t>JAVASCRIPT + HTML + CSS SR</t>
  </si>
  <si>
    <t>JAVASCRIPT + HTML + CSS PL</t>
  </si>
  <si>
    <t>JAVASCRIPT + HTML + CSS JR</t>
  </si>
  <si>
    <t>ANGULAR SR</t>
  </si>
  <si>
    <t>ANGULAR PL</t>
  </si>
  <si>
    <t>ANGULAR JR</t>
  </si>
  <si>
    <t>REACT SR</t>
  </si>
  <si>
    <t>REACT PL</t>
  </si>
  <si>
    <t>REACT JR</t>
  </si>
  <si>
    <t>VUE SR</t>
  </si>
  <si>
    <t>VUE PL</t>
  </si>
  <si>
    <t>VUE JR</t>
  </si>
  <si>
    <t>MOBILE</t>
  </si>
  <si>
    <t>ANDROID SR</t>
  </si>
  <si>
    <t>ANDROID PL</t>
  </si>
  <si>
    <t>ANDROID JR</t>
  </si>
  <si>
    <t>IOS SR</t>
  </si>
  <si>
    <t>IOS PL</t>
  </si>
  <si>
    <t>IOS JR</t>
  </si>
  <si>
    <t>Sequência</t>
  </si>
  <si>
    <t>Analista - Programador Pleno</t>
  </si>
  <si>
    <t xml:space="preserve">Analista - Programador Sênior </t>
  </si>
  <si>
    <t>Analista de Qualidade de Software</t>
  </si>
  <si>
    <t xml:space="preserve">Analista de UX/UI </t>
  </si>
  <si>
    <t xml:space="preserve">DBA (DB2/SQL) </t>
  </si>
  <si>
    <t xml:space="preserve">Arquiteto de Soluções </t>
  </si>
  <si>
    <t xml:space="preserve">Gerente de Projeto </t>
  </si>
  <si>
    <t>Gerente de Projeto - Técnico</t>
  </si>
  <si>
    <t>Objeto: Pregão Eletrônico -  REGISTRO DE PREÇOS para contratação de outsourcing de desenvolvimento e manutenção de aplicações, utilizando práticas ágeis, por posto de serviço, conforme condições, quantidades e exigências estabelecidas neste Edital e seus anexos.</t>
  </si>
  <si>
    <t>389423</t>
  </si>
  <si>
    <t>00092022</t>
  </si>
  <si>
    <t>CONSELHO REG.DE ENG.ARQ.E AGRON. DE S.PAULO</t>
  </si>
  <si>
    <t>Contratações do Governo</t>
  </si>
  <si>
    <t>Quantidade de amostras</t>
  </si>
  <si>
    <r>
      <rPr>
        <b/>
        <sz val="11"/>
        <color rgb="FF000000"/>
        <rFont val="Calibri"/>
        <family val="2"/>
      </rPr>
      <t xml:space="preserve">Guias Salariais </t>
    </r>
    <r>
      <rPr>
        <b/>
        <i/>
        <sz val="11"/>
        <color rgb="FF000000"/>
        <rFont val="Calibri"/>
        <family val="2"/>
      </rPr>
      <t>(cada guia pesquisa centenas de profissionais)</t>
    </r>
  </si>
  <si>
    <t>Variação Percentual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</si>
</sst>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R$&quot;\ * #,##0.00_-;\-&quot;R$&quot;\ * #,##0.00_-;_-&quot;R$&quot;\ * &quot;-&quot;??_-;_-@_-"/>
    <numFmt numFmtId="43" formatCode="_-* #,##0.00_-;\-* #,##0.00_-;_-* &quot;-&quot;??_-;_-@_-"/>
    <numFmt numFmtId="164" formatCode="[$R$ -416]#,##0.00"/>
    <numFmt numFmtId="165" formatCode="#,##0.0"/>
    <numFmt numFmtId="166" formatCode="0.0"/>
    <numFmt numFmtId="167" formatCode="_(&quot;R$ &quot;* #,##0.00_);_(&quot;R$ &quot;* \(#,##0.00\);_(&quot;R$ &quot;* &quot;-&quot;??_);_(@_)"/>
    <numFmt numFmtId="168" formatCode="_(* #,##0.00_);_(* \(#,##0.00\);_(* \-??_);_(@_)"/>
    <numFmt numFmtId="169" formatCode="_-[$R$-416]\ * #,##0.00_-;\-[$R$-416]\ * #,##0.00_-;_-[$R$-416]\ * &quot;-&quot;??_-;_-@_-"/>
    <numFmt numFmtId="170" formatCode="_-* #,##0_-;\-* #,##0_-;_-* &quot;-&quot;??_-;_-@_-"/>
  </numFmts>
  <fonts count="28">
    <font>
      <sz val="11"/>
      <color theme="1"/>
      <name val="Calibri"/>
      <family val="2"/>
      <scheme val="minor"/>
    </font>
    <font>
      <sz val="11"/>
      <color theme="1"/>
      <name val="Calibri"/>
      <family val="2"/>
      <scheme val="minor"/>
    </font>
    <font>
      <b/>
      <sz val="11"/>
      <color theme="1"/>
      <name val="Calibri"/>
      <family val="2"/>
      <scheme val="minor"/>
    </font>
    <font>
      <sz val="10"/>
      <color rgb="FF000000"/>
      <name val="Arial"/>
      <family val="2"/>
    </font>
    <font>
      <sz val="12"/>
      <color rgb="FF000000"/>
      <name val="&quot;Times New Roman&quot;"/>
    </font>
    <font>
      <strike/>
      <sz val="9"/>
      <color rgb="FF000000"/>
      <name val="Arial"/>
      <family val="2"/>
    </font>
    <font>
      <sz val="9"/>
      <color rgb="FF556D79"/>
      <name val="Arial"/>
      <family val="2"/>
    </font>
    <font>
      <u/>
      <sz val="9"/>
      <color rgb="FF0056B3"/>
      <name val="Arial"/>
      <family val="2"/>
    </font>
    <font>
      <sz val="9"/>
      <color rgb="FF000000"/>
      <name val="Arial"/>
      <family val="2"/>
    </font>
    <font>
      <sz val="10"/>
      <color rgb="FFFF0000"/>
      <name val="Arial"/>
      <family val="2"/>
    </font>
    <font>
      <b/>
      <sz val="10"/>
      <color rgb="FFFF0000"/>
      <name val="Arial"/>
      <family val="2"/>
    </font>
    <font>
      <b/>
      <sz val="10"/>
      <color rgb="FF000000"/>
      <name val="Arial"/>
      <family val="2"/>
    </font>
    <font>
      <b/>
      <sz val="11"/>
      <color rgb="FF000000"/>
      <name val="Calibri"/>
      <family val="2"/>
      <scheme val="minor"/>
    </font>
    <font>
      <b/>
      <sz val="11"/>
      <color rgb="FFFF0000"/>
      <name val="Calibri"/>
      <family val="2"/>
      <scheme val="minor"/>
    </font>
    <font>
      <sz val="11"/>
      <color rgb="FFFF0000"/>
      <name val="Calibri"/>
      <family val="2"/>
      <scheme val="minor"/>
    </font>
    <font>
      <b/>
      <sz val="11"/>
      <name val="Calibri"/>
      <family val="2"/>
      <scheme val="minor"/>
    </font>
    <font>
      <sz val="11"/>
      <color rgb="FF000000"/>
      <name val="Calibri"/>
      <family val="2"/>
      <scheme val="minor"/>
    </font>
    <font>
      <sz val="10"/>
      <name val="Arial"/>
      <family val="2"/>
    </font>
    <font>
      <sz val="11"/>
      <name val="Calibri"/>
      <family val="2"/>
      <scheme val="minor"/>
    </font>
    <font>
      <sz val="10"/>
      <color rgb="FF000000"/>
      <name val="Times New Roman"/>
      <family val="1"/>
    </font>
    <font>
      <b/>
      <sz val="11"/>
      <color theme="4"/>
      <name val="Calibri"/>
      <family val="2"/>
      <scheme val="minor"/>
    </font>
    <font>
      <sz val="11"/>
      <color theme="4"/>
      <name val="Calibri"/>
      <family val="2"/>
      <scheme val="minor"/>
    </font>
    <font>
      <sz val="11"/>
      <color rgb="FF264A60"/>
      <name val="Calibri"/>
      <family val="2"/>
      <scheme val="minor"/>
    </font>
    <font>
      <b/>
      <sz val="11"/>
      <color rgb="FF264A60"/>
      <name val="Calibri"/>
      <family val="2"/>
      <scheme val="minor"/>
    </font>
    <font>
      <sz val="11"/>
      <color rgb="FF010205"/>
      <name val="Calibri"/>
      <family val="2"/>
      <scheme val="minor"/>
    </font>
    <font>
      <b/>
      <sz val="11"/>
      <color rgb="FF010205"/>
      <name val="Calibri"/>
      <family val="2"/>
      <scheme val="minor"/>
    </font>
    <font>
      <b/>
      <sz val="11"/>
      <color rgb="FF000000"/>
      <name val="Calibri"/>
      <family val="2"/>
    </font>
    <font>
      <b/>
      <i/>
      <sz val="11"/>
      <color rgb="FF000000"/>
      <name val="Calibri"/>
      <family val="2"/>
    </font>
  </fonts>
  <fills count="14">
    <fill>
      <patternFill patternType="none"/>
    </fill>
    <fill>
      <patternFill patternType="gray125"/>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rgb="FFE0E0E0"/>
        <bgColor rgb="FFE0E0E0"/>
      </patternFill>
    </fill>
    <fill>
      <patternFill patternType="solid">
        <fgColor rgb="FFB7B7B7"/>
        <bgColor rgb="FFB7B7B7"/>
      </patternFill>
    </fill>
    <fill>
      <patternFill patternType="solid">
        <fgColor theme="2" tint="-9.9978637043366805E-2"/>
        <bgColor indexed="64"/>
      </patternFill>
    </fill>
    <fill>
      <patternFill patternType="solid">
        <fgColor theme="2"/>
        <bgColor indexed="64"/>
      </patternFill>
    </fill>
    <fill>
      <patternFill patternType="solid">
        <fgColor rgb="FF00FF00"/>
        <bgColor rgb="FF00FF00"/>
      </patternFill>
    </fill>
  </fills>
  <borders count="6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right style="thin">
        <color rgb="FF000000"/>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rgb="FF000000"/>
      </right>
      <top/>
      <bottom/>
      <diagonal/>
    </border>
    <border>
      <left style="thin">
        <color rgb="FF000000"/>
      </left>
      <right/>
      <top/>
      <bottom/>
      <diagonal/>
    </border>
    <border>
      <left style="thin">
        <color rgb="FF000000"/>
      </left>
      <right/>
      <top/>
      <bottom style="thin">
        <color rgb="FF000000"/>
      </bottom>
      <diagonal/>
    </border>
    <border>
      <left style="thin">
        <color indexed="64"/>
      </left>
      <right style="thin">
        <color indexed="64"/>
      </right>
      <top/>
      <bottom style="thin">
        <color rgb="FF000000"/>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rgb="FF000000"/>
      </left>
      <right style="thin">
        <color indexed="64"/>
      </right>
      <top/>
      <bottom style="thin">
        <color indexed="64"/>
      </bottom>
      <diagonal/>
    </border>
  </borders>
  <cellStyleXfs count="22">
    <xf numFmtId="0" fontId="0" fillId="0" borderId="0"/>
    <xf numFmtId="44" fontId="1" fillId="0" borderId="0" applyFont="0" applyFill="0" applyBorder="0" applyAlignment="0" applyProtection="0"/>
    <xf numFmtId="0" fontId="3" fillId="0" borderId="0"/>
    <xf numFmtId="44"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168" fontId="17" fillId="0" borderId="0" applyFill="0" applyBorder="0" applyAlignment="0" applyProtection="0"/>
    <xf numFmtId="0" fontId="17" fillId="0" borderId="0"/>
    <xf numFmtId="43" fontId="17" fillId="0" borderId="0" applyFont="0" applyFill="0" applyBorder="0" applyAlignment="0" applyProtection="0"/>
    <xf numFmtId="44" fontId="17" fillId="0" borderId="0" applyFont="0" applyFill="0" applyBorder="0" applyAlignment="0" applyProtection="0"/>
    <xf numFmtId="9" fontId="17" fillId="0" borderId="0" applyFont="0" applyFill="0" applyBorder="0" applyAlignment="0" applyProtection="0"/>
    <xf numFmtId="0" fontId="19"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cellStyleXfs>
  <cellXfs count="669">
    <xf numFmtId="0" fontId="0" fillId="0" borderId="0" xfId="0"/>
    <xf numFmtId="0" fontId="2" fillId="0" borderId="8" xfId="0" applyFont="1" applyBorder="1" applyAlignment="1">
      <alignment horizontal="center" vertical="center"/>
    </xf>
    <xf numFmtId="0" fontId="2" fillId="0" borderId="14" xfId="0" applyFont="1" applyBorder="1" applyAlignment="1">
      <alignment horizontal="center" vertical="center"/>
    </xf>
    <xf numFmtId="0" fontId="2" fillId="0" borderId="18" xfId="0" applyFont="1" applyBorder="1" applyAlignment="1">
      <alignment horizontal="center" vertical="center"/>
    </xf>
    <xf numFmtId="44" fontId="0" fillId="0" borderId="5" xfId="1" applyFont="1" applyBorder="1"/>
    <xf numFmtId="44" fontId="0" fillId="0" borderId="0" xfId="1" applyFont="1" applyBorder="1"/>
    <xf numFmtId="44" fontId="0" fillId="0" borderId="6" xfId="1" applyFont="1" applyBorder="1"/>
    <xf numFmtId="44" fontId="0" fillId="0" borderId="7" xfId="1" applyFont="1" applyBorder="1"/>
    <xf numFmtId="44" fontId="0" fillId="0" borderId="8" xfId="1" applyFont="1" applyBorder="1"/>
    <xf numFmtId="44" fontId="0" fillId="0" borderId="9" xfId="1" applyFont="1" applyBorder="1"/>
    <xf numFmtId="0" fontId="2" fillId="0" borderId="23" xfId="0" applyFont="1" applyBorder="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23" xfId="0" applyFont="1" applyFill="1" applyBorder="1" applyAlignment="1">
      <alignment horizontal="center" vertical="center"/>
    </xf>
    <xf numFmtId="0" fontId="2" fillId="3" borderId="14" xfId="0" applyFont="1" applyFill="1" applyBorder="1" applyAlignment="1">
      <alignment horizontal="center" vertical="center"/>
    </xf>
    <xf numFmtId="0" fontId="2" fillId="3" borderId="15" xfId="0" applyFont="1" applyFill="1" applyBorder="1" applyAlignment="1">
      <alignment horizontal="center" vertical="center"/>
    </xf>
    <xf numFmtId="0" fontId="2" fillId="4" borderId="14"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0" fontId="2" fillId="4" borderId="12" xfId="0" applyFont="1" applyFill="1" applyBorder="1" applyAlignment="1">
      <alignment horizontal="center" vertical="center"/>
    </xf>
    <xf numFmtId="0" fontId="2" fillId="4" borderId="13" xfId="0" applyFont="1" applyFill="1" applyBorder="1" applyAlignment="1">
      <alignment horizontal="center" vertical="center"/>
    </xf>
    <xf numFmtId="0" fontId="2" fillId="5" borderId="14" xfId="0" applyFont="1" applyFill="1" applyBorder="1" applyAlignment="1">
      <alignment horizontal="center" vertical="center"/>
    </xf>
    <xf numFmtId="0" fontId="2" fillId="5" borderId="15" xfId="0" applyFont="1" applyFill="1" applyBorder="1" applyAlignment="1">
      <alignment horizontal="center" vertical="center"/>
    </xf>
    <xf numFmtId="0" fontId="2" fillId="6" borderId="14" xfId="0" applyFont="1" applyFill="1" applyBorder="1" applyAlignment="1">
      <alignment horizontal="center" vertical="center"/>
    </xf>
    <xf numFmtId="0" fontId="2" fillId="6" borderId="15" xfId="0" applyFont="1" applyFill="1" applyBorder="1" applyAlignment="1">
      <alignment horizontal="center" vertical="center"/>
    </xf>
    <xf numFmtId="0" fontId="2" fillId="0" borderId="9" xfId="0" applyFont="1" applyBorder="1" applyAlignment="1">
      <alignment horizontal="center" vertical="center"/>
    </xf>
    <xf numFmtId="0" fontId="2" fillId="0" borderId="1" xfId="0" applyFont="1" applyBorder="1" applyAlignment="1">
      <alignment horizontal="center" vertical="center"/>
    </xf>
    <xf numFmtId="44" fontId="0" fillId="0" borderId="2" xfId="1" applyFont="1" applyBorder="1" applyAlignment="1">
      <alignment horizontal="center" vertical="center"/>
    </xf>
    <xf numFmtId="44" fontId="0" fillId="0" borderId="5" xfId="1" applyFont="1" applyBorder="1" applyAlignment="1">
      <alignment horizontal="center" vertical="center"/>
    </xf>
    <xf numFmtId="44" fontId="0" fillId="0" borderId="7" xfId="1" applyFont="1" applyBorder="1" applyAlignment="1">
      <alignment horizontal="center" vertical="center"/>
    </xf>
    <xf numFmtId="44" fontId="0" fillId="0" borderId="3" xfId="1" applyFont="1" applyBorder="1" applyAlignment="1">
      <alignment horizontal="center" vertical="center"/>
    </xf>
    <xf numFmtId="44" fontId="0" fillId="0" borderId="4" xfId="1" applyFont="1" applyBorder="1" applyAlignment="1">
      <alignment horizontal="center" vertical="center"/>
    </xf>
    <xf numFmtId="44" fontId="0" fillId="0" borderId="0" xfId="1" applyFont="1" applyBorder="1" applyAlignment="1">
      <alignment horizontal="center" vertical="center"/>
    </xf>
    <xf numFmtId="44" fontId="0" fillId="0" borderId="6" xfId="1" applyFont="1" applyBorder="1" applyAlignment="1">
      <alignment horizontal="center" vertical="center"/>
    </xf>
    <xf numFmtId="44" fontId="0" fillId="0" borderId="8" xfId="1" applyFont="1" applyBorder="1" applyAlignment="1">
      <alignment horizontal="center" vertical="center"/>
    </xf>
    <xf numFmtId="44" fontId="0" fillId="0" borderId="9" xfId="1" applyFont="1" applyBorder="1" applyAlignment="1">
      <alignment horizontal="center" vertical="center"/>
    </xf>
    <xf numFmtId="44" fontId="0" fillId="8" borderId="2" xfId="1" applyFont="1" applyFill="1" applyBorder="1" applyAlignment="1">
      <alignment horizontal="center" vertical="center"/>
    </xf>
    <xf numFmtId="44" fontId="0" fillId="8" borderId="3" xfId="1" applyFont="1" applyFill="1" applyBorder="1" applyAlignment="1">
      <alignment horizontal="center" vertical="center"/>
    </xf>
    <xf numFmtId="44" fontId="0" fillId="8" borderId="4" xfId="1" applyFont="1" applyFill="1" applyBorder="1" applyAlignment="1">
      <alignment horizontal="center" vertical="center"/>
    </xf>
    <xf numFmtId="44" fontId="0" fillId="8" borderId="5" xfId="1" applyFont="1" applyFill="1" applyBorder="1" applyAlignment="1">
      <alignment horizontal="center" vertical="center"/>
    </xf>
    <xf numFmtId="44" fontId="0" fillId="8" borderId="0" xfId="1" applyFont="1" applyFill="1" applyBorder="1" applyAlignment="1">
      <alignment horizontal="center" vertical="center"/>
    </xf>
    <xf numFmtId="44" fontId="0" fillId="8" borderId="6" xfId="1" applyFont="1" applyFill="1" applyBorder="1" applyAlignment="1">
      <alignment horizontal="center" vertical="center"/>
    </xf>
    <xf numFmtId="44" fontId="0" fillId="8" borderId="7" xfId="1" applyFont="1" applyFill="1" applyBorder="1" applyAlignment="1">
      <alignment horizontal="center" vertical="center"/>
    </xf>
    <xf numFmtId="44" fontId="0" fillId="8" borderId="8" xfId="1" applyFont="1" applyFill="1" applyBorder="1" applyAlignment="1">
      <alignment horizontal="center" vertical="center"/>
    </xf>
    <xf numFmtId="44" fontId="0" fillId="8" borderId="9" xfId="1" applyFont="1" applyFill="1" applyBorder="1" applyAlignment="1">
      <alignment horizontal="center" vertical="center"/>
    </xf>
    <xf numFmtId="44" fontId="0" fillId="7" borderId="5" xfId="1" applyFont="1" applyFill="1" applyBorder="1" applyAlignment="1">
      <alignment horizontal="center" vertical="center"/>
    </xf>
    <xf numFmtId="44" fontId="0" fillId="7" borderId="0" xfId="1" applyFont="1" applyFill="1" applyBorder="1" applyAlignment="1">
      <alignment horizontal="center" vertical="center"/>
    </xf>
    <xf numFmtId="44" fontId="0" fillId="7" borderId="6" xfId="1" applyFont="1" applyFill="1" applyBorder="1" applyAlignment="1">
      <alignment horizontal="center" vertical="center"/>
    </xf>
    <xf numFmtId="0" fontId="2" fillId="8" borderId="0" xfId="0" applyFont="1" applyFill="1" applyAlignment="1">
      <alignment horizontal="center" vertical="center"/>
    </xf>
    <xf numFmtId="0" fontId="2" fillId="8" borderId="0" xfId="0" applyFont="1" applyFill="1" applyAlignment="1">
      <alignment horizontal="center" vertical="center" wrapText="1"/>
    </xf>
    <xf numFmtId="0" fontId="3" fillId="0" borderId="0" xfId="2"/>
    <xf numFmtId="0" fontId="4" fillId="0" borderId="0" xfId="2" applyFont="1"/>
    <xf numFmtId="0" fontId="5" fillId="0" borderId="0" xfId="2" applyFont="1" applyAlignment="1">
      <alignment horizontal="left"/>
    </xf>
    <xf numFmtId="0" fontId="6" fillId="0" borderId="0" xfId="2" applyFont="1"/>
    <xf numFmtId="0" fontId="7" fillId="0" borderId="0" xfId="2" applyFont="1"/>
    <xf numFmtId="0" fontId="8" fillId="0" borderId="0" xfId="2" applyFont="1" applyAlignment="1">
      <alignment horizontal="left"/>
    </xf>
    <xf numFmtId="49" fontId="9" fillId="0" borderId="0" xfId="2" applyNumberFormat="1" applyFont="1" applyAlignment="1">
      <alignment horizontal="left"/>
    </xf>
    <xf numFmtId="0" fontId="9" fillId="0" borderId="0" xfId="2" applyFont="1"/>
    <xf numFmtId="49" fontId="9" fillId="0" borderId="0" xfId="2" applyNumberFormat="1" applyFont="1"/>
    <xf numFmtId="49" fontId="10" fillId="0" borderId="26" xfId="2" applyNumberFormat="1" applyFont="1" applyBorder="1"/>
    <xf numFmtId="0" fontId="11" fillId="0" borderId="27" xfId="2" applyFont="1" applyBorder="1" applyAlignment="1">
      <alignment horizontal="center"/>
    </xf>
    <xf numFmtId="0" fontId="0" fillId="8" borderId="0" xfId="0" applyFill="1"/>
    <xf numFmtId="0" fontId="0" fillId="0" borderId="20" xfId="0" applyBorder="1"/>
    <xf numFmtId="0" fontId="0" fillId="7" borderId="21" xfId="0" applyFill="1" applyBorder="1"/>
    <xf numFmtId="0" fontId="0" fillId="0" borderId="21" xfId="0" applyBorder="1"/>
    <xf numFmtId="0" fontId="0" fillId="0" borderId="22" xfId="0" applyBorder="1"/>
    <xf numFmtId="0" fontId="2" fillId="0" borderId="19" xfId="0" applyFont="1" applyBorder="1" applyAlignment="1">
      <alignment horizontal="center" vertical="center"/>
    </xf>
    <xf numFmtId="164" fontId="12" fillId="9" borderId="19" xfId="0" applyNumberFormat="1" applyFont="1" applyFill="1" applyBorder="1" applyAlignment="1">
      <alignment horizontal="center" vertical="center"/>
    </xf>
    <xf numFmtId="164" fontId="12" fillId="9" borderId="15" xfId="0" applyNumberFormat="1" applyFont="1" applyFill="1" applyBorder="1" applyAlignment="1">
      <alignment horizontal="center" vertical="center"/>
    </xf>
    <xf numFmtId="0" fontId="0" fillId="0" borderId="0" xfId="0" applyAlignment="1">
      <alignment horizontal="center" vertical="center"/>
    </xf>
    <xf numFmtId="164" fontId="12" fillId="9" borderId="23" xfId="0" applyNumberFormat="1" applyFont="1" applyFill="1" applyBorder="1" applyAlignment="1">
      <alignment horizontal="center" vertical="center"/>
    </xf>
    <xf numFmtId="164" fontId="12" fillId="9" borderId="13" xfId="0" applyNumberFormat="1" applyFont="1" applyFill="1" applyBorder="1" applyAlignment="1">
      <alignment horizontal="center" vertical="center"/>
    </xf>
    <xf numFmtId="0" fontId="0" fillId="0" borderId="20" xfId="0" applyBorder="1" applyAlignment="1">
      <alignment horizontal="center" vertical="center"/>
    </xf>
    <xf numFmtId="0" fontId="0" fillId="7" borderId="21" xfId="0" applyFill="1" applyBorder="1" applyAlignment="1">
      <alignment horizontal="center" vertical="center"/>
    </xf>
    <xf numFmtId="0" fontId="0" fillId="0" borderId="21" xfId="0" applyBorder="1" applyAlignment="1">
      <alignment horizontal="center" vertical="center"/>
    </xf>
    <xf numFmtId="0" fontId="0" fillId="8" borderId="21" xfId="0" applyFill="1" applyBorder="1" applyAlignment="1">
      <alignment horizontal="center" vertical="center"/>
    </xf>
    <xf numFmtId="0" fontId="0" fillId="0" borderId="22" xfId="0" applyBorder="1" applyAlignment="1">
      <alignment horizontal="center" vertical="center"/>
    </xf>
    <xf numFmtId="0" fontId="0" fillId="0" borderId="0" xfId="0" applyAlignment="1">
      <alignment horizontal="center" vertical="center" wrapText="1"/>
    </xf>
    <xf numFmtId="0" fontId="0" fillId="0" borderId="2" xfId="0" applyBorder="1"/>
    <xf numFmtId="0" fontId="0" fillId="0" borderId="5" xfId="0" applyBorder="1"/>
    <xf numFmtId="0" fontId="0" fillId="0" borderId="7" xfId="0" applyBorder="1"/>
    <xf numFmtId="0" fontId="2" fillId="8" borderId="8" xfId="0" applyFont="1" applyFill="1" applyBorder="1" applyAlignment="1">
      <alignment vertical="center"/>
    </xf>
    <xf numFmtId="0" fontId="0" fillId="8" borderId="0" xfId="0" applyFill="1" applyAlignment="1">
      <alignment horizontal="center" vertical="center"/>
    </xf>
    <xf numFmtId="0" fontId="0" fillId="0" borderId="2" xfId="0"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0" fontId="0" fillId="7" borderId="5" xfId="0" applyFill="1" applyBorder="1"/>
    <xf numFmtId="0" fontId="0" fillId="8" borderId="5" xfId="0" applyFill="1" applyBorder="1"/>
    <xf numFmtId="0" fontId="0" fillId="7" borderId="7" xfId="0" applyFill="1" applyBorder="1"/>
    <xf numFmtId="0" fontId="0" fillId="7" borderId="22" xfId="0" applyFill="1" applyBorder="1" applyAlignment="1">
      <alignment horizontal="center" vertical="center"/>
    </xf>
    <xf numFmtId="0" fontId="0" fillId="8" borderId="2" xfId="0" applyFill="1" applyBorder="1"/>
    <xf numFmtId="0" fontId="0" fillId="8" borderId="20" xfId="0" applyFill="1" applyBorder="1" applyAlignment="1">
      <alignment horizontal="center" vertical="center"/>
    </xf>
    <xf numFmtId="1" fontId="0" fillId="0" borderId="20" xfId="1" applyNumberFormat="1" applyFont="1" applyBorder="1" applyAlignment="1">
      <alignment horizontal="center" vertical="center"/>
    </xf>
    <xf numFmtId="1" fontId="0" fillId="7" borderId="21" xfId="1" applyNumberFormat="1" applyFont="1" applyFill="1" applyBorder="1" applyAlignment="1">
      <alignment horizontal="center" vertical="center"/>
    </xf>
    <xf numFmtId="1" fontId="0" fillId="0" borderId="21" xfId="1" applyNumberFormat="1" applyFont="1" applyBorder="1" applyAlignment="1">
      <alignment horizontal="center" vertical="center"/>
    </xf>
    <xf numFmtId="1" fontId="0" fillId="8" borderId="21" xfId="1" applyNumberFormat="1" applyFont="1" applyFill="1" applyBorder="1" applyAlignment="1">
      <alignment horizontal="center" vertical="center"/>
    </xf>
    <xf numFmtId="1" fontId="0" fillId="0" borderId="22" xfId="1" applyNumberFormat="1" applyFont="1" applyBorder="1" applyAlignment="1">
      <alignment horizontal="center" vertical="center"/>
    </xf>
    <xf numFmtId="0" fontId="0" fillId="7" borderId="2" xfId="0" applyFill="1" applyBorder="1"/>
    <xf numFmtId="0" fontId="0" fillId="7" borderId="20" xfId="0" applyFill="1" applyBorder="1" applyAlignment="1">
      <alignment horizontal="center" vertical="center"/>
    </xf>
    <xf numFmtId="0" fontId="0" fillId="8" borderId="7" xfId="0" applyFill="1" applyBorder="1"/>
    <xf numFmtId="0" fontId="0" fillId="8" borderId="22" xfId="0" applyFill="1" applyBorder="1" applyAlignment="1">
      <alignment horizontal="center" vertical="center"/>
    </xf>
    <xf numFmtId="44" fontId="0" fillId="7" borderId="7" xfId="1" applyFont="1" applyFill="1" applyBorder="1" applyAlignment="1">
      <alignment horizontal="center" vertical="center"/>
    </xf>
    <xf numFmtId="44" fontId="0" fillId="7" borderId="8" xfId="1" applyFont="1" applyFill="1" applyBorder="1" applyAlignment="1">
      <alignment horizontal="center" vertical="center"/>
    </xf>
    <xf numFmtId="44" fontId="0" fillId="7" borderId="9" xfId="1" applyFont="1" applyFill="1" applyBorder="1" applyAlignment="1">
      <alignment horizontal="center" vertical="center"/>
    </xf>
    <xf numFmtId="44" fontId="0" fillId="7" borderId="3" xfId="1" applyFont="1" applyFill="1" applyBorder="1" applyAlignment="1">
      <alignment horizontal="center" vertical="center"/>
    </xf>
    <xf numFmtId="44" fontId="0" fillId="7" borderId="4" xfId="1" applyFont="1" applyFill="1" applyBorder="1" applyAlignment="1">
      <alignment horizontal="center" vertical="center"/>
    </xf>
    <xf numFmtId="1" fontId="0" fillId="7" borderId="22" xfId="1" applyNumberFormat="1" applyFont="1" applyFill="1" applyBorder="1" applyAlignment="1">
      <alignment horizontal="center" vertical="center"/>
    </xf>
    <xf numFmtId="0" fontId="0" fillId="7" borderId="5" xfId="0" applyFill="1" applyBorder="1" applyAlignment="1">
      <alignment horizontal="center" vertical="center"/>
    </xf>
    <xf numFmtId="0" fontId="2" fillId="7" borderId="29" xfId="0" applyFont="1" applyFill="1" applyBorder="1" applyAlignment="1">
      <alignment horizontal="center" vertical="center"/>
    </xf>
    <xf numFmtId="0" fontId="2" fillId="7" borderId="30" xfId="0" applyFont="1" applyFill="1" applyBorder="1" applyAlignment="1">
      <alignment horizontal="center" vertical="center"/>
    </xf>
    <xf numFmtId="0" fontId="2" fillId="7" borderId="31" xfId="0" applyFont="1" applyFill="1" applyBorder="1" applyAlignment="1">
      <alignment horizontal="center" vertical="center"/>
    </xf>
    <xf numFmtId="1" fontId="0" fillId="8" borderId="20" xfId="1" applyNumberFormat="1" applyFont="1" applyFill="1" applyBorder="1" applyAlignment="1">
      <alignment horizontal="center" vertical="center"/>
    </xf>
    <xf numFmtId="1" fontId="0" fillId="8" borderId="22" xfId="1" applyNumberFormat="1" applyFont="1" applyFill="1" applyBorder="1" applyAlignment="1">
      <alignment horizontal="center" vertical="center"/>
    </xf>
    <xf numFmtId="1" fontId="0" fillId="7" borderId="20" xfId="1" applyNumberFormat="1" applyFont="1" applyFill="1" applyBorder="1" applyAlignment="1">
      <alignment horizontal="center" vertical="center"/>
    </xf>
    <xf numFmtId="44" fontId="0" fillId="7" borderId="2" xfId="1" applyFont="1" applyFill="1" applyBorder="1" applyAlignment="1">
      <alignment horizontal="center" vertical="center"/>
    </xf>
    <xf numFmtId="0" fontId="2" fillId="0" borderId="0" xfId="0" applyFont="1"/>
    <xf numFmtId="0" fontId="2" fillId="0" borderId="20" xfId="0" applyFont="1" applyBorder="1" applyAlignment="1">
      <alignment horizontal="center" vertical="center" wrapText="1"/>
    </xf>
    <xf numFmtId="44" fontId="0" fillId="0" borderId="0" xfId="1" applyFont="1"/>
    <xf numFmtId="0" fontId="2" fillId="0" borderId="0" xfId="0" applyFont="1" applyAlignment="1">
      <alignment horizontal="center" vertical="center"/>
    </xf>
    <xf numFmtId="0" fontId="0" fillId="8" borderId="0" xfId="0" applyFill="1" applyAlignment="1">
      <alignment vertical="center" wrapText="1"/>
    </xf>
    <xf numFmtId="0" fontId="14" fillId="0" borderId="5" xfId="0" applyFont="1" applyBorder="1"/>
    <xf numFmtId="44" fontId="0" fillId="0" borderId="0" xfId="1" applyFont="1" applyFill="1" applyBorder="1" applyAlignment="1">
      <alignment horizontal="center" vertical="center"/>
    </xf>
    <xf numFmtId="0" fontId="0" fillId="0" borderId="1" xfId="0" applyBorder="1" applyAlignment="1">
      <alignment horizontal="center" vertical="center"/>
    </xf>
    <xf numFmtId="44" fontId="0" fillId="0" borderId="0" xfId="1" applyFont="1" applyAlignment="1">
      <alignment horizontal="center" vertical="center"/>
    </xf>
    <xf numFmtId="0" fontId="2" fillId="8" borderId="8" xfId="0" applyFont="1" applyFill="1" applyBorder="1" applyAlignment="1">
      <alignment horizontal="center" vertical="center" wrapText="1"/>
    </xf>
    <xf numFmtId="0" fontId="0" fillId="8" borderId="0" xfId="0" applyFill="1" applyAlignment="1">
      <alignment horizontal="center" vertical="center" wrapText="1"/>
    </xf>
    <xf numFmtId="0" fontId="0" fillId="0" borderId="5" xfId="0" applyBorder="1" applyAlignment="1">
      <alignment horizontal="center" vertical="center" wrapText="1"/>
    </xf>
    <xf numFmtId="0" fontId="0" fillId="0" borderId="1" xfId="0" applyBorder="1" applyAlignment="1">
      <alignment horizontal="center" vertical="center" wrapText="1"/>
    </xf>
    <xf numFmtId="0" fontId="0" fillId="0" borderId="6" xfId="0" applyBorder="1"/>
    <xf numFmtId="44" fontId="0" fillId="0" borderId="2" xfId="1" applyFont="1" applyBorder="1"/>
    <xf numFmtId="44" fontId="0" fillId="0" borderId="3" xfId="1" applyFont="1" applyBorder="1"/>
    <xf numFmtId="44" fontId="0" fillId="0" borderId="4" xfId="1" applyFont="1" applyBorder="1"/>
    <xf numFmtId="44" fontId="0" fillId="0" borderId="2" xfId="0" applyNumberFormat="1" applyBorder="1" applyAlignment="1">
      <alignment horizontal="center" vertical="center"/>
    </xf>
    <xf numFmtId="44" fontId="0" fillId="0" borderId="3" xfId="0" applyNumberFormat="1" applyBorder="1" applyAlignment="1">
      <alignment horizontal="center" vertical="center"/>
    </xf>
    <xf numFmtId="44" fontId="0" fillId="0" borderId="5" xfId="0" applyNumberFormat="1" applyBorder="1" applyAlignment="1">
      <alignment horizontal="center" vertical="center"/>
    </xf>
    <xf numFmtId="44" fontId="0" fillId="0" borderId="0" xfId="0" applyNumberFormat="1" applyAlignment="1">
      <alignment horizontal="center" vertical="center"/>
    </xf>
    <xf numFmtId="0" fontId="2" fillId="8" borderId="0" xfId="0" applyFont="1" applyFill="1"/>
    <xf numFmtId="0" fontId="2" fillId="10" borderId="33" xfId="0" applyFont="1" applyFill="1" applyBorder="1" applyAlignment="1">
      <alignment horizontal="center" vertical="center" wrapText="1"/>
    </xf>
    <xf numFmtId="49" fontId="2" fillId="10" borderId="32" xfId="0" applyNumberFormat="1" applyFont="1" applyFill="1" applyBorder="1" applyAlignment="1">
      <alignment horizontal="center" vertical="center" wrapText="1"/>
    </xf>
    <xf numFmtId="0" fontId="0" fillId="0" borderId="0" xfId="0" applyAlignment="1">
      <alignment horizontal="left" vertical="center" wrapText="1"/>
    </xf>
    <xf numFmtId="2" fontId="0" fillId="0" borderId="0" xfId="0" applyNumberFormat="1" applyAlignment="1">
      <alignment horizontal="center" vertical="center"/>
    </xf>
    <xf numFmtId="0" fontId="0" fillId="0" borderId="8" xfId="0" applyBorder="1" applyAlignment="1">
      <alignment horizontal="center" vertical="center"/>
    </xf>
    <xf numFmtId="0" fontId="0" fillId="0" borderId="8" xfId="0" applyBorder="1" applyAlignment="1">
      <alignment horizontal="left" vertical="center" wrapText="1"/>
    </xf>
    <xf numFmtId="2" fontId="0" fillId="0" borderId="8" xfId="0" applyNumberFormat="1"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left" vertical="center" wrapText="1"/>
    </xf>
    <xf numFmtId="2" fontId="0" fillId="0" borderId="3" xfId="0" applyNumberFormat="1" applyBorder="1" applyAlignment="1">
      <alignment horizontal="center" vertical="center"/>
    </xf>
    <xf numFmtId="4" fontId="0" fillId="0" borderId="4" xfId="0" applyNumberFormat="1" applyBorder="1" applyAlignment="1">
      <alignment horizontal="center" vertical="center"/>
    </xf>
    <xf numFmtId="0" fontId="0" fillId="0" borderId="3" xfId="0" applyBorder="1" applyAlignment="1">
      <alignment horizontal="center" vertical="center" wrapText="1"/>
    </xf>
    <xf numFmtId="49" fontId="0" fillId="0" borderId="3" xfId="0" applyNumberFormat="1" applyBorder="1" applyAlignment="1">
      <alignment horizontal="center" vertical="center" wrapText="1"/>
    </xf>
    <xf numFmtId="49" fontId="0" fillId="0" borderId="0" xfId="0" applyNumberFormat="1" applyAlignment="1">
      <alignment horizontal="center" vertical="center" wrapText="1"/>
    </xf>
    <xf numFmtId="4" fontId="0" fillId="0" borderId="0" xfId="0" applyNumberFormat="1" applyAlignment="1">
      <alignment horizontal="center" vertical="center"/>
    </xf>
    <xf numFmtId="49" fontId="12" fillId="10" borderId="33" xfId="0" applyNumberFormat="1" applyFont="1" applyFill="1" applyBorder="1" applyAlignment="1">
      <alignment horizontal="center" vertical="center" wrapText="1"/>
    </xf>
    <xf numFmtId="0" fontId="12" fillId="10" borderId="33" xfId="0" applyFont="1" applyFill="1" applyBorder="1" applyAlignment="1">
      <alignment horizontal="center" vertical="center" wrapText="1"/>
    </xf>
    <xf numFmtId="44" fontId="12" fillId="10" borderId="33" xfId="1" applyFont="1" applyFill="1" applyBorder="1" applyAlignment="1">
      <alignment horizontal="center" vertical="center" wrapText="1"/>
    </xf>
    <xf numFmtId="165" fontId="12" fillId="10" borderId="33" xfId="0" applyNumberFormat="1" applyFont="1" applyFill="1" applyBorder="1" applyAlignment="1">
      <alignment horizontal="center" vertical="center" wrapText="1"/>
    </xf>
    <xf numFmtId="164" fontId="12" fillId="10" borderId="33" xfId="0" applyNumberFormat="1" applyFont="1" applyFill="1" applyBorder="1" applyAlignment="1">
      <alignment horizontal="center" vertical="center" wrapText="1"/>
    </xf>
    <xf numFmtId="2" fontId="12" fillId="10" borderId="33" xfId="0" applyNumberFormat="1" applyFont="1" applyFill="1" applyBorder="1" applyAlignment="1">
      <alignment horizontal="center" vertical="center"/>
    </xf>
    <xf numFmtId="4" fontId="12" fillId="10" borderId="34" xfId="0" applyNumberFormat="1" applyFont="1" applyFill="1" applyBorder="1" applyAlignment="1">
      <alignment horizontal="center" vertical="center" wrapText="1"/>
    </xf>
    <xf numFmtId="49" fontId="0" fillId="0" borderId="2" xfId="0" applyNumberFormat="1" applyBorder="1" applyAlignment="1">
      <alignment horizontal="center" vertical="center" wrapText="1"/>
    </xf>
    <xf numFmtId="44" fontId="0" fillId="0" borderId="17" xfId="1" applyFont="1" applyBorder="1" applyAlignment="1">
      <alignment horizontal="center" vertical="center"/>
    </xf>
    <xf numFmtId="0" fontId="14" fillId="0" borderId="0" xfId="0" applyFont="1" applyAlignment="1">
      <alignment horizontal="left" vertical="center" wrapText="1"/>
    </xf>
    <xf numFmtId="0" fontId="0" fillId="11" borderId="5" xfId="0" applyFill="1" applyBorder="1"/>
    <xf numFmtId="0" fontId="0" fillId="11" borderId="5" xfId="0" applyFill="1" applyBorder="1" applyAlignment="1">
      <alignment horizontal="center" vertical="center"/>
    </xf>
    <xf numFmtId="0" fontId="0" fillId="11" borderId="0" xfId="0" applyFill="1"/>
    <xf numFmtId="0" fontId="0" fillId="11" borderId="21" xfId="0" applyFill="1" applyBorder="1" applyAlignment="1">
      <alignment horizontal="center" vertical="center"/>
    </xf>
    <xf numFmtId="44" fontId="0" fillId="11" borderId="5" xfId="1" applyFont="1" applyFill="1" applyBorder="1" applyAlignment="1">
      <alignment horizontal="center" vertical="center"/>
    </xf>
    <xf numFmtId="44" fontId="0" fillId="11" borderId="0" xfId="1" applyFont="1" applyFill="1" applyBorder="1" applyAlignment="1">
      <alignment horizontal="center" vertical="center"/>
    </xf>
    <xf numFmtId="44" fontId="0" fillId="11" borderId="6" xfId="1" applyFont="1" applyFill="1" applyBorder="1" applyAlignment="1">
      <alignment horizontal="center" vertical="center"/>
    </xf>
    <xf numFmtId="44" fontId="0" fillId="11" borderId="5" xfId="1" applyFont="1" applyFill="1" applyBorder="1"/>
    <xf numFmtId="44" fontId="0" fillId="11" borderId="0" xfId="1" applyFont="1" applyFill="1" applyBorder="1"/>
    <xf numFmtId="44" fontId="0" fillId="11" borderId="6" xfId="1" applyFont="1" applyFill="1" applyBorder="1"/>
    <xf numFmtId="0" fontId="0" fillId="11" borderId="7" xfId="0" applyFill="1" applyBorder="1"/>
    <xf numFmtId="0" fontId="0" fillId="11" borderId="7" xfId="0" applyFill="1" applyBorder="1" applyAlignment="1">
      <alignment horizontal="center" vertical="center"/>
    </xf>
    <xf numFmtId="0" fontId="0" fillId="11" borderId="22" xfId="0" applyFill="1" applyBorder="1" applyAlignment="1">
      <alignment horizontal="center" vertical="center"/>
    </xf>
    <xf numFmtId="44" fontId="0" fillId="11" borderId="7" xfId="1" applyFont="1" applyFill="1" applyBorder="1" applyAlignment="1">
      <alignment horizontal="center" vertical="center"/>
    </xf>
    <xf numFmtId="44" fontId="0" fillId="11" borderId="8" xfId="1" applyFont="1" applyFill="1" applyBorder="1" applyAlignment="1">
      <alignment horizontal="center" vertical="center"/>
    </xf>
    <xf numFmtId="44" fontId="0" fillId="11" borderId="7" xfId="1" applyFont="1" applyFill="1" applyBorder="1"/>
    <xf numFmtId="44" fontId="0" fillId="11" borderId="8" xfId="1" applyFont="1" applyFill="1" applyBorder="1"/>
    <xf numFmtId="44" fontId="0" fillId="11" borderId="9" xfId="1" applyFont="1" applyFill="1" applyBorder="1"/>
    <xf numFmtId="44" fontId="20" fillId="0" borderId="20" xfId="1" applyFont="1" applyBorder="1"/>
    <xf numFmtId="44" fontId="20" fillId="7" borderId="21" xfId="1" applyFont="1" applyFill="1" applyBorder="1"/>
    <xf numFmtId="44" fontId="20" fillId="0" borderId="21" xfId="1" applyFont="1" applyBorder="1"/>
    <xf numFmtId="44" fontId="20" fillId="0" borderId="20" xfId="1" applyFont="1" applyBorder="1" applyAlignment="1">
      <alignment horizontal="center" vertical="center"/>
    </xf>
    <xf numFmtId="44" fontId="20" fillId="7" borderId="21" xfId="1" applyFont="1" applyFill="1" applyBorder="1" applyAlignment="1">
      <alignment horizontal="center" vertical="center"/>
    </xf>
    <xf numFmtId="44" fontId="20" fillId="0" borderId="21" xfId="1" applyFont="1" applyBorder="1" applyAlignment="1">
      <alignment horizontal="center" vertical="center"/>
    </xf>
    <xf numFmtId="44" fontId="20" fillId="8" borderId="21" xfId="1" applyFont="1" applyFill="1" applyBorder="1" applyAlignment="1">
      <alignment horizontal="center" vertical="center"/>
    </xf>
    <xf numFmtId="44" fontId="20" fillId="7" borderId="22" xfId="1" applyFont="1" applyFill="1" applyBorder="1" applyAlignment="1">
      <alignment horizontal="center" vertical="center"/>
    </xf>
    <xf numFmtId="44" fontId="20" fillId="8" borderId="20" xfId="1" applyFont="1" applyFill="1" applyBorder="1" applyAlignment="1">
      <alignment horizontal="center" vertical="center"/>
    </xf>
    <xf numFmtId="44" fontId="20" fillId="8" borderId="22" xfId="1" applyFont="1" applyFill="1" applyBorder="1" applyAlignment="1">
      <alignment horizontal="center" vertical="center"/>
    </xf>
    <xf numFmtId="44" fontId="20" fillId="7" borderId="20" xfId="1" applyFont="1" applyFill="1" applyBorder="1" applyAlignment="1">
      <alignment horizontal="center" vertical="center"/>
    </xf>
    <xf numFmtId="44" fontId="20" fillId="0" borderId="22" xfId="1" applyFont="1" applyBorder="1" applyAlignment="1">
      <alignment horizontal="center" vertical="center"/>
    </xf>
    <xf numFmtId="44" fontId="21" fillId="0" borderId="3" xfId="1" applyFont="1" applyBorder="1" applyAlignment="1">
      <alignment horizontal="center" vertical="center"/>
    </xf>
    <xf numFmtId="44" fontId="21" fillId="0" borderId="4" xfId="1" applyFont="1" applyBorder="1" applyAlignment="1">
      <alignment horizontal="center" vertical="center"/>
    </xf>
    <xf numFmtId="44" fontId="21" fillId="7" borderId="0" xfId="1" applyFont="1" applyFill="1" applyBorder="1" applyAlignment="1">
      <alignment horizontal="center" vertical="center"/>
    </xf>
    <xf numFmtId="44" fontId="21" fillId="7" borderId="6" xfId="1" applyFont="1" applyFill="1" applyBorder="1" applyAlignment="1">
      <alignment horizontal="center" vertical="center"/>
    </xf>
    <xf numFmtId="44" fontId="21" fillId="0" borderId="0" xfId="1" applyFont="1" applyBorder="1" applyAlignment="1">
      <alignment horizontal="center" vertical="center"/>
    </xf>
    <xf numFmtId="44" fontId="21" fillId="0" borderId="6" xfId="1" applyFont="1" applyBorder="1" applyAlignment="1">
      <alignment horizontal="center" vertical="center"/>
    </xf>
    <xf numFmtId="44" fontId="21" fillId="7" borderId="8" xfId="1" applyFont="1" applyFill="1" applyBorder="1" applyAlignment="1">
      <alignment horizontal="center" vertical="center"/>
    </xf>
    <xf numFmtId="44" fontId="21" fillId="7" borderId="9" xfId="1" applyFont="1" applyFill="1" applyBorder="1" applyAlignment="1">
      <alignment horizontal="center" vertical="center"/>
    </xf>
    <xf numFmtId="44" fontId="21" fillId="8" borderId="0" xfId="1" applyFont="1" applyFill="1" applyBorder="1" applyAlignment="1">
      <alignment horizontal="center" vertical="center"/>
    </xf>
    <xf numFmtId="44" fontId="21" fillId="8" borderId="6" xfId="1" applyFont="1" applyFill="1" applyBorder="1" applyAlignment="1">
      <alignment horizontal="center" vertical="center"/>
    </xf>
    <xf numFmtId="44" fontId="21" fillId="8" borderId="3" xfId="1" applyFont="1" applyFill="1" applyBorder="1" applyAlignment="1">
      <alignment horizontal="center" vertical="center"/>
    </xf>
    <xf numFmtId="44" fontId="21" fillId="8" borderId="4" xfId="1" applyFont="1" applyFill="1" applyBorder="1" applyAlignment="1">
      <alignment horizontal="center" vertical="center"/>
    </xf>
    <xf numFmtId="44" fontId="21" fillId="8" borderId="8" xfId="1" applyFont="1" applyFill="1" applyBorder="1" applyAlignment="1">
      <alignment horizontal="center" vertical="center"/>
    </xf>
    <xf numFmtId="44" fontId="21" fillId="8" borderId="9" xfId="1" applyFont="1" applyFill="1" applyBorder="1" applyAlignment="1">
      <alignment horizontal="center" vertical="center"/>
    </xf>
    <xf numFmtId="44" fontId="21" fillId="7" borderId="3" xfId="1" applyFont="1" applyFill="1" applyBorder="1" applyAlignment="1">
      <alignment horizontal="center" vertical="center"/>
    </xf>
    <xf numFmtId="44" fontId="21" fillId="7" borderId="4" xfId="1" applyFont="1" applyFill="1" applyBorder="1" applyAlignment="1">
      <alignment horizontal="center" vertical="center"/>
    </xf>
    <xf numFmtId="44" fontId="21" fillId="0" borderId="8" xfId="1" applyFont="1" applyBorder="1" applyAlignment="1">
      <alignment horizontal="center" vertical="center"/>
    </xf>
    <xf numFmtId="44" fontId="21" fillId="0" borderId="9" xfId="1" applyFont="1" applyBorder="1" applyAlignment="1">
      <alignment horizontal="center" vertical="center"/>
    </xf>
    <xf numFmtId="44" fontId="21" fillId="11" borderId="0" xfId="1" applyFont="1" applyFill="1" applyBorder="1" applyAlignment="1">
      <alignment horizontal="center" vertical="center"/>
    </xf>
    <xf numFmtId="44" fontId="21" fillId="11" borderId="8" xfId="1" applyFont="1" applyFill="1" applyBorder="1" applyAlignment="1">
      <alignment horizontal="center" vertical="center"/>
    </xf>
    <xf numFmtId="44" fontId="20" fillId="0" borderId="20" xfId="0" applyNumberFormat="1" applyFont="1" applyBorder="1"/>
    <xf numFmtId="44" fontId="20" fillId="11" borderId="21" xfId="0" applyNumberFormat="1" applyFont="1" applyFill="1" applyBorder="1"/>
    <xf numFmtId="44" fontId="20" fillId="0" borderId="21" xfId="0" applyNumberFormat="1" applyFont="1" applyBorder="1"/>
    <xf numFmtId="44" fontId="20" fillId="11" borderId="22" xfId="0" applyNumberFormat="1" applyFont="1" applyFill="1" applyBorder="1"/>
    <xf numFmtId="0" fontId="14" fillId="11" borderId="5" xfId="0" applyFont="1" applyFill="1" applyBorder="1"/>
    <xf numFmtId="0" fontId="18" fillId="0" borderId="5" xfId="0" applyFont="1" applyBorder="1"/>
    <xf numFmtId="0" fontId="18" fillId="11" borderId="5" xfId="0" applyFont="1" applyFill="1" applyBorder="1"/>
    <xf numFmtId="0" fontId="15" fillId="4" borderId="16" xfId="0" applyFont="1" applyFill="1" applyBorder="1" applyAlignment="1">
      <alignment horizontal="center" vertical="center"/>
    </xf>
    <xf numFmtId="0" fontId="15" fillId="4" borderId="16" xfId="0" applyFont="1" applyFill="1" applyBorder="1" applyAlignment="1">
      <alignment horizontal="center" vertical="center" wrapText="1"/>
    </xf>
    <xf numFmtId="0" fontId="15" fillId="4" borderId="1" xfId="0" applyFont="1" applyFill="1" applyBorder="1" applyAlignment="1">
      <alignment horizontal="center" vertical="center"/>
    </xf>
    <xf numFmtId="0" fontId="0" fillId="11" borderId="21" xfId="0" applyFill="1" applyBorder="1"/>
    <xf numFmtId="0" fontId="0" fillId="11" borderId="20" xfId="0" applyFill="1" applyBorder="1"/>
    <xf numFmtId="0" fontId="0" fillId="11" borderId="20" xfId="0" applyFill="1" applyBorder="1" applyAlignment="1">
      <alignment horizontal="center" vertical="center"/>
    </xf>
    <xf numFmtId="0" fontId="0" fillId="11" borderId="22" xfId="0" applyFill="1" applyBorder="1"/>
    <xf numFmtId="44" fontId="0" fillId="11" borderId="9" xfId="1" applyFont="1" applyFill="1" applyBorder="1" applyAlignment="1">
      <alignment horizontal="center" vertical="center"/>
    </xf>
    <xf numFmtId="164" fontId="12" fillId="8" borderId="0" xfId="0" applyNumberFormat="1" applyFont="1" applyFill="1" applyAlignment="1">
      <alignment horizontal="center" vertical="center"/>
    </xf>
    <xf numFmtId="3" fontId="0" fillId="8" borderId="0" xfId="0" applyNumberFormat="1" applyFill="1"/>
    <xf numFmtId="44" fontId="20" fillId="0" borderId="20" xfId="0" applyNumberFormat="1" applyFont="1" applyBorder="1" applyAlignment="1">
      <alignment horizontal="center" vertical="center"/>
    </xf>
    <xf numFmtId="44" fontId="20" fillId="11" borderId="21" xfId="1" applyFont="1" applyFill="1" applyBorder="1" applyAlignment="1">
      <alignment horizontal="center" vertical="center"/>
    </xf>
    <xf numFmtId="44" fontId="20" fillId="11" borderId="20" xfId="1" applyFont="1" applyFill="1" applyBorder="1" applyAlignment="1">
      <alignment horizontal="center" vertical="center"/>
    </xf>
    <xf numFmtId="44" fontId="20" fillId="11" borderId="22" xfId="1" applyFont="1" applyFill="1" applyBorder="1" applyAlignment="1">
      <alignment horizontal="center" vertical="center"/>
    </xf>
    <xf numFmtId="44" fontId="21" fillId="0" borderId="2" xfId="1" applyFont="1" applyBorder="1" applyAlignment="1">
      <alignment horizontal="center" vertical="center"/>
    </xf>
    <xf numFmtId="44" fontId="21" fillId="11" borderId="5" xfId="1" applyFont="1" applyFill="1" applyBorder="1" applyAlignment="1">
      <alignment horizontal="center" vertical="center"/>
    </xf>
    <xf numFmtId="44" fontId="21" fillId="11" borderId="6" xfId="1" applyFont="1" applyFill="1" applyBorder="1" applyAlignment="1">
      <alignment horizontal="center" vertical="center"/>
    </xf>
    <xf numFmtId="44" fontId="21" fillId="0" borderId="5" xfId="1" applyFont="1" applyBorder="1" applyAlignment="1">
      <alignment horizontal="center" vertical="center"/>
    </xf>
    <xf numFmtId="44" fontId="21" fillId="11" borderId="7" xfId="1" applyFont="1" applyFill="1" applyBorder="1" applyAlignment="1">
      <alignment horizontal="center" vertical="center"/>
    </xf>
    <xf numFmtId="44" fontId="21" fillId="11" borderId="9" xfId="1" applyFont="1" applyFill="1" applyBorder="1" applyAlignment="1">
      <alignment horizontal="center" vertical="center"/>
    </xf>
    <xf numFmtId="0" fontId="3" fillId="12" borderId="25" xfId="2" applyFill="1" applyBorder="1" applyAlignment="1">
      <alignment horizontal="center"/>
    </xf>
    <xf numFmtId="0" fontId="3" fillId="12" borderId="25" xfId="2" applyFill="1" applyBorder="1"/>
    <xf numFmtId="0" fontId="3" fillId="0" borderId="25" xfId="2" applyBorder="1" applyAlignment="1">
      <alignment horizontal="center"/>
    </xf>
    <xf numFmtId="0" fontId="3" fillId="0" borderId="25" xfId="2" applyBorder="1"/>
    <xf numFmtId="0" fontId="3" fillId="0" borderId="24" xfId="2" applyBorder="1" applyAlignment="1">
      <alignment horizontal="center"/>
    </xf>
    <xf numFmtId="0" fontId="3" fillId="0" borderId="24" xfId="2" applyBorder="1"/>
    <xf numFmtId="0" fontId="14" fillId="0" borderId="21" xfId="0" applyFont="1" applyBorder="1"/>
    <xf numFmtId="0" fontId="14" fillId="11" borderId="21" xfId="0" applyFont="1" applyFill="1" applyBorder="1"/>
    <xf numFmtId="0" fontId="0" fillId="11" borderId="16" xfId="0" applyFill="1" applyBorder="1"/>
    <xf numFmtId="0" fontId="0" fillId="11" borderId="16" xfId="0" applyFill="1" applyBorder="1" applyAlignment="1">
      <alignment horizontal="center" vertical="center"/>
    </xf>
    <xf numFmtId="0" fontId="0" fillId="11" borderId="2" xfId="0" applyFill="1" applyBorder="1"/>
    <xf numFmtId="0" fontId="0" fillId="11" borderId="2" xfId="0" applyFill="1" applyBorder="1" applyAlignment="1">
      <alignment horizontal="center" vertical="center"/>
    </xf>
    <xf numFmtId="0" fontId="0" fillId="8" borderId="1" xfId="0" applyFill="1" applyBorder="1" applyAlignment="1">
      <alignment horizontal="center" vertical="center" wrapText="1"/>
    </xf>
    <xf numFmtId="44" fontId="21" fillId="0" borderId="7" xfId="1" applyFont="1" applyBorder="1" applyAlignment="1">
      <alignment horizontal="center" vertical="center"/>
    </xf>
    <xf numFmtId="44" fontId="0" fillId="11" borderId="2" xfId="1" applyFont="1" applyFill="1" applyBorder="1" applyAlignment="1">
      <alignment horizontal="center" vertical="center"/>
    </xf>
    <xf numFmtId="44" fontId="0" fillId="11" borderId="3" xfId="1" applyFont="1" applyFill="1" applyBorder="1" applyAlignment="1">
      <alignment horizontal="center" vertical="center"/>
    </xf>
    <xf numFmtId="44" fontId="21" fillId="11" borderId="2" xfId="1" applyFont="1" applyFill="1" applyBorder="1" applyAlignment="1">
      <alignment horizontal="center" vertical="center"/>
    </xf>
    <xf numFmtId="44" fontId="21" fillId="11" borderId="4" xfId="1" applyFont="1" applyFill="1" applyBorder="1" applyAlignment="1">
      <alignment horizontal="center" vertical="center"/>
    </xf>
    <xf numFmtId="44" fontId="0" fillId="0" borderId="16" xfId="1" applyFont="1" applyBorder="1" applyAlignment="1">
      <alignment horizontal="center" vertical="center"/>
    </xf>
    <xf numFmtId="44" fontId="0" fillId="0" borderId="18" xfId="1" applyFont="1" applyBorder="1" applyAlignment="1">
      <alignment horizontal="center" vertical="center"/>
    </xf>
    <xf numFmtId="0" fontId="0" fillId="11" borderId="1" xfId="0" applyFill="1" applyBorder="1" applyAlignment="1">
      <alignment horizontal="center" vertical="center"/>
    </xf>
    <xf numFmtId="44" fontId="0" fillId="11" borderId="16" xfId="1" applyFont="1" applyFill="1" applyBorder="1" applyAlignment="1">
      <alignment horizontal="center" vertical="center"/>
    </xf>
    <xf numFmtId="44" fontId="0" fillId="11" borderId="17" xfId="1" applyFont="1" applyFill="1" applyBorder="1" applyAlignment="1">
      <alignment horizontal="center" vertical="center"/>
    </xf>
    <xf numFmtId="44" fontId="0" fillId="11" borderId="18" xfId="1" applyFont="1" applyFill="1" applyBorder="1" applyAlignment="1">
      <alignment horizontal="center" vertical="center"/>
    </xf>
    <xf numFmtId="44" fontId="0" fillId="11" borderId="2" xfId="1" applyFont="1" applyFill="1" applyBorder="1"/>
    <xf numFmtId="44" fontId="0" fillId="11" borderId="3" xfId="1" applyFont="1" applyFill="1" applyBorder="1"/>
    <xf numFmtId="44" fontId="0" fillId="11" borderId="4" xfId="1" applyFont="1" applyFill="1" applyBorder="1"/>
    <xf numFmtId="44" fontId="0" fillId="0" borderId="16" xfId="1" applyFont="1" applyBorder="1"/>
    <xf numFmtId="44" fontId="0" fillId="0" borderId="17" xfId="1" applyFont="1" applyBorder="1"/>
    <xf numFmtId="44" fontId="0" fillId="0" borderId="18" xfId="1" applyFont="1" applyBorder="1"/>
    <xf numFmtId="44" fontId="21" fillId="0" borderId="20" xfId="1" applyFont="1" applyBorder="1" applyAlignment="1">
      <alignment horizontal="center" vertical="center"/>
    </xf>
    <xf numFmtId="44" fontId="21" fillId="11" borderId="21" xfId="1" applyFont="1" applyFill="1" applyBorder="1" applyAlignment="1">
      <alignment horizontal="center" vertical="center"/>
    </xf>
    <xf numFmtId="44" fontId="21" fillId="0" borderId="1" xfId="1" applyFont="1" applyBorder="1" applyAlignment="1">
      <alignment horizontal="center" vertical="center"/>
    </xf>
    <xf numFmtId="44" fontId="21" fillId="11" borderId="1" xfId="1" applyFont="1" applyFill="1" applyBorder="1" applyAlignment="1">
      <alignment horizontal="center" vertical="center"/>
    </xf>
    <xf numFmtId="44" fontId="21" fillId="0" borderId="21" xfId="1" applyFont="1" applyBorder="1" applyAlignment="1">
      <alignment horizontal="center" vertical="center"/>
    </xf>
    <xf numFmtId="44" fontId="21" fillId="11" borderId="22" xfId="1" applyFont="1" applyFill="1" applyBorder="1" applyAlignment="1">
      <alignment horizontal="center" vertical="center"/>
    </xf>
    <xf numFmtId="44" fontId="21" fillId="0" borderId="22" xfId="1" applyFont="1" applyBorder="1" applyAlignment="1">
      <alignment horizontal="center" vertical="center"/>
    </xf>
    <xf numFmtId="44" fontId="21" fillId="11" borderId="20" xfId="1" applyFont="1" applyFill="1" applyBorder="1" applyAlignment="1">
      <alignment horizontal="center" vertical="center"/>
    </xf>
    <xf numFmtId="44" fontId="20" fillId="11" borderId="1" xfId="0" applyNumberFormat="1" applyFont="1" applyFill="1" applyBorder="1"/>
    <xf numFmtId="44" fontId="20" fillId="0" borderId="22" xfId="0" applyNumberFormat="1" applyFont="1" applyBorder="1"/>
    <xf numFmtId="44" fontId="20" fillId="11" borderId="20" xfId="0" applyNumberFormat="1" applyFont="1" applyFill="1" applyBorder="1"/>
    <xf numFmtId="44" fontId="0" fillId="11" borderId="5" xfId="0" applyNumberFormat="1" applyFill="1" applyBorder="1" applyAlignment="1">
      <alignment horizontal="center" vertical="center"/>
    </xf>
    <xf numFmtId="44" fontId="0" fillId="11" borderId="0" xfId="0" applyNumberFormat="1" applyFill="1" applyAlignment="1">
      <alignment horizontal="center" vertical="center"/>
    </xf>
    <xf numFmtId="0" fontId="0" fillId="11" borderId="6" xfId="0" applyFill="1" applyBorder="1"/>
    <xf numFmtId="44" fontId="0" fillId="11" borderId="0" xfId="1" applyFont="1" applyFill="1"/>
    <xf numFmtId="0" fontId="0" fillId="11" borderId="9" xfId="0" applyFill="1" applyBorder="1"/>
    <xf numFmtId="44" fontId="0" fillId="11" borderId="7" xfId="0" applyNumberFormat="1" applyFill="1" applyBorder="1" applyAlignment="1">
      <alignment horizontal="center" vertical="center"/>
    </xf>
    <xf numFmtId="44" fontId="0" fillId="11" borderId="8" xfId="0" applyNumberFormat="1" applyFill="1" applyBorder="1" applyAlignment="1">
      <alignment horizontal="center" vertical="center"/>
    </xf>
    <xf numFmtId="44" fontId="21" fillId="0" borderId="4" xfId="0" applyNumberFormat="1" applyFont="1" applyBorder="1" applyAlignment="1">
      <alignment horizontal="center" vertical="center"/>
    </xf>
    <xf numFmtId="44" fontId="21" fillId="11" borderId="6" xfId="0" applyNumberFormat="1" applyFont="1" applyFill="1" applyBorder="1" applyAlignment="1">
      <alignment horizontal="center" vertical="center"/>
    </xf>
    <xf numFmtId="44" fontId="21" fillId="0" borderId="6" xfId="0" applyNumberFormat="1" applyFont="1" applyBorder="1" applyAlignment="1">
      <alignment horizontal="center" vertical="center"/>
    </xf>
    <xf numFmtId="44" fontId="21" fillId="11" borderId="9" xfId="0" applyNumberFormat="1" applyFont="1" applyFill="1" applyBorder="1" applyAlignment="1">
      <alignment horizontal="center" vertical="center"/>
    </xf>
    <xf numFmtId="0" fontId="14" fillId="11" borderId="6" xfId="0" applyFont="1" applyFill="1" applyBorder="1"/>
    <xf numFmtId="0" fontId="0" fillId="11" borderId="0" xfId="0" applyFill="1" applyAlignment="1">
      <alignment horizontal="center" vertical="center"/>
    </xf>
    <xf numFmtId="0" fontId="14" fillId="11" borderId="0" xfId="0" applyFont="1" applyFill="1" applyAlignment="1">
      <alignment horizontal="left" vertical="center" wrapText="1"/>
    </xf>
    <xf numFmtId="2" fontId="0" fillId="11" borderId="0" xfId="0" applyNumberFormat="1" applyFill="1" applyAlignment="1">
      <alignment horizontal="center" vertical="center"/>
    </xf>
    <xf numFmtId="0" fontId="0" fillId="11" borderId="0" xfId="0" applyFill="1" applyAlignment="1">
      <alignment horizontal="left" vertical="center" wrapText="1"/>
    </xf>
    <xf numFmtId="0" fontId="0" fillId="11" borderId="8" xfId="0" applyFill="1" applyBorder="1" applyAlignment="1">
      <alignment horizontal="center" vertical="center"/>
    </xf>
    <xf numFmtId="0" fontId="0" fillId="11" borderId="8" xfId="0" applyFill="1" applyBorder="1" applyAlignment="1">
      <alignment horizontal="left" vertical="center" wrapText="1"/>
    </xf>
    <xf numFmtId="0" fontId="12" fillId="10" borderId="35" xfId="0" applyFont="1" applyFill="1" applyBorder="1" applyAlignment="1">
      <alignment horizontal="center" vertical="center" wrapText="1"/>
    </xf>
    <xf numFmtId="0" fontId="12" fillId="10" borderId="34" xfId="0" applyFont="1" applyFill="1" applyBorder="1" applyAlignment="1">
      <alignment horizontal="center" vertical="center" wrapText="1"/>
    </xf>
    <xf numFmtId="14" fontId="0" fillId="0" borderId="4" xfId="0" applyNumberFormat="1" applyBorder="1" applyAlignment="1">
      <alignment horizontal="center" vertical="center" wrapText="1"/>
    </xf>
    <xf numFmtId="0" fontId="0" fillId="11" borderId="3" xfId="0" applyFill="1" applyBorder="1" applyAlignment="1">
      <alignment horizontal="center" vertical="center"/>
    </xf>
    <xf numFmtId="0" fontId="0" fillId="11" borderId="3" xfId="0" applyFill="1" applyBorder="1" applyAlignment="1">
      <alignment horizontal="left" vertical="center" wrapText="1"/>
    </xf>
    <xf numFmtId="2" fontId="0" fillId="11" borderId="3" xfId="0" applyNumberFormat="1" applyFill="1" applyBorder="1" applyAlignment="1">
      <alignment horizontal="center" vertical="center"/>
    </xf>
    <xf numFmtId="2" fontId="0" fillId="11" borderId="8" xfId="0" applyNumberFormat="1" applyFill="1" applyBorder="1" applyAlignment="1">
      <alignment horizontal="center" vertical="center"/>
    </xf>
    <xf numFmtId="0" fontId="14" fillId="11" borderId="3" xfId="0" applyFont="1" applyFill="1" applyBorder="1" applyAlignment="1">
      <alignment horizontal="left" vertical="center" wrapText="1"/>
    </xf>
    <xf numFmtId="166" fontId="0" fillId="11" borderId="0" xfId="0" applyNumberFormat="1" applyFill="1" applyAlignment="1">
      <alignment horizontal="center" vertical="center"/>
    </xf>
    <xf numFmtId="0" fontId="22" fillId="0" borderId="39" xfId="2" applyFont="1" applyBorder="1" applyAlignment="1">
      <alignment horizontal="left" vertical="top"/>
    </xf>
    <xf numFmtId="0" fontId="23" fillId="0" borderId="0" xfId="2" applyFont="1" applyAlignment="1">
      <alignment horizontal="left" vertical="top"/>
    </xf>
    <xf numFmtId="0" fontId="16" fillId="0" borderId="0" xfId="2" applyFont="1"/>
    <xf numFmtId="0" fontId="22" fillId="0" borderId="27" xfId="2" applyFont="1" applyBorder="1" applyAlignment="1">
      <alignment horizontal="center" vertical="center"/>
    </xf>
    <xf numFmtId="0" fontId="24" fillId="0" borderId="40" xfId="2" applyFont="1" applyBorder="1" applyAlignment="1">
      <alignment horizontal="right" vertical="top"/>
    </xf>
    <xf numFmtId="0" fontId="24" fillId="0" borderId="39" xfId="2" applyFont="1" applyBorder="1" applyAlignment="1">
      <alignment horizontal="right" vertical="top"/>
    </xf>
    <xf numFmtId="0" fontId="24" fillId="13" borderId="40" xfId="2" applyFont="1" applyFill="1" applyBorder="1" applyAlignment="1">
      <alignment horizontal="right" vertical="top"/>
    </xf>
    <xf numFmtId="0" fontId="24" fillId="13" borderId="39" xfId="2" applyFont="1" applyFill="1" applyBorder="1" applyAlignment="1">
      <alignment horizontal="right" vertical="top"/>
    </xf>
    <xf numFmtId="0" fontId="22" fillId="13" borderId="39" xfId="2" applyFont="1" applyFill="1" applyBorder="1" applyAlignment="1">
      <alignment horizontal="left" vertical="top"/>
    </xf>
    <xf numFmtId="0" fontId="22" fillId="0" borderId="36" xfId="20" applyFont="1" applyBorder="1" applyAlignment="1">
      <alignment horizontal="center" wrapText="1"/>
    </xf>
    <xf numFmtId="0" fontId="22" fillId="0" borderId="36" xfId="21" applyFont="1" applyBorder="1" applyAlignment="1">
      <alignment horizontal="center" wrapText="1"/>
    </xf>
    <xf numFmtId="0" fontId="2" fillId="0" borderId="20" xfId="0" applyFont="1" applyBorder="1" applyAlignment="1">
      <alignment vertical="center" wrapText="1"/>
    </xf>
    <xf numFmtId="0" fontId="2" fillId="0" borderId="21" xfId="0" applyFont="1" applyBorder="1" applyAlignment="1">
      <alignment vertical="center" wrapText="1"/>
    </xf>
    <xf numFmtId="0" fontId="2" fillId="0" borderId="21" xfId="0" applyFont="1" applyBorder="1"/>
    <xf numFmtId="0" fontId="2" fillId="0" borderId="22" xfId="0" applyFont="1" applyBorder="1"/>
    <xf numFmtId="0" fontId="2" fillId="0" borderId="22" xfId="0" applyFont="1" applyBorder="1" applyAlignment="1">
      <alignment vertical="center" wrapText="1"/>
    </xf>
    <xf numFmtId="0" fontId="3" fillId="11" borderId="11" xfId="2" applyFill="1" applyBorder="1" applyAlignment="1">
      <alignment horizontal="center" vertical="center" wrapText="1"/>
    </xf>
    <xf numFmtId="169" fontId="0" fillId="11" borderId="3" xfId="0" applyNumberFormat="1" applyFill="1" applyBorder="1" applyAlignment="1">
      <alignment vertical="center"/>
    </xf>
    <xf numFmtId="169" fontId="0" fillId="11" borderId="0" xfId="0" applyNumberFormat="1" applyFill="1" applyAlignment="1">
      <alignment vertical="center"/>
    </xf>
    <xf numFmtId="169" fontId="0" fillId="11" borderId="8" xfId="0" applyNumberFormat="1" applyFill="1" applyBorder="1" applyAlignment="1">
      <alignment vertical="center"/>
    </xf>
    <xf numFmtId="10" fontId="0" fillId="11" borderId="3" xfId="16" applyNumberFormat="1" applyFont="1" applyFill="1" applyBorder="1" applyAlignment="1">
      <alignment horizontal="center" vertical="center"/>
    </xf>
    <xf numFmtId="44" fontId="0" fillId="11" borderId="0" xfId="1" applyFont="1" applyFill="1" applyBorder="1" applyAlignment="1">
      <alignment vertical="center"/>
    </xf>
    <xf numFmtId="44" fontId="0" fillId="11" borderId="0" xfId="0" applyNumberFormat="1" applyFill="1" applyAlignment="1">
      <alignment vertical="center"/>
    </xf>
    <xf numFmtId="0" fontId="0" fillId="11" borderId="0" xfId="0" applyFill="1" applyAlignment="1">
      <alignment vertical="center"/>
    </xf>
    <xf numFmtId="0" fontId="2" fillId="8" borderId="0" xfId="0" applyFont="1" applyFill="1" applyAlignment="1">
      <alignment vertical="center" wrapText="1"/>
    </xf>
    <xf numFmtId="169" fontId="0" fillId="8" borderId="0" xfId="0" applyNumberFormat="1" applyFill="1" applyAlignment="1">
      <alignment vertical="center"/>
    </xf>
    <xf numFmtId="169" fontId="0" fillId="8" borderId="6" xfId="0" applyNumberFormat="1" applyFill="1" applyBorder="1" applyAlignment="1">
      <alignment vertical="center"/>
    </xf>
    <xf numFmtId="0" fontId="2" fillId="8" borderId="37" xfId="0" applyFont="1" applyFill="1" applyBorder="1" applyAlignment="1">
      <alignment vertical="center" wrapText="1"/>
    </xf>
    <xf numFmtId="0" fontId="3" fillId="8" borderId="10" xfId="2" applyFill="1" applyBorder="1" applyAlignment="1">
      <alignment horizontal="center" vertical="center" wrapText="1"/>
    </xf>
    <xf numFmtId="169" fontId="0" fillId="8" borderId="3" xfId="0" applyNumberFormat="1" applyFill="1" applyBorder="1" applyAlignment="1">
      <alignment vertical="center"/>
    </xf>
    <xf numFmtId="169" fontId="0" fillId="8" borderId="8" xfId="0" applyNumberFormat="1" applyFill="1" applyBorder="1" applyAlignment="1">
      <alignment vertical="center"/>
    </xf>
    <xf numFmtId="169" fontId="0" fillId="8" borderId="2" xfId="0" applyNumberFormat="1" applyFill="1" applyBorder="1" applyAlignment="1">
      <alignment vertical="center"/>
    </xf>
    <xf numFmtId="169" fontId="0" fillId="8" borderId="5" xfId="0" applyNumberFormat="1" applyFill="1" applyBorder="1" applyAlignment="1">
      <alignment vertical="center"/>
    </xf>
    <xf numFmtId="169" fontId="0" fillId="8" borderId="7" xfId="0" applyNumberFormat="1" applyFill="1" applyBorder="1" applyAlignment="1">
      <alignment vertical="center"/>
    </xf>
    <xf numFmtId="0" fontId="0" fillId="8" borderId="8" xfId="0" applyFill="1" applyBorder="1" applyAlignment="1">
      <alignment horizontal="center" vertical="center"/>
    </xf>
    <xf numFmtId="10" fontId="0" fillId="8" borderId="3" xfId="16" applyNumberFormat="1" applyFont="1" applyFill="1" applyBorder="1" applyAlignment="1">
      <alignment horizontal="center" vertical="center"/>
    </xf>
    <xf numFmtId="44" fontId="0" fillId="8" borderId="0" xfId="1" applyFont="1" applyFill="1" applyBorder="1" applyAlignment="1">
      <alignment vertical="center"/>
    </xf>
    <xf numFmtId="44" fontId="0" fillId="8" borderId="0" xfId="0" applyNumberFormat="1" applyFill="1" applyAlignment="1">
      <alignment vertical="center"/>
    </xf>
    <xf numFmtId="0" fontId="0" fillId="8" borderId="0" xfId="0" applyFill="1" applyAlignment="1">
      <alignment vertical="center"/>
    </xf>
    <xf numFmtId="0" fontId="3" fillId="8" borderId="11" xfId="2" applyFill="1" applyBorder="1" applyAlignment="1">
      <alignment horizontal="center" vertical="center" wrapText="1"/>
    </xf>
    <xf numFmtId="0" fontId="3" fillId="8" borderId="12" xfId="2" applyFill="1" applyBorder="1" applyAlignment="1">
      <alignment horizontal="center" vertical="center" wrapText="1"/>
    </xf>
    <xf numFmtId="169" fontId="0" fillId="8" borderId="4" xfId="0" applyNumberFormat="1" applyFill="1" applyBorder="1" applyAlignment="1">
      <alignment vertical="center"/>
    </xf>
    <xf numFmtId="169" fontId="0" fillId="8" borderId="9" xfId="0" applyNumberFormat="1" applyFill="1" applyBorder="1" applyAlignment="1">
      <alignment vertical="center"/>
    </xf>
    <xf numFmtId="0" fontId="0" fillId="8" borderId="9" xfId="0" applyFill="1" applyBorder="1" applyAlignment="1">
      <alignment horizontal="center" vertical="center"/>
    </xf>
    <xf numFmtId="10" fontId="0" fillId="8" borderId="4" xfId="16" applyNumberFormat="1" applyFont="1" applyFill="1" applyBorder="1" applyAlignment="1">
      <alignment horizontal="center" vertical="center"/>
    </xf>
    <xf numFmtId="44" fontId="0" fillId="8" borderId="6" xfId="1" applyFont="1" applyFill="1" applyBorder="1" applyAlignment="1">
      <alignment vertical="center"/>
    </xf>
    <xf numFmtId="44" fontId="0" fillId="8" borderId="6" xfId="0" applyNumberFormat="1" applyFill="1" applyBorder="1" applyAlignment="1">
      <alignment vertical="center"/>
    </xf>
    <xf numFmtId="169" fontId="14" fillId="11" borderId="0" xfId="0" applyNumberFormat="1" applyFont="1" applyFill="1" applyAlignment="1">
      <alignment vertical="center"/>
    </xf>
    <xf numFmtId="169" fontId="14" fillId="8" borderId="0" xfId="0" applyNumberFormat="1" applyFont="1" applyFill="1" applyAlignment="1">
      <alignment vertical="center"/>
    </xf>
    <xf numFmtId="169" fontId="14" fillId="11" borderId="3" xfId="0" applyNumberFormat="1" applyFont="1" applyFill="1" applyBorder="1" applyAlignment="1">
      <alignment vertical="center"/>
    </xf>
    <xf numFmtId="44" fontId="3" fillId="0" borderId="25" xfId="1" applyFont="1" applyBorder="1"/>
    <xf numFmtId="44" fontId="3" fillId="12" borderId="25" xfId="1" applyFont="1" applyFill="1" applyBorder="1"/>
    <xf numFmtId="10" fontId="3" fillId="0" borderId="25" xfId="16" applyNumberFormat="1" applyFont="1" applyBorder="1" applyAlignment="1">
      <alignment horizontal="center" vertical="center"/>
    </xf>
    <xf numFmtId="10" fontId="3" fillId="12" borderId="25" xfId="16" applyNumberFormat="1" applyFont="1" applyFill="1" applyBorder="1" applyAlignment="1">
      <alignment horizontal="center" vertical="center"/>
    </xf>
    <xf numFmtId="10" fontId="3" fillId="0" borderId="24" xfId="16" applyNumberFormat="1" applyFont="1" applyBorder="1" applyAlignment="1">
      <alignment horizontal="center" vertical="center"/>
    </xf>
    <xf numFmtId="10" fontId="0" fillId="0" borderId="0" xfId="0" applyNumberFormat="1"/>
    <xf numFmtId="44" fontId="0" fillId="0" borderId="0" xfId="0" applyNumberFormat="1"/>
    <xf numFmtId="0" fontId="18" fillId="7" borderId="21" xfId="0" applyFont="1" applyFill="1" applyBorder="1"/>
    <xf numFmtId="0" fontId="18" fillId="0" borderId="21" xfId="0" applyFont="1" applyBorder="1"/>
    <xf numFmtId="0" fontId="18" fillId="8" borderId="2" xfId="0" applyFont="1" applyFill="1" applyBorder="1"/>
    <xf numFmtId="0" fontId="18" fillId="8" borderId="5" xfId="0" applyFont="1" applyFill="1" applyBorder="1"/>
    <xf numFmtId="0" fontId="18" fillId="7" borderId="2" xfId="0" applyFont="1" applyFill="1" applyBorder="1"/>
    <xf numFmtId="0" fontId="18" fillId="11" borderId="7" xfId="0" applyFont="1" applyFill="1" applyBorder="1"/>
    <xf numFmtId="0" fontId="18" fillId="11" borderId="21" xfId="0" applyFont="1" applyFill="1" applyBorder="1"/>
    <xf numFmtId="0" fontId="18" fillId="0" borderId="2" xfId="0" applyFont="1" applyBorder="1"/>
    <xf numFmtId="0" fontId="18" fillId="11" borderId="6" xfId="0" applyFont="1" applyFill="1" applyBorder="1"/>
    <xf numFmtId="0" fontId="18" fillId="0" borderId="6" xfId="0" applyFont="1" applyBorder="1"/>
    <xf numFmtId="0" fontId="18" fillId="11" borderId="0" xfId="0" applyFont="1" applyFill="1" applyAlignment="1">
      <alignment horizontal="left" vertical="center" wrapText="1"/>
    </xf>
    <xf numFmtId="0" fontId="18" fillId="0" borderId="0" xfId="0" applyFont="1" applyAlignment="1">
      <alignment horizontal="left" vertical="center" wrapText="1"/>
    </xf>
    <xf numFmtId="0" fontId="18" fillId="11" borderId="3" xfId="0" applyFont="1" applyFill="1" applyBorder="1" applyAlignment="1">
      <alignment horizontal="left" vertical="center" wrapText="1"/>
    </xf>
    <xf numFmtId="0" fontId="18" fillId="11" borderId="8" xfId="0" applyFont="1" applyFill="1" applyBorder="1" applyAlignment="1">
      <alignment horizontal="left" vertical="center" wrapText="1"/>
    </xf>
    <xf numFmtId="0" fontId="18" fillId="0" borderId="0" xfId="0" applyFont="1" applyAlignment="1">
      <alignment horizontal="center" vertical="center"/>
    </xf>
    <xf numFmtId="44" fontId="18" fillId="0" borderId="0" xfId="1" applyFont="1" applyBorder="1" applyAlignment="1">
      <alignment horizontal="center" vertical="center"/>
    </xf>
    <xf numFmtId="2" fontId="18" fillId="0" borderId="0" xfId="0" applyNumberFormat="1" applyFont="1" applyAlignment="1">
      <alignment horizontal="center" vertical="center"/>
    </xf>
    <xf numFmtId="0" fontId="18" fillId="0" borderId="8" xfId="0" applyFont="1" applyBorder="1" applyAlignment="1">
      <alignment horizontal="center" vertical="center"/>
    </xf>
    <xf numFmtId="0" fontId="18" fillId="0" borderId="8" xfId="0" applyFont="1" applyBorder="1" applyAlignment="1">
      <alignment horizontal="left" vertical="center" wrapText="1"/>
    </xf>
    <xf numFmtId="44" fontId="18" fillId="0" borderId="8" xfId="1" applyFont="1" applyBorder="1" applyAlignment="1">
      <alignment horizontal="center" vertical="center"/>
    </xf>
    <xf numFmtId="2" fontId="18" fillId="0" borderId="8" xfId="0" applyNumberFormat="1" applyFont="1" applyBorder="1" applyAlignment="1">
      <alignment horizontal="center" vertical="center"/>
    </xf>
    <xf numFmtId="0" fontId="18" fillId="0" borderId="5" xfId="0" applyFont="1" applyBorder="1" applyAlignment="1">
      <alignment horizontal="center" vertical="center"/>
    </xf>
    <xf numFmtId="0" fontId="18" fillId="0" borderId="7" xfId="0" applyFont="1" applyBorder="1" applyAlignment="1">
      <alignment horizontal="center" vertical="center"/>
    </xf>
    <xf numFmtId="0" fontId="18" fillId="11" borderId="2" xfId="0" applyFont="1" applyFill="1" applyBorder="1" applyAlignment="1">
      <alignment horizontal="center" vertical="center"/>
    </xf>
    <xf numFmtId="44" fontId="18" fillId="11" borderId="3" xfId="1" applyFont="1" applyFill="1" applyBorder="1" applyAlignment="1">
      <alignment horizontal="center" vertical="center"/>
    </xf>
    <xf numFmtId="0" fontId="18" fillId="11" borderId="3" xfId="0" applyFont="1" applyFill="1" applyBorder="1" applyAlignment="1">
      <alignment horizontal="center" vertical="center"/>
    </xf>
    <xf numFmtId="2" fontId="18" fillId="11" borderId="3" xfId="0" applyNumberFormat="1" applyFont="1" applyFill="1" applyBorder="1" applyAlignment="1">
      <alignment horizontal="center" vertical="center"/>
    </xf>
    <xf numFmtId="2" fontId="18" fillId="11" borderId="0" xfId="0" applyNumberFormat="1" applyFont="1" applyFill="1" applyAlignment="1">
      <alignment horizontal="center" vertical="center"/>
    </xf>
    <xf numFmtId="0" fontId="18" fillId="11" borderId="0" xfId="0" applyFont="1" applyFill="1" applyAlignment="1">
      <alignment horizontal="center" vertical="center"/>
    </xf>
    <xf numFmtId="0" fontId="18" fillId="11" borderId="5" xfId="0" applyFont="1" applyFill="1" applyBorder="1" applyAlignment="1">
      <alignment horizontal="center" vertical="center"/>
    </xf>
    <xf numFmtId="44" fontId="18" fillId="11" borderId="0" xfId="1" applyFont="1" applyFill="1" applyBorder="1" applyAlignment="1">
      <alignment horizontal="center" vertical="center"/>
    </xf>
    <xf numFmtId="2" fontId="0" fillId="0" borderId="20" xfId="0" applyNumberFormat="1" applyBorder="1" applyAlignment="1">
      <alignment horizontal="center" vertical="center"/>
    </xf>
    <xf numFmtId="169" fontId="18" fillId="8" borderId="3" xfId="0" applyNumberFormat="1" applyFont="1" applyFill="1" applyBorder="1" applyAlignment="1">
      <alignment vertical="center"/>
    </xf>
    <xf numFmtId="169" fontId="18" fillId="11" borderId="3" xfId="0" applyNumberFormat="1" applyFont="1" applyFill="1" applyBorder="1" applyAlignment="1">
      <alignment vertical="center"/>
    </xf>
    <xf numFmtId="169" fontId="18" fillId="8" borderId="4" xfId="0" applyNumberFormat="1" applyFont="1" applyFill="1" applyBorder="1" applyAlignment="1">
      <alignment vertical="center"/>
    </xf>
    <xf numFmtId="169" fontId="18" fillId="8" borderId="0" xfId="0" applyNumberFormat="1" applyFont="1" applyFill="1" applyAlignment="1">
      <alignment vertical="center"/>
    </xf>
    <xf numFmtId="169" fontId="18" fillId="11" borderId="0" xfId="0" applyNumberFormat="1" applyFont="1" applyFill="1" applyAlignment="1">
      <alignment vertical="center"/>
    </xf>
    <xf numFmtId="169" fontId="18" fillId="8" borderId="6" xfId="0" applyNumberFormat="1" applyFont="1" applyFill="1" applyBorder="1" applyAlignment="1">
      <alignment vertical="center"/>
    </xf>
    <xf numFmtId="169" fontId="18" fillId="8" borderId="2" xfId="0" applyNumberFormat="1" applyFont="1" applyFill="1" applyBorder="1" applyAlignment="1">
      <alignment vertical="center"/>
    </xf>
    <xf numFmtId="169" fontId="18" fillId="8" borderId="5" xfId="0" applyNumberFormat="1" applyFont="1" applyFill="1" applyBorder="1" applyAlignment="1">
      <alignment vertical="center"/>
    </xf>
    <xf numFmtId="169" fontId="18" fillId="8" borderId="7" xfId="0" applyNumberFormat="1" applyFont="1" applyFill="1" applyBorder="1" applyAlignment="1">
      <alignment vertical="center"/>
    </xf>
    <xf numFmtId="169" fontId="18" fillId="11" borderId="8" xfId="0" applyNumberFormat="1" applyFont="1" applyFill="1" applyBorder="1" applyAlignment="1">
      <alignment vertical="center"/>
    </xf>
    <xf numFmtId="169" fontId="18" fillId="8" borderId="8" xfId="0" applyNumberFormat="1" applyFont="1" applyFill="1" applyBorder="1" applyAlignment="1">
      <alignment vertical="center"/>
    </xf>
    <xf numFmtId="169" fontId="18" fillId="8" borderId="9" xfId="0" applyNumberFormat="1" applyFont="1" applyFill="1" applyBorder="1" applyAlignment="1">
      <alignment vertical="center"/>
    </xf>
    <xf numFmtId="169" fontId="14" fillId="8" borderId="4" xfId="0" applyNumberFormat="1" applyFont="1" applyFill="1" applyBorder="1" applyAlignment="1">
      <alignment vertical="center"/>
    </xf>
    <xf numFmtId="44" fontId="3" fillId="0" borderId="40" xfId="1" applyFont="1" applyBorder="1"/>
    <xf numFmtId="44" fontId="3" fillId="12" borderId="40" xfId="1" applyFont="1" applyFill="1" applyBorder="1"/>
    <xf numFmtId="44" fontId="3" fillId="12" borderId="40" xfId="1" applyFont="1" applyFill="1" applyBorder="1" applyAlignment="1">
      <alignment horizontal="center"/>
    </xf>
    <xf numFmtId="44" fontId="3" fillId="0" borderId="41" xfId="1" applyFont="1" applyBorder="1" applyAlignment="1">
      <alignment horizontal="center"/>
    </xf>
    <xf numFmtId="44" fontId="3" fillId="0" borderId="24" xfId="1" applyFont="1" applyBorder="1"/>
    <xf numFmtId="10" fontId="9" fillId="0" borderId="25" xfId="16" applyNumberFormat="1" applyFont="1" applyBorder="1" applyAlignment="1">
      <alignment horizontal="center" vertical="center"/>
    </xf>
    <xf numFmtId="44" fontId="0" fillId="0" borderId="0" xfId="1" applyFont="1" applyFill="1"/>
    <xf numFmtId="0" fontId="3" fillId="0" borderId="40" xfId="2" applyBorder="1"/>
    <xf numFmtId="0" fontId="3" fillId="12" borderId="40" xfId="2" applyFill="1" applyBorder="1"/>
    <xf numFmtId="0" fontId="3" fillId="0" borderId="41" xfId="2" applyBorder="1"/>
    <xf numFmtId="44" fontId="3" fillId="0" borderId="38" xfId="1" applyFont="1" applyBorder="1"/>
    <xf numFmtId="44" fontId="3" fillId="12" borderId="47" xfId="1" applyFont="1" applyFill="1" applyBorder="1"/>
    <xf numFmtId="44" fontId="3" fillId="0" borderId="47" xfId="1" applyFont="1" applyBorder="1"/>
    <xf numFmtId="0" fontId="0" fillId="0" borderId="47" xfId="0" applyBorder="1" applyAlignment="1">
      <alignment horizontal="center"/>
    </xf>
    <xf numFmtId="0" fontId="0" fillId="0" borderId="48" xfId="0" applyBorder="1" applyAlignment="1">
      <alignment horizontal="center"/>
    </xf>
    <xf numFmtId="44" fontId="0" fillId="0" borderId="38" xfId="0" applyNumberFormat="1" applyBorder="1"/>
    <xf numFmtId="44" fontId="0" fillId="0" borderId="47" xfId="0" applyNumberFormat="1" applyBorder="1"/>
    <xf numFmtId="10" fontId="0" fillId="0" borderId="44" xfId="16" applyNumberFormat="1" applyFont="1" applyFill="1" applyBorder="1"/>
    <xf numFmtId="10" fontId="0" fillId="0" borderId="45" xfId="16" applyNumberFormat="1" applyFont="1" applyFill="1" applyBorder="1"/>
    <xf numFmtId="10" fontId="14" fillId="0" borderId="45" xfId="16" applyNumberFormat="1" applyFont="1" applyFill="1" applyBorder="1"/>
    <xf numFmtId="10" fontId="0" fillId="0" borderId="45" xfId="16" applyNumberFormat="1" applyFont="1" applyFill="1" applyBorder="1" applyAlignment="1">
      <alignment horizontal="center"/>
    </xf>
    <xf numFmtId="10" fontId="0" fillId="0" borderId="46" xfId="16" applyNumberFormat="1" applyFont="1" applyFill="1" applyBorder="1" applyAlignment="1">
      <alignment horizontal="center"/>
    </xf>
    <xf numFmtId="44" fontId="0" fillId="0" borderId="49" xfId="0" applyNumberFormat="1" applyBorder="1"/>
    <xf numFmtId="44" fontId="0" fillId="0" borderId="43" xfId="0" applyNumberFormat="1" applyBorder="1"/>
    <xf numFmtId="10" fontId="2" fillId="0" borderId="0" xfId="0" applyNumberFormat="1" applyFont="1"/>
    <xf numFmtId="0" fontId="2" fillId="0" borderId="38" xfId="0" applyFont="1" applyBorder="1" applyAlignment="1">
      <alignment horizontal="center"/>
    </xf>
    <xf numFmtId="0" fontId="2" fillId="0" borderId="48" xfId="0" applyFont="1" applyBorder="1" applyAlignment="1">
      <alignment horizontal="center"/>
    </xf>
    <xf numFmtId="10" fontId="2" fillId="0" borderId="48" xfId="16" applyNumberFormat="1" applyFont="1" applyBorder="1" applyAlignment="1">
      <alignment horizontal="center"/>
    </xf>
    <xf numFmtId="0" fontId="2" fillId="0" borderId="36" xfId="0" applyFont="1" applyBorder="1" applyAlignment="1">
      <alignment horizontal="center"/>
    </xf>
    <xf numFmtId="0" fontId="13" fillId="0" borderId="0" xfId="0" applyFont="1"/>
    <xf numFmtId="10" fontId="3" fillId="0" borderId="0" xfId="16" applyNumberFormat="1" applyFont="1" applyAlignment="1">
      <alignment horizontal="center" vertical="center"/>
    </xf>
    <xf numFmtId="44" fontId="11" fillId="0" borderId="0" xfId="1" applyFont="1"/>
    <xf numFmtId="0" fontId="0" fillId="0" borderId="8" xfId="0" applyBorder="1"/>
    <xf numFmtId="0" fontId="18" fillId="0" borderId="0" xfId="0" applyFont="1" applyAlignment="1">
      <alignment vertical="center"/>
    </xf>
    <xf numFmtId="4" fontId="18" fillId="0" borderId="0" xfId="0" applyNumberFormat="1" applyFont="1" applyAlignment="1">
      <alignment vertical="center"/>
    </xf>
    <xf numFmtId="0" fontId="18" fillId="0" borderId="2" xfId="0" applyFont="1" applyBorder="1" applyAlignment="1">
      <alignment horizontal="center" vertical="center"/>
    </xf>
    <xf numFmtId="0" fontId="2" fillId="0" borderId="1" xfId="0" applyFont="1" applyBorder="1" applyAlignment="1">
      <alignment horizontal="center" vertical="center" wrapText="1"/>
    </xf>
    <xf numFmtId="2" fontId="0" fillId="0" borderId="21" xfId="0" applyNumberFormat="1" applyBorder="1" applyAlignment="1">
      <alignment horizontal="center" vertical="center"/>
    </xf>
    <xf numFmtId="2" fontId="18" fillId="0" borderId="21" xfId="0" applyNumberFormat="1" applyFont="1" applyBorder="1" applyAlignment="1">
      <alignment horizontal="center" vertical="center"/>
    </xf>
    <xf numFmtId="2" fontId="18" fillId="0" borderId="22" xfId="0" applyNumberFormat="1" applyFont="1" applyBorder="1" applyAlignment="1">
      <alignment horizontal="center" vertical="center"/>
    </xf>
    <xf numFmtId="4" fontId="0" fillId="0" borderId="20" xfId="0" applyNumberFormat="1" applyBorder="1" applyAlignment="1">
      <alignment horizontal="center" vertical="center"/>
    </xf>
    <xf numFmtId="2" fontId="0" fillId="0" borderId="22" xfId="0" applyNumberFormat="1" applyBorder="1" applyAlignment="1">
      <alignment horizontal="center" vertical="center"/>
    </xf>
    <xf numFmtId="169" fontId="14" fillId="8" borderId="5" xfId="0" applyNumberFormat="1" applyFont="1" applyFill="1" applyBorder="1" applyAlignment="1">
      <alignment vertical="center"/>
    </xf>
    <xf numFmtId="169" fontId="14" fillId="8" borderId="3" xfId="0" applyNumberFormat="1" applyFont="1" applyFill="1" applyBorder="1" applyAlignment="1">
      <alignment vertical="center"/>
    </xf>
    <xf numFmtId="10" fontId="18" fillId="0" borderId="45" xfId="16" applyNumberFormat="1" applyFont="1" applyFill="1" applyBorder="1"/>
    <xf numFmtId="0" fontId="2" fillId="0" borderId="36" xfId="0" applyFont="1" applyBorder="1" applyAlignment="1">
      <alignment horizontal="center" vertical="center" wrapText="1"/>
    </xf>
    <xf numFmtId="0" fontId="2" fillId="0" borderId="0" xfId="0" applyFont="1" applyAlignment="1">
      <alignment horizontal="center" vertical="center" wrapText="1"/>
    </xf>
    <xf numFmtId="44" fontId="0" fillId="0" borderId="37" xfId="1" applyFont="1" applyBorder="1"/>
    <xf numFmtId="10" fontId="0" fillId="0" borderId="47" xfId="16" applyNumberFormat="1" applyFont="1" applyBorder="1" applyAlignment="1">
      <alignment horizontal="center" vertical="center"/>
    </xf>
    <xf numFmtId="0" fontId="11" fillId="0" borderId="36" xfId="2" applyFont="1" applyBorder="1" applyAlignment="1">
      <alignment horizontal="center" vertical="center" wrapText="1"/>
    </xf>
    <xf numFmtId="1" fontId="3" fillId="0" borderId="47" xfId="1" applyNumberFormat="1" applyFont="1" applyBorder="1" applyAlignment="1">
      <alignment horizontal="center" vertical="center"/>
    </xf>
    <xf numFmtId="1" fontId="3" fillId="12" borderId="47" xfId="1" applyNumberFormat="1" applyFont="1" applyFill="1" applyBorder="1" applyAlignment="1">
      <alignment horizontal="center" vertical="center"/>
    </xf>
    <xf numFmtId="1" fontId="3" fillId="0" borderId="25" xfId="2" applyNumberFormat="1" applyBorder="1" applyAlignment="1">
      <alignment horizontal="center" vertical="center"/>
    </xf>
    <xf numFmtId="1" fontId="0" fillId="0" borderId="38" xfId="1" applyNumberFormat="1" applyFont="1" applyBorder="1" applyAlignment="1">
      <alignment horizontal="center" vertical="center"/>
    </xf>
    <xf numFmtId="1" fontId="3" fillId="12" borderId="25" xfId="2" applyNumberFormat="1" applyFill="1" applyBorder="1" applyAlignment="1">
      <alignment horizontal="center" vertical="center"/>
    </xf>
    <xf numFmtId="1" fontId="3" fillId="0" borderId="24" xfId="2" applyNumberFormat="1" applyBorder="1" applyAlignment="1">
      <alignment horizontal="center" vertical="center"/>
    </xf>
    <xf numFmtId="1" fontId="3" fillId="0" borderId="48" xfId="1" applyNumberFormat="1" applyFont="1" applyBorder="1" applyAlignment="1">
      <alignment horizontal="center" vertical="center"/>
    </xf>
    <xf numFmtId="0" fontId="26" fillId="0" borderId="36" xfId="0" applyFont="1" applyBorder="1" applyAlignment="1">
      <alignment horizontal="center" vertical="center" wrapText="1"/>
    </xf>
    <xf numFmtId="44" fontId="0" fillId="0" borderId="38" xfId="1" applyFont="1" applyBorder="1"/>
    <xf numFmtId="44" fontId="0" fillId="0" borderId="47" xfId="1" applyFont="1" applyBorder="1"/>
    <xf numFmtId="44" fontId="0" fillId="0" borderId="48" xfId="1" applyFont="1" applyBorder="1"/>
    <xf numFmtId="0" fontId="2" fillId="0" borderId="38" xfId="0" applyFont="1" applyBorder="1" applyAlignment="1">
      <alignment horizontal="center" wrapText="1"/>
    </xf>
    <xf numFmtId="0" fontId="0" fillId="0" borderId="48" xfId="0" applyBorder="1"/>
    <xf numFmtId="1" fontId="3" fillId="0" borderId="47" xfId="1" applyNumberFormat="1" applyFont="1" applyBorder="1" applyAlignment="1">
      <alignment horizontal="center" vertical="center"/>
    </xf>
    <xf numFmtId="1" fontId="3" fillId="12" borderId="47" xfId="1" applyNumberFormat="1" applyFont="1" applyFill="1" applyBorder="1" applyAlignment="1">
      <alignment horizontal="center" vertical="center"/>
    </xf>
    <xf numFmtId="0" fontId="2" fillId="0" borderId="50" xfId="0" applyFont="1" applyBorder="1" applyAlignment="1">
      <alignment horizontal="center"/>
    </xf>
    <xf numFmtId="0" fontId="2" fillId="0" borderId="51" xfId="0" applyFont="1" applyBorder="1" applyAlignment="1">
      <alignment horizontal="center"/>
    </xf>
    <xf numFmtId="0" fontId="2" fillId="0" borderId="52" xfId="0" applyFont="1" applyBorder="1" applyAlignment="1">
      <alignment horizontal="center"/>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 xfId="0" applyFont="1" applyBorder="1" applyAlignment="1">
      <alignment horizontal="center" vertical="center"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12" fillId="0" borderId="0" xfId="2" applyFont="1" applyAlignment="1">
      <alignment horizontal="center" vertical="center"/>
    </xf>
    <xf numFmtId="0" fontId="23" fillId="0" borderId="27" xfId="2" applyFont="1" applyBorder="1" applyAlignment="1">
      <alignment horizontal="center" vertical="center" wrapText="1"/>
    </xf>
    <xf numFmtId="0" fontId="22" fillId="0" borderId="36" xfId="17" applyFont="1" applyBorder="1" applyAlignment="1">
      <alignment horizontal="center" wrapText="1"/>
    </xf>
    <xf numFmtId="0" fontId="22" fillId="0" borderId="36" xfId="18" applyFont="1" applyBorder="1" applyAlignment="1">
      <alignment horizontal="center" wrapText="1"/>
    </xf>
    <xf numFmtId="0" fontId="22" fillId="0" borderId="38" xfId="19" applyFont="1" applyBorder="1" applyAlignment="1">
      <alignment horizontal="center" vertical="center" wrapText="1"/>
    </xf>
    <xf numFmtId="0" fontId="22" fillId="0" borderId="42" xfId="19" applyFont="1" applyBorder="1" applyAlignment="1">
      <alignment horizontal="center" vertical="center" wrapText="1"/>
    </xf>
    <xf numFmtId="14" fontId="0" fillId="0" borderId="3" xfId="0" applyNumberFormat="1" applyBorder="1" applyAlignment="1">
      <alignment horizontal="center" vertical="center" wrapText="1"/>
    </xf>
    <xf numFmtId="0" fontId="0" fillId="0" borderId="0" xfId="0" applyAlignment="1">
      <alignment horizontal="center" vertical="center" wrapText="1"/>
    </xf>
    <xf numFmtId="0" fontId="0" fillId="0" borderId="8" xfId="0" applyBorder="1" applyAlignment="1">
      <alignment horizontal="center" vertical="center" wrapText="1"/>
    </xf>
    <xf numFmtId="0" fontId="0" fillId="0" borderId="3" xfId="0" applyBorder="1" applyAlignment="1">
      <alignment horizontal="center" vertical="center" wrapText="1"/>
    </xf>
    <xf numFmtId="49" fontId="0" fillId="0" borderId="3" xfId="0" applyNumberFormat="1" applyBorder="1" applyAlignment="1">
      <alignment horizontal="center" vertical="center" wrapText="1"/>
    </xf>
    <xf numFmtId="49" fontId="0" fillId="0" borderId="0" xfId="0" applyNumberFormat="1" applyAlignment="1">
      <alignment horizontal="center" vertical="center" wrapText="1"/>
    </xf>
    <xf numFmtId="49" fontId="0" fillId="0" borderId="8" xfId="0" applyNumberFormat="1" applyBorder="1" applyAlignment="1">
      <alignment horizontal="center" vertical="center" wrapText="1"/>
    </xf>
    <xf numFmtId="49" fontId="0" fillId="0" borderId="2" xfId="0" applyNumberFormat="1" applyBorder="1" applyAlignment="1">
      <alignment horizontal="center" vertical="center" wrapText="1"/>
    </xf>
    <xf numFmtId="49" fontId="0" fillId="0" borderId="5" xfId="0" applyNumberFormat="1" applyBorder="1" applyAlignment="1">
      <alignment horizontal="center" vertical="center" wrapText="1"/>
    </xf>
    <xf numFmtId="49" fontId="0" fillId="0" borderId="7" xfId="0" applyNumberFormat="1" applyBorder="1" applyAlignment="1">
      <alignment horizontal="center" vertical="center" wrapText="1"/>
    </xf>
    <xf numFmtId="49" fontId="18" fillId="0" borderId="3" xfId="0" applyNumberFormat="1" applyFont="1" applyBorder="1" applyAlignment="1">
      <alignment horizontal="center" vertical="center" wrapText="1"/>
    </xf>
    <xf numFmtId="49" fontId="18" fillId="0" borderId="0" xfId="0" applyNumberFormat="1" applyFont="1" applyAlignment="1">
      <alignment horizontal="center" vertical="center" wrapText="1"/>
    </xf>
    <xf numFmtId="49" fontId="18" fillId="0" borderId="2" xfId="0" applyNumberFormat="1" applyFont="1" applyBorder="1" applyAlignment="1">
      <alignment horizontal="center" vertical="center" wrapText="1"/>
    </xf>
    <xf numFmtId="49" fontId="18" fillId="0" borderId="5" xfId="0" applyNumberFormat="1" applyFont="1" applyBorder="1" applyAlignment="1">
      <alignment horizontal="center" vertical="center" wrapText="1"/>
    </xf>
    <xf numFmtId="14" fontId="18" fillId="0" borderId="4" xfId="0" applyNumberFormat="1" applyFont="1" applyBorder="1" applyAlignment="1">
      <alignment horizontal="center" vertical="center" wrapText="1"/>
    </xf>
    <xf numFmtId="14" fontId="18" fillId="0" borderId="6" xfId="0" applyNumberFormat="1" applyFont="1" applyBorder="1" applyAlignment="1">
      <alignment horizontal="center" vertical="center" wrapText="1"/>
    </xf>
    <xf numFmtId="44" fontId="18" fillId="0" borderId="0" xfId="0" applyNumberFormat="1" applyFont="1" applyAlignment="1">
      <alignment horizontal="center" vertical="center"/>
    </xf>
    <xf numFmtId="0" fontId="18" fillId="0" borderId="0" xfId="0" applyFont="1" applyAlignment="1">
      <alignment horizontal="center" vertical="center"/>
    </xf>
    <xf numFmtId="4" fontId="18" fillId="0" borderId="6" xfId="0" applyNumberFormat="1" applyFont="1" applyBorder="1" applyAlignment="1">
      <alignment horizontal="center" vertical="center"/>
    </xf>
    <xf numFmtId="0" fontId="18" fillId="0" borderId="3" xfId="0" applyFont="1" applyBorder="1" applyAlignment="1">
      <alignment horizontal="center" vertical="center" wrapText="1"/>
    </xf>
    <xf numFmtId="0" fontId="18" fillId="0" borderId="0" xfId="0" applyFont="1" applyAlignment="1">
      <alignment horizontal="center" vertical="center" wrapText="1"/>
    </xf>
    <xf numFmtId="14" fontId="0" fillId="0" borderId="0" xfId="0" applyNumberFormat="1" applyAlignment="1">
      <alignment horizontal="center" vertical="center" wrapText="1"/>
    </xf>
    <xf numFmtId="44" fontId="18" fillId="0" borderId="3" xfId="0" applyNumberFormat="1" applyFont="1" applyBorder="1" applyAlignment="1">
      <alignment horizontal="center" vertical="center"/>
    </xf>
    <xf numFmtId="0" fontId="18" fillId="0" borderId="8" xfId="0" applyFont="1" applyBorder="1" applyAlignment="1">
      <alignment horizontal="center" vertical="center"/>
    </xf>
    <xf numFmtId="4" fontId="18" fillId="0" borderId="4" xfId="0" applyNumberFormat="1" applyFont="1" applyBorder="1" applyAlignment="1">
      <alignment horizontal="center" vertical="center"/>
    </xf>
    <xf numFmtId="4" fontId="18" fillId="0" borderId="9" xfId="0" applyNumberFormat="1" applyFont="1" applyBorder="1" applyAlignment="1">
      <alignment horizontal="center" vertical="center"/>
    </xf>
    <xf numFmtId="0" fontId="0" fillId="0" borderId="3" xfId="0" applyBorder="1" applyAlignment="1">
      <alignment horizontal="center" vertical="center"/>
    </xf>
    <xf numFmtId="0" fontId="0" fillId="0" borderId="0" xfId="0" applyAlignment="1">
      <alignment horizontal="center" vertical="center"/>
    </xf>
    <xf numFmtId="0" fontId="0" fillId="0" borderId="8" xfId="0" applyBorder="1" applyAlignment="1">
      <alignment horizontal="center" vertical="center"/>
    </xf>
    <xf numFmtId="4" fontId="0" fillId="0" borderId="4" xfId="0" applyNumberFormat="1" applyBorder="1" applyAlignment="1">
      <alignment horizontal="center" vertical="center"/>
    </xf>
    <xf numFmtId="4" fontId="0" fillId="0" borderId="6" xfId="0" applyNumberFormat="1" applyBorder="1" applyAlignment="1">
      <alignment horizontal="center" vertical="center"/>
    </xf>
    <xf numFmtId="4" fontId="0" fillId="0" borderId="9" xfId="0" applyNumberFormat="1" applyBorder="1" applyAlignment="1">
      <alignment horizontal="center" vertical="center"/>
    </xf>
    <xf numFmtId="44" fontId="0" fillId="0" borderId="3" xfId="0" applyNumberFormat="1" applyBorder="1" applyAlignment="1">
      <alignment horizontal="center" vertical="center"/>
    </xf>
    <xf numFmtId="14" fontId="0" fillId="0" borderId="4" xfId="0" applyNumberFormat="1" applyBorder="1" applyAlignment="1">
      <alignment horizontal="center" vertical="center" wrapText="1"/>
    </xf>
    <xf numFmtId="14" fontId="0" fillId="0" borderId="6" xfId="0" applyNumberFormat="1" applyBorder="1" applyAlignment="1">
      <alignment horizontal="center" vertical="center" wrapText="1"/>
    </xf>
    <xf numFmtId="14" fontId="0" fillId="0" borderId="9" xfId="0" applyNumberFormat="1" applyBorder="1" applyAlignment="1">
      <alignment horizontal="center" vertical="center" wrapText="1"/>
    </xf>
    <xf numFmtId="44" fontId="0" fillId="0" borderId="0" xfId="0" applyNumberFormat="1" applyAlignment="1">
      <alignment horizontal="center" vertical="center"/>
    </xf>
    <xf numFmtId="44" fontId="0" fillId="0" borderId="0" xfId="1" applyFont="1" applyBorder="1" applyAlignment="1">
      <alignment horizontal="center" vertical="center"/>
    </xf>
    <xf numFmtId="44" fontId="0" fillId="0" borderId="8" xfId="1" applyFont="1" applyBorder="1" applyAlignment="1">
      <alignment horizontal="center" vertical="center"/>
    </xf>
    <xf numFmtId="0" fontId="0" fillId="11" borderId="0" xfId="0" applyFill="1" applyAlignment="1">
      <alignment horizontal="center" vertical="center"/>
    </xf>
    <xf numFmtId="44" fontId="0" fillId="0" borderId="3" xfId="1" applyFont="1" applyBorder="1" applyAlignment="1">
      <alignment horizontal="center" vertical="center"/>
    </xf>
    <xf numFmtId="44" fontId="0" fillId="11" borderId="0" xfId="1" applyFont="1" applyFill="1" applyBorder="1" applyAlignment="1">
      <alignment horizontal="center" vertical="center"/>
    </xf>
    <xf numFmtId="0" fontId="16" fillId="0" borderId="3" xfId="0" applyFont="1" applyBorder="1" applyAlignment="1">
      <alignment horizontal="center" vertical="center" wrapText="1"/>
    </xf>
    <xf numFmtId="0" fontId="16" fillId="0" borderId="0" xfId="0" applyFont="1" applyAlignment="1">
      <alignment horizontal="center" vertical="center" wrapText="1"/>
    </xf>
    <xf numFmtId="44" fontId="0" fillId="0" borderId="8" xfId="0" applyNumberFormat="1" applyBorder="1" applyAlignment="1">
      <alignment horizontal="center" vertical="center"/>
    </xf>
    <xf numFmtId="0" fontId="16" fillId="0" borderId="8" xfId="0" applyFont="1" applyBorder="1" applyAlignment="1">
      <alignment horizontal="center" vertical="center" wrapText="1"/>
    </xf>
    <xf numFmtId="14" fontId="16" fillId="0" borderId="6" xfId="0" applyNumberFormat="1" applyFont="1" applyBorder="1" applyAlignment="1">
      <alignment horizontal="center" vertical="center" wrapText="1"/>
    </xf>
    <xf numFmtId="14" fontId="16" fillId="0" borderId="9" xfId="0" applyNumberFormat="1" applyFont="1" applyBorder="1" applyAlignment="1">
      <alignment horizontal="center" vertical="center" wrapText="1"/>
    </xf>
    <xf numFmtId="44" fontId="18" fillId="0" borderId="8" xfId="0" applyNumberFormat="1" applyFont="1" applyBorder="1" applyAlignment="1">
      <alignment horizontal="center" vertical="center"/>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0" fillId="0" borderId="22" xfId="0" applyBorder="1" applyAlignment="1">
      <alignment horizontal="center" vertical="center" wrapTex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5" fillId="0" borderId="20" xfId="0" applyFont="1" applyBorder="1" applyAlignment="1">
      <alignment horizontal="center" vertical="center"/>
    </xf>
    <xf numFmtId="0" fontId="15" fillId="0" borderId="22" xfId="0" applyFont="1" applyBorder="1" applyAlignment="1">
      <alignment horizontal="center" vertical="center"/>
    </xf>
    <xf numFmtId="0" fontId="2" fillId="0" borderId="20" xfId="0" applyFont="1" applyBorder="1" applyAlignment="1">
      <alignment horizontal="center" vertical="center"/>
    </xf>
    <xf numFmtId="0" fontId="2" fillId="0" borderId="22" xfId="0" applyFont="1" applyBorder="1" applyAlignment="1">
      <alignment horizontal="center" vertical="center"/>
    </xf>
    <xf numFmtId="0" fontId="2" fillId="0" borderId="16" xfId="0" applyFont="1" applyBorder="1" applyAlignment="1">
      <alignment horizontal="center"/>
    </xf>
    <xf numFmtId="0" fontId="2" fillId="0" borderId="17" xfId="0" applyFont="1" applyBorder="1" applyAlignment="1">
      <alignment horizontal="center"/>
    </xf>
    <xf numFmtId="0" fontId="2" fillId="0" borderId="18" xfId="0" applyFont="1" applyBorder="1" applyAlignment="1">
      <alignment horizont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164" fontId="12" fillId="9" borderId="16" xfId="0" applyNumberFormat="1" applyFont="1" applyFill="1" applyBorder="1" applyAlignment="1">
      <alignment horizontal="center" vertical="center" wrapText="1"/>
    </xf>
    <xf numFmtId="164" fontId="12" fillId="9" borderId="18" xfId="0" applyNumberFormat="1" applyFont="1" applyFill="1" applyBorder="1" applyAlignment="1">
      <alignment horizontal="center" vertical="center" wrapText="1"/>
    </xf>
    <xf numFmtId="164" fontId="12" fillId="9" borderId="16" xfId="0" applyNumberFormat="1" applyFont="1" applyFill="1" applyBorder="1" applyAlignment="1">
      <alignment horizontal="center" vertical="center"/>
    </xf>
    <xf numFmtId="164" fontId="12" fillId="9" borderId="18" xfId="0" applyNumberFormat="1" applyFont="1" applyFill="1" applyBorder="1" applyAlignment="1">
      <alignment horizontal="center" vertical="center"/>
    </xf>
    <xf numFmtId="164" fontId="12" fillId="9" borderId="17" xfId="0" applyNumberFormat="1" applyFont="1" applyFill="1" applyBorder="1" applyAlignment="1">
      <alignment horizontal="center" vertical="center" wrapText="1"/>
    </xf>
    <xf numFmtId="164" fontId="12" fillId="9" borderId="28" xfId="0" applyNumberFormat="1" applyFont="1" applyFill="1" applyBorder="1" applyAlignment="1">
      <alignment horizontal="center" vertical="center"/>
    </xf>
    <xf numFmtId="164" fontId="12" fillId="9" borderId="12" xfId="0" applyNumberFormat="1" applyFont="1" applyFill="1" applyBorder="1" applyAlignment="1">
      <alignment horizontal="center" vertical="center"/>
    </xf>
    <xf numFmtId="0" fontId="15" fillId="4" borderId="16" xfId="0" applyFont="1" applyFill="1" applyBorder="1" applyAlignment="1">
      <alignment horizontal="center" vertical="center"/>
    </xf>
    <xf numFmtId="0" fontId="15" fillId="4" borderId="17" xfId="0" applyFont="1" applyFill="1" applyBorder="1" applyAlignment="1">
      <alignment horizontal="center" vertical="center"/>
    </xf>
    <xf numFmtId="0" fontId="15" fillId="4" borderId="18" xfId="0" applyFont="1" applyFill="1" applyBorder="1" applyAlignment="1">
      <alignment horizontal="center" vertical="center"/>
    </xf>
    <xf numFmtId="0" fontId="2" fillId="7" borderId="16" xfId="0" applyFont="1" applyFill="1" applyBorder="1" applyAlignment="1">
      <alignment horizontal="center" vertical="center"/>
    </xf>
    <xf numFmtId="0" fontId="2" fillId="7" borderId="17" xfId="0" applyFont="1" applyFill="1" applyBorder="1" applyAlignment="1">
      <alignment horizontal="center" vertical="center"/>
    </xf>
    <xf numFmtId="0" fontId="2" fillId="7" borderId="18"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8" xfId="0" applyFont="1" applyFill="1" applyBorder="1" applyAlignment="1">
      <alignment horizontal="center" vertical="center"/>
    </xf>
    <xf numFmtId="0" fontId="2" fillId="8" borderId="20" xfId="0" applyFont="1" applyFill="1" applyBorder="1" applyAlignment="1">
      <alignment horizontal="center" vertical="center" wrapText="1"/>
    </xf>
    <xf numFmtId="0" fontId="2" fillId="8" borderId="21" xfId="0" applyFont="1" applyFill="1" applyBorder="1" applyAlignment="1">
      <alignment horizontal="center" vertical="center" wrapText="1"/>
    </xf>
    <xf numFmtId="0" fontId="2" fillId="8" borderId="22" xfId="0" applyFont="1" applyFill="1" applyBorder="1" applyAlignment="1">
      <alignment horizontal="center" vertical="center" wrapText="1"/>
    </xf>
    <xf numFmtId="164" fontId="12" fillId="8" borderId="0" xfId="0" applyNumberFormat="1" applyFont="1" applyFill="1" applyAlignment="1">
      <alignment horizontal="center" vertical="center"/>
    </xf>
    <xf numFmtId="0" fontId="2" fillId="5" borderId="19" xfId="0" applyFont="1" applyFill="1" applyBorder="1" applyAlignment="1">
      <alignment horizontal="center" vertical="center"/>
    </xf>
    <xf numFmtId="0" fontId="2" fillId="5" borderId="14" xfId="0" applyFont="1" applyFill="1" applyBorder="1" applyAlignment="1">
      <alignment horizontal="center" vertical="center"/>
    </xf>
    <xf numFmtId="0" fontId="2" fillId="5" borderId="15" xfId="0" applyFont="1" applyFill="1" applyBorder="1" applyAlignment="1">
      <alignment horizontal="center" vertical="center"/>
    </xf>
    <xf numFmtId="0" fontId="2" fillId="5" borderId="16" xfId="0" applyFont="1" applyFill="1" applyBorder="1" applyAlignment="1">
      <alignment horizontal="center" vertical="center"/>
    </xf>
    <xf numFmtId="0" fontId="2" fillId="5" borderId="17" xfId="0" applyFont="1" applyFill="1" applyBorder="1" applyAlignment="1">
      <alignment horizontal="center" vertical="center"/>
    </xf>
    <xf numFmtId="0" fontId="2" fillId="5" borderId="18" xfId="0" applyFont="1" applyFill="1" applyBorder="1" applyAlignment="1">
      <alignment horizontal="center" vertical="center"/>
    </xf>
    <xf numFmtId="0" fontId="2" fillId="6" borderId="16" xfId="0" applyFont="1" applyFill="1" applyBorder="1" applyAlignment="1">
      <alignment horizontal="center" vertical="center"/>
    </xf>
    <xf numFmtId="0" fontId="2" fillId="6" borderId="17" xfId="0" applyFont="1" applyFill="1" applyBorder="1" applyAlignment="1">
      <alignment horizontal="center" vertical="center"/>
    </xf>
    <xf numFmtId="0" fontId="2" fillId="6" borderId="18" xfId="0" applyFont="1" applyFill="1" applyBorder="1" applyAlignment="1">
      <alignment horizontal="center" vertical="center"/>
    </xf>
    <xf numFmtId="0" fontId="2" fillId="6" borderId="19" xfId="0" applyFont="1" applyFill="1" applyBorder="1" applyAlignment="1">
      <alignment horizontal="center" vertical="center"/>
    </xf>
    <xf numFmtId="0" fontId="2" fillId="6" borderId="14" xfId="0" applyFont="1" applyFill="1" applyBorder="1" applyAlignment="1">
      <alignment horizontal="center" vertical="center"/>
    </xf>
    <xf numFmtId="0" fontId="2" fillId="6" borderId="15" xfId="0" applyFont="1" applyFill="1" applyBorder="1" applyAlignment="1">
      <alignment horizontal="center" vertical="center"/>
    </xf>
    <xf numFmtId="0" fontId="15" fillId="4" borderId="20" xfId="0" applyFont="1" applyFill="1" applyBorder="1" applyAlignment="1">
      <alignment horizontal="center" vertical="center" wrapText="1"/>
    </xf>
    <xf numFmtId="0" fontId="15" fillId="4" borderId="22" xfId="0" applyFont="1" applyFill="1" applyBorder="1" applyAlignment="1">
      <alignment horizontal="center" vertical="center" wrapText="1"/>
    </xf>
    <xf numFmtId="0" fontId="15" fillId="4" borderId="20" xfId="0" applyFont="1" applyFill="1" applyBorder="1" applyAlignment="1">
      <alignment horizontal="center" vertical="center"/>
    </xf>
    <xf numFmtId="0" fontId="15" fillId="4" borderId="22" xfId="0" applyFont="1" applyFill="1" applyBorder="1" applyAlignment="1">
      <alignment horizontal="center" vertical="center"/>
    </xf>
    <xf numFmtId="0" fontId="2" fillId="3" borderId="19" xfId="0" applyFont="1" applyFill="1" applyBorder="1" applyAlignment="1">
      <alignment horizontal="center" vertical="center"/>
    </xf>
    <xf numFmtId="0" fontId="2" fillId="3" borderId="14" xfId="0" applyFont="1" applyFill="1" applyBorder="1" applyAlignment="1">
      <alignment horizontal="center" vertical="center"/>
    </xf>
    <xf numFmtId="0" fontId="2" fillId="3" borderId="15" xfId="0" applyFont="1" applyFill="1" applyBorder="1" applyAlignment="1">
      <alignment horizontal="center" vertical="center"/>
    </xf>
    <xf numFmtId="0" fontId="2" fillId="3" borderId="16" xfId="0" applyFont="1" applyFill="1" applyBorder="1" applyAlignment="1">
      <alignment horizontal="center" vertical="center"/>
    </xf>
    <xf numFmtId="0" fontId="2" fillId="3" borderId="17" xfId="0" applyFont="1" applyFill="1" applyBorder="1" applyAlignment="1">
      <alignment horizontal="center" vertical="center"/>
    </xf>
    <xf numFmtId="0" fontId="2" fillId="3" borderId="18" xfId="0" applyFont="1" applyFill="1" applyBorder="1" applyAlignment="1">
      <alignment horizontal="center" vertical="center"/>
    </xf>
    <xf numFmtId="0" fontId="2" fillId="4" borderId="16" xfId="0" applyFont="1" applyFill="1" applyBorder="1" applyAlignment="1">
      <alignment horizontal="center" vertical="center"/>
    </xf>
    <xf numFmtId="0" fontId="2" fillId="4" borderId="17" xfId="0" applyFont="1" applyFill="1" applyBorder="1" applyAlignment="1">
      <alignment horizontal="center" vertical="center"/>
    </xf>
    <xf numFmtId="0" fontId="2" fillId="4" borderId="18" xfId="0" applyFont="1" applyFill="1" applyBorder="1" applyAlignment="1">
      <alignment horizontal="center" vertical="center"/>
    </xf>
    <xf numFmtId="0" fontId="2" fillId="4" borderId="19" xfId="0" applyFont="1" applyFill="1" applyBorder="1" applyAlignment="1">
      <alignment horizontal="center" vertical="center"/>
    </xf>
    <xf numFmtId="0" fontId="2" fillId="4" borderId="14" xfId="0" applyFont="1" applyFill="1" applyBorder="1" applyAlignment="1">
      <alignment horizontal="center" vertical="center"/>
    </xf>
    <xf numFmtId="0" fontId="2" fillId="4" borderId="15" xfId="0" applyFont="1" applyFill="1" applyBorder="1" applyAlignment="1">
      <alignment horizontal="center" vertical="center"/>
    </xf>
    <xf numFmtId="0" fontId="15" fillId="4" borderId="21" xfId="0" applyFont="1" applyFill="1" applyBorder="1" applyAlignment="1">
      <alignment horizontal="center" vertical="center" wrapText="1"/>
    </xf>
    <xf numFmtId="0" fontId="0" fillId="8" borderId="0" xfId="0" applyFill="1" applyAlignment="1">
      <alignment horizontal="center" vertical="center" wrapText="1"/>
    </xf>
    <xf numFmtId="0" fontId="15" fillId="4" borderId="16" xfId="0" applyFont="1" applyFill="1" applyBorder="1" applyAlignment="1">
      <alignment horizontal="center"/>
    </xf>
    <xf numFmtId="0" fontId="15" fillId="4" borderId="17" xfId="0" applyFont="1" applyFill="1" applyBorder="1" applyAlignment="1">
      <alignment horizontal="center"/>
    </xf>
    <xf numFmtId="0" fontId="15" fillId="4" borderId="18" xfId="0" applyFont="1" applyFill="1" applyBorder="1" applyAlignment="1">
      <alignment horizontal="center"/>
    </xf>
    <xf numFmtId="0" fontId="2" fillId="0" borderId="4" xfId="0" applyFont="1" applyBorder="1" applyAlignment="1">
      <alignment horizontal="center" vertical="center" wrapText="1"/>
    </xf>
    <xf numFmtId="0" fontId="2" fillId="0" borderId="9" xfId="0" applyFont="1" applyBorder="1" applyAlignment="1">
      <alignment horizontal="center" vertical="center" wrapText="1"/>
    </xf>
    <xf numFmtId="0" fontId="2" fillId="0" borderId="3" xfId="0" applyFont="1" applyBorder="1" applyAlignment="1">
      <alignment horizontal="center" vertical="center" wrapText="1"/>
    </xf>
    <xf numFmtId="0" fontId="2" fillId="0" borderId="8" xfId="0" applyFont="1" applyBorder="1" applyAlignment="1">
      <alignment horizontal="center" vertical="center" wrapText="1"/>
    </xf>
    <xf numFmtId="0" fontId="2" fillId="0" borderId="5" xfId="0" applyFont="1" applyBorder="1" applyAlignment="1">
      <alignment horizontal="center" vertical="center"/>
    </xf>
    <xf numFmtId="0" fontId="2" fillId="0" borderId="0" xfId="0" applyFont="1" applyAlignment="1">
      <alignment horizontal="center" vertical="center"/>
    </xf>
    <xf numFmtId="0" fontId="2" fillId="0" borderId="6" xfId="0" applyFont="1" applyBorder="1" applyAlignment="1">
      <alignment horizontal="center" vertical="center"/>
    </xf>
    <xf numFmtId="0" fontId="12" fillId="0" borderId="0" xfId="2" applyFont="1" applyFill="1" applyAlignment="1">
      <alignment horizontal="center" vertical="center" wrapText="1"/>
    </xf>
    <xf numFmtId="0" fontId="16" fillId="0" borderId="0" xfId="2" applyFont="1" applyFill="1"/>
    <xf numFmtId="0" fontId="12" fillId="0" borderId="0" xfId="2" applyFont="1" applyFill="1"/>
    <xf numFmtId="0" fontId="23" fillId="0" borderId="53" xfId="2" applyFont="1" applyBorder="1" applyAlignment="1">
      <alignment horizontal="center" vertical="center" wrapText="1"/>
    </xf>
    <xf numFmtId="0" fontId="12" fillId="0" borderId="54" xfId="2" applyFont="1" applyFill="1" applyBorder="1" applyAlignment="1">
      <alignment horizontal="center" vertical="center" wrapText="1"/>
    </xf>
    <xf numFmtId="0" fontId="12" fillId="0" borderId="55" xfId="2" applyFont="1" applyFill="1" applyBorder="1" applyAlignment="1">
      <alignment horizontal="center" vertical="center" wrapText="1"/>
    </xf>
    <xf numFmtId="0" fontId="23" fillId="0" borderId="56" xfId="2" applyFont="1" applyBorder="1" applyAlignment="1">
      <alignment horizontal="center" vertical="center" wrapText="1"/>
    </xf>
    <xf numFmtId="0" fontId="12" fillId="0" borderId="57" xfId="2" applyFont="1" applyFill="1" applyBorder="1" applyAlignment="1">
      <alignment horizontal="center" vertical="center" wrapText="1"/>
    </xf>
    <xf numFmtId="0" fontId="22" fillId="0" borderId="58" xfId="2" applyFont="1" applyBorder="1" applyAlignment="1">
      <alignment horizontal="left" vertical="top"/>
    </xf>
    <xf numFmtId="0" fontId="24" fillId="0" borderId="0" xfId="2" applyFont="1" applyBorder="1" applyAlignment="1">
      <alignment horizontal="right" vertical="top"/>
    </xf>
    <xf numFmtId="0" fontId="12" fillId="0" borderId="45" xfId="2" applyFont="1" applyFill="1" applyBorder="1" applyAlignment="1">
      <alignment horizontal="center" vertical="center" wrapText="1"/>
    </xf>
    <xf numFmtId="0" fontId="23" fillId="13" borderId="58" xfId="2" applyFont="1" applyFill="1" applyBorder="1" applyAlignment="1">
      <alignment horizontal="left" vertical="top"/>
    </xf>
    <xf numFmtId="0" fontId="24" fillId="13" borderId="0" xfId="2" applyFont="1" applyFill="1" applyBorder="1" applyAlignment="1">
      <alignment horizontal="right" vertical="top"/>
    </xf>
    <xf numFmtId="0" fontId="22" fillId="0" borderId="59" xfId="2" applyFont="1" applyBorder="1" applyAlignment="1">
      <alignment horizontal="left" vertical="top"/>
    </xf>
    <xf numFmtId="0" fontId="24" fillId="0" borderId="60" xfId="2" applyFont="1" applyBorder="1" applyAlignment="1">
      <alignment horizontal="right" vertical="top"/>
    </xf>
    <xf numFmtId="0" fontId="24" fillId="0" borderId="43" xfId="2" applyFont="1" applyBorder="1" applyAlignment="1">
      <alignment horizontal="right" vertical="top"/>
    </xf>
    <xf numFmtId="0" fontId="24" fillId="0" borderId="61" xfId="2" applyFont="1" applyBorder="1" applyAlignment="1">
      <alignment horizontal="right" vertical="top"/>
    </xf>
    <xf numFmtId="0" fontId="12" fillId="0" borderId="46" xfId="2" applyFont="1" applyFill="1" applyBorder="1" applyAlignment="1">
      <alignment horizontal="center" vertical="center" wrapText="1"/>
    </xf>
    <xf numFmtId="0" fontId="12" fillId="0" borderId="0" xfId="2" applyFont="1" applyFill="1" applyAlignment="1">
      <alignment vertical="center" wrapText="1"/>
    </xf>
    <xf numFmtId="0" fontId="16" fillId="0" borderId="0" xfId="2" applyFont="1" applyBorder="1"/>
    <xf numFmtId="0" fontId="16" fillId="0" borderId="0" xfId="2" applyFont="1" applyFill="1" applyBorder="1"/>
    <xf numFmtId="0" fontId="12" fillId="0" borderId="0" xfId="2" applyFont="1" applyFill="1" applyBorder="1" applyAlignment="1">
      <alignment horizontal="center"/>
    </xf>
    <xf numFmtId="170" fontId="24" fillId="0" borderId="0" xfId="15" applyNumberFormat="1" applyFont="1" applyBorder="1" applyAlignment="1">
      <alignment horizontal="right" vertical="top"/>
    </xf>
    <xf numFmtId="170" fontId="25" fillId="0" borderId="0" xfId="15" applyNumberFormat="1" applyFont="1" applyBorder="1" applyAlignment="1">
      <alignment horizontal="right" vertical="top"/>
    </xf>
    <xf numFmtId="170" fontId="25" fillId="13" borderId="0" xfId="15" applyNumberFormat="1" applyFont="1" applyFill="1" applyBorder="1" applyAlignment="1">
      <alignment horizontal="right" vertical="top"/>
    </xf>
    <xf numFmtId="0" fontId="23" fillId="0" borderId="54" xfId="2" applyFont="1" applyBorder="1" applyAlignment="1">
      <alignment horizontal="center" vertical="center" wrapText="1"/>
    </xf>
    <xf numFmtId="170" fontId="24" fillId="0" borderId="62" xfId="15" applyNumberFormat="1" applyFont="1" applyBorder="1" applyAlignment="1">
      <alignment horizontal="right" vertical="top"/>
    </xf>
    <xf numFmtId="170" fontId="24" fillId="0" borderId="63" xfId="15" applyNumberFormat="1" applyFont="1" applyBorder="1" applyAlignment="1">
      <alignment horizontal="right" vertical="top"/>
    </xf>
    <xf numFmtId="0" fontId="22" fillId="0" borderId="61" xfId="2" applyFont="1" applyBorder="1" applyAlignment="1">
      <alignment horizontal="left" vertical="top"/>
    </xf>
    <xf numFmtId="170" fontId="24" fillId="0" borderId="43" xfId="15" applyNumberFormat="1" applyFont="1" applyBorder="1" applyAlignment="1">
      <alignment horizontal="right" vertical="top"/>
    </xf>
    <xf numFmtId="170" fontId="25" fillId="0" borderId="43" xfId="15" applyNumberFormat="1" applyFont="1" applyBorder="1" applyAlignment="1">
      <alignment horizontal="right" vertical="top"/>
    </xf>
    <xf numFmtId="170" fontId="24" fillId="0" borderId="64" xfId="15" applyNumberFormat="1" applyFont="1" applyBorder="1" applyAlignment="1">
      <alignment horizontal="right" vertical="top"/>
    </xf>
    <xf numFmtId="0" fontId="12" fillId="0" borderId="40" xfId="2" applyFont="1" applyFill="1" applyBorder="1" applyAlignment="1">
      <alignment vertical="center" wrapText="1"/>
    </xf>
    <xf numFmtId="0" fontId="12" fillId="0" borderId="0" xfId="2" applyFont="1" applyFill="1" applyBorder="1" applyAlignment="1">
      <alignment vertical="center" wrapText="1"/>
    </xf>
    <xf numFmtId="0" fontId="16" fillId="0" borderId="0" xfId="2" applyFont="1" applyFill="1" applyBorder="1" applyAlignment="1">
      <alignment vertical="center" wrapText="1"/>
    </xf>
    <xf numFmtId="0" fontId="3" fillId="0" borderId="0" xfId="2" applyFill="1"/>
    <xf numFmtId="49" fontId="3" fillId="0" borderId="0" xfId="2" applyNumberFormat="1" applyFill="1" applyAlignment="1">
      <alignment horizontal="left"/>
    </xf>
    <xf numFmtId="2" fontId="2" fillId="12" borderId="22" xfId="0" applyNumberFormat="1" applyFont="1" applyFill="1" applyBorder="1" applyAlignment="1">
      <alignment horizontal="center" vertical="center"/>
    </xf>
  </cellXfs>
  <cellStyles count="22">
    <cellStyle name="Moeda" xfId="1" builtinId="4"/>
    <cellStyle name="Moeda 2" xfId="4" xr:uid="{5BE09A3D-E71C-4596-AE2D-71B821E37040}"/>
    <cellStyle name="Moeda 3" xfId="3" xr:uid="{AFB6CC1F-37F4-447F-9234-BF618F66EBB3}"/>
    <cellStyle name="Moeda 4" xfId="13" xr:uid="{44C71AC1-BA2E-41B7-9D04-9CCA88C95DA5}"/>
    <cellStyle name="Moeda 5" xfId="9" xr:uid="{C8B6833F-D3EB-4326-B1D2-20F5782AEDEF}"/>
    <cellStyle name="Normal" xfId="0" builtinId="0"/>
    <cellStyle name="Normal 2" xfId="2" xr:uid="{7D9DEA24-1DF4-487D-8F7D-6EDCE4DB615B}"/>
    <cellStyle name="Normal 2 2" xfId="7" xr:uid="{0939A5D9-A942-40C3-8501-FAD2B1598CB3}"/>
    <cellStyle name="Normal 3" xfId="11" xr:uid="{FC6B9716-1DE1-47EA-B937-55B3B93F0C24}"/>
    <cellStyle name="Normal 4" xfId="12" xr:uid="{89616B41-46DD-486A-ACD8-D924DEDE8FE1}"/>
    <cellStyle name="Porcentagem" xfId="16" builtinId="5"/>
    <cellStyle name="Porcentagem 2" xfId="10" xr:uid="{4CF90DC3-EFF6-4072-B4FD-7F5E95F9504D}"/>
    <cellStyle name="Porcentagem 3" xfId="14" xr:uid="{FBBC219E-A03D-4AA5-8E02-5BBD7094836D}"/>
    <cellStyle name="style1672160922653" xfId="17" xr:uid="{336F80EF-E039-4D02-91C2-6DD816916728}"/>
    <cellStyle name="style1672160922793" xfId="18" xr:uid="{37432C3D-B6B5-49A5-80E2-1129C83635AF}"/>
    <cellStyle name="style1672160922903" xfId="19" xr:uid="{0DD4A970-8C14-4F74-A1D3-321041343F5B}"/>
    <cellStyle name="style1672160923012" xfId="20" xr:uid="{5C555043-9B02-41A4-95C3-49215341DC82}"/>
    <cellStyle name="style1672160923121" xfId="21" xr:uid="{CC866317-4F21-4A3C-996D-CF26D968CF43}"/>
    <cellStyle name="Vírgula" xfId="15" builtinId="3"/>
    <cellStyle name="Vírgula 2" xfId="6" xr:uid="{BC34CBF3-9582-4BB7-AB5C-EE4453FE0F4E}"/>
    <cellStyle name="Vírgula 2 4" xfId="8" xr:uid="{6DDBB081-B228-4F5C-B213-5A447B7A1357}"/>
    <cellStyle name="Vírgula 3" xfId="5" xr:uid="{81457244-8552-4151-899B-05896141DAFD}"/>
  </cellStyles>
  <dxfs count="2">
    <dxf>
      <font>
        <color rgb="FF9C0006"/>
      </font>
      <fill>
        <patternFill>
          <bgColor rgb="FFFFC7CE"/>
        </patternFill>
      </fill>
    </dxf>
    <dxf>
      <font>
        <color theme="9" tint="-0.499984740745262"/>
      </font>
      <fill>
        <patternFill>
          <bgColor theme="9"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6CAC9-C0C9-4F3B-877A-E965C5B11209}">
  <sheetPr>
    <tabColor theme="4" tint="0.39997558519241921"/>
  </sheetPr>
  <dimension ref="A1:AE72"/>
  <sheetViews>
    <sheetView tabSelected="1" zoomScale="120" zoomScaleNormal="120" workbookViewId="0">
      <selection activeCell="J36" sqref="J36"/>
    </sheetView>
  </sheetViews>
  <sheetFormatPr defaultRowHeight="15"/>
  <cols>
    <col min="1" max="1" width="25.42578125" customWidth="1"/>
    <col min="2" max="2" width="51.42578125" customWidth="1"/>
    <col min="3" max="3" width="13.85546875" bestFit="1" customWidth="1"/>
    <col min="4" max="4" width="18.28515625" customWidth="1"/>
    <col min="5" max="5" width="11.5703125" customWidth="1"/>
    <col min="6" max="6" width="13.7109375" bestFit="1" customWidth="1"/>
    <col min="7" max="7" width="17.42578125" bestFit="1" customWidth="1"/>
    <col min="8" max="8" width="17" customWidth="1"/>
    <col min="9" max="9" width="13.85546875" bestFit="1" customWidth="1"/>
    <col min="10" max="10" width="19.28515625" bestFit="1" customWidth="1"/>
    <col min="11" max="12" width="14" bestFit="1" customWidth="1"/>
    <col min="13" max="14" width="14.140625" bestFit="1" customWidth="1"/>
    <col min="15" max="15" width="14" bestFit="1" customWidth="1"/>
    <col min="16" max="16" width="13.5703125" bestFit="1" customWidth="1"/>
    <col min="17" max="18" width="14" bestFit="1" customWidth="1"/>
    <col min="19" max="19" width="13.5703125" bestFit="1" customWidth="1"/>
    <col min="20" max="20" width="13.85546875" bestFit="1" customWidth="1"/>
    <col min="21" max="21" width="14" bestFit="1" customWidth="1"/>
    <col min="22" max="22" width="13.5703125" bestFit="1" customWidth="1"/>
    <col min="23" max="24" width="14" bestFit="1" customWidth="1"/>
    <col min="25" max="25" width="13.85546875" bestFit="1" customWidth="1"/>
    <col min="26" max="28" width="14" bestFit="1" customWidth="1"/>
    <col min="29" max="29" width="13.85546875" bestFit="1" customWidth="1"/>
    <col min="30" max="30" width="12.7109375" bestFit="1" customWidth="1"/>
    <col min="31" max="31" width="13.85546875" bestFit="1" customWidth="1"/>
  </cols>
  <sheetData>
    <row r="1" spans="1:14">
      <c r="G1" s="479" t="s">
        <v>910</v>
      </c>
      <c r="H1" s="480"/>
      <c r="I1" s="480"/>
      <c r="J1" s="481"/>
    </row>
    <row r="2" spans="1:14" s="460" customFormat="1" ht="60">
      <c r="A2" s="463" t="s">
        <v>0</v>
      </c>
      <c r="B2" s="463" t="s">
        <v>1</v>
      </c>
      <c r="C2" s="459">
        <v>2022</v>
      </c>
      <c r="D2" s="459">
        <v>2023</v>
      </c>
      <c r="E2" s="459" t="s">
        <v>2</v>
      </c>
      <c r="G2" s="459" t="s">
        <v>59</v>
      </c>
      <c r="H2" s="459" t="s">
        <v>58</v>
      </c>
      <c r="I2" s="459" t="s">
        <v>909</v>
      </c>
      <c r="J2" s="471" t="s">
        <v>911</v>
      </c>
    </row>
    <row r="3" spans="1:14">
      <c r="A3" s="246" t="s">
        <v>3</v>
      </c>
      <c r="B3" s="247" t="s">
        <v>4</v>
      </c>
      <c r="C3" s="414">
        <v>10498.73</v>
      </c>
      <c r="D3" s="461">
        <v>12073.696363636363</v>
      </c>
      <c r="E3" s="462">
        <f t="shared" ref="E3:E21" si="0">(D3/C3)-1</f>
        <v>0.15001494120111336</v>
      </c>
      <c r="F3" s="445"/>
      <c r="G3" s="466"/>
      <c r="H3" s="467"/>
      <c r="I3" s="466">
        <v>10</v>
      </c>
      <c r="J3" s="466">
        <v>2</v>
      </c>
      <c r="L3" s="368"/>
      <c r="M3" s="122"/>
      <c r="N3" s="368"/>
    </row>
    <row r="4" spans="1:14">
      <c r="A4" s="244" t="s">
        <v>5</v>
      </c>
      <c r="B4" s="245" t="s">
        <v>6</v>
      </c>
      <c r="C4" s="415">
        <v>15779.17</v>
      </c>
      <c r="D4" s="363">
        <v>18084.533673469388</v>
      </c>
      <c r="E4" s="365">
        <f t="shared" si="0"/>
        <v>0.14610170709038495</v>
      </c>
      <c r="F4" s="444"/>
      <c r="G4" s="468"/>
      <c r="H4" s="465"/>
      <c r="I4" s="468">
        <v>10</v>
      </c>
      <c r="J4" s="468">
        <v>5</v>
      </c>
      <c r="M4" s="122"/>
    </row>
    <row r="5" spans="1:14">
      <c r="A5" s="246" t="s">
        <v>7</v>
      </c>
      <c r="B5" s="247" t="s">
        <v>8</v>
      </c>
      <c r="C5" s="414">
        <v>5200.46</v>
      </c>
      <c r="D5" s="362">
        <v>5412.3214285714284</v>
      </c>
      <c r="E5" s="364">
        <f t="shared" si="0"/>
        <v>4.0738978584861307E-2</v>
      </c>
      <c r="G5" s="466"/>
      <c r="H5" s="464"/>
      <c r="I5" s="466">
        <v>6</v>
      </c>
      <c r="J5" s="466">
        <v>2</v>
      </c>
      <c r="M5" s="122"/>
    </row>
    <row r="6" spans="1:14">
      <c r="A6" s="244" t="s">
        <v>9</v>
      </c>
      <c r="B6" s="245" t="s">
        <v>10</v>
      </c>
      <c r="C6" s="415">
        <v>6550.32</v>
      </c>
      <c r="D6" s="363">
        <v>7795.7493877551024</v>
      </c>
      <c r="E6" s="365">
        <f t="shared" si="0"/>
        <v>0.19013260233929064</v>
      </c>
      <c r="G6" s="468"/>
      <c r="H6" s="465"/>
      <c r="I6" s="468">
        <v>4</v>
      </c>
      <c r="J6" s="468">
        <v>3</v>
      </c>
      <c r="M6" s="122"/>
    </row>
    <row r="7" spans="1:14">
      <c r="A7" s="246" t="s">
        <v>11</v>
      </c>
      <c r="B7" s="247" t="s">
        <v>12</v>
      </c>
      <c r="C7" s="414">
        <v>9671.7999999999993</v>
      </c>
      <c r="D7" s="362">
        <v>11081.163809523809</v>
      </c>
      <c r="E7" s="364">
        <f t="shared" si="0"/>
        <v>0.14571887441053466</v>
      </c>
      <c r="G7" s="466"/>
      <c r="H7" s="464"/>
      <c r="I7" s="466">
        <v>11</v>
      </c>
      <c r="J7" s="466">
        <v>3</v>
      </c>
      <c r="M7" s="122"/>
    </row>
    <row r="8" spans="1:14">
      <c r="A8" s="244" t="s">
        <v>13</v>
      </c>
      <c r="B8" s="245" t="s">
        <v>14</v>
      </c>
      <c r="C8" s="415">
        <v>5611.32</v>
      </c>
      <c r="D8" s="363">
        <v>7519.4760606060599</v>
      </c>
      <c r="E8" s="365">
        <f t="shared" si="0"/>
        <v>0.34005475727744283</v>
      </c>
      <c r="F8" s="368"/>
      <c r="G8" s="468">
        <v>83820</v>
      </c>
      <c r="H8" s="478">
        <v>307</v>
      </c>
      <c r="I8" s="468">
        <v>7</v>
      </c>
      <c r="J8" s="468">
        <v>33</v>
      </c>
      <c r="M8" s="122"/>
    </row>
    <row r="9" spans="1:14">
      <c r="A9" s="246" t="s">
        <v>15</v>
      </c>
      <c r="B9" s="247" t="s">
        <v>16</v>
      </c>
      <c r="C9" s="414">
        <v>8622.2999999999993</v>
      </c>
      <c r="D9" s="362">
        <v>10677.449542483659</v>
      </c>
      <c r="E9" s="364">
        <f t="shared" si="0"/>
        <v>0.2383528226208389</v>
      </c>
      <c r="F9" s="368"/>
      <c r="G9" s="466"/>
      <c r="H9" s="478"/>
      <c r="I9" s="466">
        <v>12</v>
      </c>
      <c r="J9" s="466">
        <v>41</v>
      </c>
      <c r="M9" s="122"/>
    </row>
    <row r="10" spans="1:14">
      <c r="A10" s="244" t="s">
        <v>17</v>
      </c>
      <c r="B10" s="245" t="s">
        <v>18</v>
      </c>
      <c r="C10" s="415">
        <v>11669.09</v>
      </c>
      <c r="D10" s="363">
        <v>14016.768815789474</v>
      </c>
      <c r="E10" s="365">
        <f t="shared" si="0"/>
        <v>0.20118782319696504</v>
      </c>
      <c r="F10" s="368"/>
      <c r="G10" s="468"/>
      <c r="H10" s="478"/>
      <c r="I10" s="468">
        <v>26</v>
      </c>
      <c r="J10" s="468">
        <v>34</v>
      </c>
      <c r="M10" s="122"/>
    </row>
    <row r="11" spans="1:14">
      <c r="A11" s="246" t="s">
        <v>19</v>
      </c>
      <c r="B11" s="247" t="s">
        <v>20</v>
      </c>
      <c r="C11" s="414">
        <v>5838.48</v>
      </c>
      <c r="D11" s="362">
        <v>6567.2285714285708</v>
      </c>
      <c r="E11" s="364">
        <f t="shared" si="0"/>
        <v>0.12481820121479759</v>
      </c>
      <c r="G11" s="466"/>
      <c r="H11" s="477">
        <v>703</v>
      </c>
      <c r="I11" s="466">
        <v>4</v>
      </c>
      <c r="J11" s="466">
        <v>3</v>
      </c>
      <c r="M11" s="122"/>
    </row>
    <row r="12" spans="1:14">
      <c r="A12" s="244" t="s">
        <v>21</v>
      </c>
      <c r="B12" s="245" t="s">
        <v>22</v>
      </c>
      <c r="C12" s="415">
        <v>7407.49</v>
      </c>
      <c r="D12" s="363">
        <v>8744.9767901234572</v>
      </c>
      <c r="E12" s="365">
        <f t="shared" si="0"/>
        <v>0.18055870343712344</v>
      </c>
      <c r="G12" s="468"/>
      <c r="H12" s="477"/>
      <c r="I12" s="468">
        <v>5</v>
      </c>
      <c r="J12" s="468">
        <v>4</v>
      </c>
      <c r="M12" s="122"/>
    </row>
    <row r="13" spans="1:14">
      <c r="A13" s="246" t="s">
        <v>23</v>
      </c>
      <c r="B13" s="247" t="s">
        <v>24</v>
      </c>
      <c r="C13" s="414">
        <v>9664.58</v>
      </c>
      <c r="D13" s="362">
        <v>11227.932336601305</v>
      </c>
      <c r="E13" s="364">
        <f t="shared" si="0"/>
        <v>0.16176102185519747</v>
      </c>
      <c r="G13" s="466"/>
      <c r="H13" s="477"/>
      <c r="I13" s="466">
        <v>14</v>
      </c>
      <c r="J13" s="466">
        <v>3</v>
      </c>
      <c r="M13" s="122"/>
    </row>
    <row r="14" spans="1:14">
      <c r="A14" s="244" t="s">
        <v>25</v>
      </c>
      <c r="B14" s="245" t="s">
        <v>26</v>
      </c>
      <c r="C14" s="415">
        <v>6683.31</v>
      </c>
      <c r="D14" s="363">
        <v>6750.6363888888882</v>
      </c>
      <c r="E14" s="365">
        <f t="shared" si="0"/>
        <v>1.0073809068992468E-2</v>
      </c>
      <c r="G14" s="468"/>
      <c r="H14" s="465"/>
      <c r="I14" s="468">
        <v>2</v>
      </c>
      <c r="J14" s="468">
        <v>2</v>
      </c>
      <c r="M14" s="122"/>
    </row>
    <row r="15" spans="1:14">
      <c r="A15" s="246" t="s">
        <v>27</v>
      </c>
      <c r="B15" s="247" t="s">
        <v>28</v>
      </c>
      <c r="C15" s="414">
        <v>9967.6299999999992</v>
      </c>
      <c r="D15" s="362">
        <v>10110.313055555556</v>
      </c>
      <c r="E15" s="364">
        <f t="shared" si="0"/>
        <v>1.4314642051877602E-2</v>
      </c>
      <c r="G15" s="466"/>
      <c r="H15" s="464"/>
      <c r="I15" s="466">
        <v>6</v>
      </c>
      <c r="J15" s="466">
        <v>3</v>
      </c>
      <c r="M15" s="122"/>
    </row>
    <row r="16" spans="1:14">
      <c r="A16" s="244" t="s">
        <v>29</v>
      </c>
      <c r="B16" s="245" t="s">
        <v>30</v>
      </c>
      <c r="C16" s="415">
        <v>12816.73</v>
      </c>
      <c r="D16" s="363">
        <v>13497.18837037037</v>
      </c>
      <c r="E16" s="365">
        <f t="shared" si="0"/>
        <v>5.3091418042696459E-2</v>
      </c>
      <c r="G16" s="468"/>
      <c r="H16" s="465"/>
      <c r="I16" s="468">
        <v>8</v>
      </c>
      <c r="J16" s="468">
        <v>7</v>
      </c>
      <c r="M16" s="122"/>
    </row>
    <row r="17" spans="1:13">
      <c r="A17" s="246" t="s">
        <v>31</v>
      </c>
      <c r="B17" s="247" t="s">
        <v>32</v>
      </c>
      <c r="C17" s="414">
        <v>7816.5</v>
      </c>
      <c r="D17" s="362">
        <v>7714.0433333333331</v>
      </c>
      <c r="E17" s="419">
        <f t="shared" si="0"/>
        <v>-1.3107742169342629E-2</v>
      </c>
      <c r="G17" s="466"/>
      <c r="H17" s="464"/>
      <c r="I17" s="466">
        <v>7</v>
      </c>
      <c r="J17" s="466">
        <v>3</v>
      </c>
      <c r="M17" s="122"/>
    </row>
    <row r="18" spans="1:13">
      <c r="A18" s="244" t="s">
        <v>33</v>
      </c>
      <c r="B18" s="245" t="s">
        <v>34</v>
      </c>
      <c r="C18" s="415">
        <v>9946.67</v>
      </c>
      <c r="D18" s="363">
        <v>12115.481818181817</v>
      </c>
      <c r="E18" s="365">
        <f t="shared" si="0"/>
        <v>0.21804401052631861</v>
      </c>
      <c r="G18" s="468"/>
      <c r="H18" s="465"/>
      <c r="I18" s="468">
        <v>8</v>
      </c>
      <c r="J18" s="468">
        <v>4</v>
      </c>
      <c r="M18" s="122"/>
    </row>
    <row r="19" spans="1:13">
      <c r="A19" s="246" t="s">
        <v>35</v>
      </c>
      <c r="B19" s="247" t="s">
        <v>36</v>
      </c>
      <c r="C19" s="414">
        <v>13389.21</v>
      </c>
      <c r="D19" s="362">
        <v>15901.679047619047</v>
      </c>
      <c r="E19" s="364">
        <f t="shared" si="0"/>
        <v>0.1876487894072203</v>
      </c>
      <c r="G19" s="466">
        <v>2994</v>
      </c>
      <c r="H19" s="464"/>
      <c r="I19" s="466">
        <v>3</v>
      </c>
      <c r="J19" s="466">
        <v>3</v>
      </c>
      <c r="M19" s="122"/>
    </row>
    <row r="20" spans="1:13">
      <c r="A20" s="244" t="s">
        <v>37</v>
      </c>
      <c r="B20" s="245" t="s">
        <v>38</v>
      </c>
      <c r="C20" s="415">
        <v>11488</v>
      </c>
      <c r="D20" s="363">
        <v>11732.197333333334</v>
      </c>
      <c r="E20" s="365">
        <f t="shared" si="0"/>
        <v>2.1256731662024242E-2</v>
      </c>
      <c r="G20" s="468"/>
      <c r="H20" s="465"/>
      <c r="I20" s="468">
        <v>11</v>
      </c>
      <c r="J20" s="468">
        <v>6</v>
      </c>
      <c r="M20" s="122"/>
    </row>
    <row r="21" spans="1:13">
      <c r="A21" s="246" t="s">
        <v>39</v>
      </c>
      <c r="B21" s="247" t="s">
        <v>40</v>
      </c>
      <c r="C21" s="414">
        <v>13896.33</v>
      </c>
      <c r="D21" s="362">
        <v>13949.620135746605</v>
      </c>
      <c r="E21" s="364">
        <f t="shared" si="0"/>
        <v>3.8348352224368831E-3</v>
      </c>
      <c r="G21" s="466">
        <v>6748</v>
      </c>
      <c r="H21" s="464"/>
      <c r="I21" s="466">
        <v>14</v>
      </c>
      <c r="J21" s="466">
        <v>4</v>
      </c>
      <c r="M21" s="122"/>
    </row>
    <row r="22" spans="1:13">
      <c r="A22" s="244" t="s">
        <v>41</v>
      </c>
      <c r="B22" s="245" t="s">
        <v>42</v>
      </c>
      <c r="C22" s="416" t="s">
        <v>43</v>
      </c>
      <c r="D22" s="363">
        <v>8114.3860000000004</v>
      </c>
      <c r="E22" s="365" t="s">
        <v>43</v>
      </c>
      <c r="G22" s="468"/>
      <c r="H22" s="465"/>
      <c r="I22" s="468">
        <v>5</v>
      </c>
      <c r="J22" s="468">
        <v>1</v>
      </c>
      <c r="M22" s="122"/>
    </row>
    <row r="23" spans="1:13">
      <c r="A23" s="248" t="s">
        <v>44</v>
      </c>
      <c r="B23" s="249" t="s">
        <v>45</v>
      </c>
      <c r="C23" s="417" t="s">
        <v>43</v>
      </c>
      <c r="D23" s="418">
        <v>10463.073333333334</v>
      </c>
      <c r="E23" s="366" t="s">
        <v>43</v>
      </c>
      <c r="G23" s="469"/>
      <c r="H23" s="470"/>
      <c r="I23" s="469">
        <v>5</v>
      </c>
      <c r="J23" s="469">
        <v>2</v>
      </c>
      <c r="M23" s="122"/>
    </row>
    <row r="25" spans="1:13">
      <c r="E25" s="367">
        <f>MEDIAN(E3:E21)</f>
        <v>0.14610170709038495</v>
      </c>
      <c r="F25" t="s">
        <v>46</v>
      </c>
    </row>
    <row r="29" spans="1:13" ht="30">
      <c r="B29" s="120"/>
      <c r="C29" s="439" t="s">
        <v>47</v>
      </c>
      <c r="D29" s="439" t="s">
        <v>48</v>
      </c>
      <c r="F29" s="439" t="s">
        <v>47</v>
      </c>
      <c r="G29" s="439" t="s">
        <v>49</v>
      </c>
      <c r="H29" s="475" t="s">
        <v>912</v>
      </c>
      <c r="J29" s="439" t="s">
        <v>50</v>
      </c>
    </row>
    <row r="30" spans="1:13">
      <c r="B30" s="442" t="s">
        <v>51</v>
      </c>
      <c r="C30" s="440">
        <v>2.0099999999999998</v>
      </c>
      <c r="D30" s="428"/>
      <c r="F30" s="440">
        <v>1.94</v>
      </c>
      <c r="G30" s="440"/>
      <c r="H30" s="476"/>
      <c r="J30" s="441">
        <f>(F30/C30)-1</f>
        <v>-3.4825870646766122E-2</v>
      </c>
    </row>
    <row r="31" spans="1:13">
      <c r="B31" s="421" t="s">
        <v>4</v>
      </c>
      <c r="C31" s="424">
        <v>10498.73</v>
      </c>
      <c r="D31" s="429">
        <f t="shared" ref="D31:D49" si="1">C31*$C$30</f>
        <v>21102.447299999996</v>
      </c>
      <c r="F31" s="472">
        <v>12073.6963636364</v>
      </c>
      <c r="G31" s="436">
        <f t="shared" ref="G31:G51" si="2">F31*$F$30</f>
        <v>23422.970945454614</v>
      </c>
      <c r="H31" s="431">
        <f>(G31/D31)-1</f>
        <v>0.10996466961699825</v>
      </c>
      <c r="J31" s="443" t="s">
        <v>52</v>
      </c>
      <c r="L31" s="122"/>
      <c r="M31" s="368"/>
    </row>
    <row r="32" spans="1:13">
      <c r="B32" s="422" t="s">
        <v>6</v>
      </c>
      <c r="C32" s="425">
        <v>15779.17</v>
      </c>
      <c r="D32" s="430">
        <f t="shared" si="1"/>
        <v>31716.131699999998</v>
      </c>
      <c r="F32" s="473">
        <v>18084.533673469388</v>
      </c>
      <c r="G32" s="368">
        <f t="shared" si="2"/>
        <v>35083.99532653061</v>
      </c>
      <c r="H32" s="432">
        <f t="shared" ref="H32:H49" si="3">(G32/D32)-1</f>
        <v>0.10618771729121712</v>
      </c>
      <c r="L32" s="122"/>
      <c r="M32" s="368"/>
    </row>
    <row r="33" spans="2:26">
      <c r="B33" s="421" t="s">
        <v>8</v>
      </c>
      <c r="C33" s="426">
        <v>5200.46</v>
      </c>
      <c r="D33" s="430">
        <f t="shared" si="1"/>
        <v>10452.924599999998</v>
      </c>
      <c r="F33" s="473">
        <v>5412.3214285714284</v>
      </c>
      <c r="G33" s="368">
        <f t="shared" si="2"/>
        <v>10499.903571428571</v>
      </c>
      <c r="H33" s="433">
        <f t="shared" si="3"/>
        <v>4.4943375396175878E-3</v>
      </c>
      <c r="L33" s="122"/>
      <c r="M33" s="368"/>
    </row>
    <row r="34" spans="2:26">
      <c r="B34" s="422" t="s">
        <v>10</v>
      </c>
      <c r="C34" s="425">
        <v>6550.32</v>
      </c>
      <c r="D34" s="430">
        <f t="shared" si="1"/>
        <v>13166.143199999999</v>
      </c>
      <c r="F34" s="473">
        <v>7795.7493877551024</v>
      </c>
      <c r="G34" s="368">
        <f t="shared" si="2"/>
        <v>15123.753812244899</v>
      </c>
      <c r="H34" s="432">
        <f t="shared" si="3"/>
        <v>0.14868519827772353</v>
      </c>
      <c r="L34" s="122"/>
      <c r="M34" s="368"/>
    </row>
    <row r="35" spans="2:26">
      <c r="B35" s="421" t="s">
        <v>12</v>
      </c>
      <c r="C35" s="426">
        <v>9671.7999999999993</v>
      </c>
      <c r="D35" s="430">
        <f t="shared" si="1"/>
        <v>19440.317999999996</v>
      </c>
      <c r="F35" s="473">
        <v>11081.163809523809</v>
      </c>
      <c r="G35" s="368">
        <f t="shared" si="2"/>
        <v>21497.457790476186</v>
      </c>
      <c r="H35" s="432">
        <f t="shared" si="3"/>
        <v>0.10581821709275485</v>
      </c>
      <c r="L35" s="122"/>
      <c r="M35" s="368"/>
    </row>
    <row r="36" spans="2:26">
      <c r="B36" s="422" t="s">
        <v>14</v>
      </c>
      <c r="C36" s="425">
        <v>5611.32</v>
      </c>
      <c r="D36" s="430">
        <f t="shared" si="1"/>
        <v>11278.753199999997</v>
      </c>
      <c r="F36" s="473">
        <v>7519.4760606060599</v>
      </c>
      <c r="G36" s="368">
        <f t="shared" si="2"/>
        <v>14587.783557575756</v>
      </c>
      <c r="H36" s="432">
        <f t="shared" si="3"/>
        <v>0.29338618364091507</v>
      </c>
      <c r="L36" s="122"/>
      <c r="M36" s="368"/>
    </row>
    <row r="37" spans="2:26">
      <c r="B37" s="421" t="s">
        <v>16</v>
      </c>
      <c r="C37" s="426">
        <v>8622.2999999999993</v>
      </c>
      <c r="D37" s="430">
        <f t="shared" si="1"/>
        <v>17330.822999999997</v>
      </c>
      <c r="F37" s="473">
        <v>10677.449542483659</v>
      </c>
      <c r="G37" s="368">
        <f t="shared" si="2"/>
        <v>20714.252112418297</v>
      </c>
      <c r="H37" s="432">
        <f t="shared" si="3"/>
        <v>0.19522610740518798</v>
      </c>
      <c r="L37" s="122"/>
      <c r="M37" s="368"/>
    </row>
    <row r="38" spans="2:26">
      <c r="B38" s="422" t="s">
        <v>18</v>
      </c>
      <c r="C38" s="425">
        <v>11669.09</v>
      </c>
      <c r="D38" s="430">
        <f t="shared" si="1"/>
        <v>23454.870899999998</v>
      </c>
      <c r="F38" s="473">
        <v>14016.768815789474</v>
      </c>
      <c r="G38" s="368">
        <f t="shared" si="2"/>
        <v>27192.531502631577</v>
      </c>
      <c r="H38" s="432">
        <f t="shared" si="3"/>
        <v>0.15935541144383691</v>
      </c>
      <c r="L38" s="122"/>
      <c r="M38" s="368"/>
    </row>
    <row r="39" spans="2:26">
      <c r="B39" s="421" t="s">
        <v>20</v>
      </c>
      <c r="C39" s="426">
        <v>5838.48</v>
      </c>
      <c r="D39" s="430">
        <f t="shared" si="1"/>
        <v>11735.344799999997</v>
      </c>
      <c r="F39" s="473">
        <v>6567.2285714285708</v>
      </c>
      <c r="G39" s="368">
        <f t="shared" si="2"/>
        <v>12740.423428571426</v>
      </c>
      <c r="H39" s="458">
        <f t="shared" si="3"/>
        <v>8.5645428038162885E-2</v>
      </c>
      <c r="L39" s="122"/>
      <c r="M39" s="368"/>
    </row>
    <row r="40" spans="2:26">
      <c r="B40" s="422" t="s">
        <v>22</v>
      </c>
      <c r="C40" s="425">
        <v>7407.49</v>
      </c>
      <c r="D40" s="430">
        <f t="shared" si="1"/>
        <v>14889.054899999997</v>
      </c>
      <c r="F40" s="473">
        <v>8744.9767901234572</v>
      </c>
      <c r="G40" s="368">
        <f t="shared" si="2"/>
        <v>16965.254972839506</v>
      </c>
      <c r="H40" s="432">
        <f t="shared" si="3"/>
        <v>0.13944471874030828</v>
      </c>
      <c r="L40" s="122"/>
      <c r="M40" s="368"/>
    </row>
    <row r="41" spans="2:26">
      <c r="B41" s="421" t="s">
        <v>24</v>
      </c>
      <c r="C41" s="426">
        <v>9664.58</v>
      </c>
      <c r="D41" s="430">
        <f t="shared" si="1"/>
        <v>19425.805799999998</v>
      </c>
      <c r="F41" s="473">
        <v>11227.932336601305</v>
      </c>
      <c r="G41" s="368">
        <f t="shared" si="2"/>
        <v>21782.188733006533</v>
      </c>
      <c r="H41" s="432">
        <f t="shared" si="3"/>
        <v>0.12130168278561371</v>
      </c>
      <c r="L41" s="122"/>
      <c r="M41" s="368"/>
    </row>
    <row r="42" spans="2:26">
      <c r="B42" s="422" t="s">
        <v>26</v>
      </c>
      <c r="C42" s="425">
        <v>6683.31</v>
      </c>
      <c r="D42" s="430">
        <f t="shared" si="1"/>
        <v>13433.453099999999</v>
      </c>
      <c r="F42" s="473">
        <v>6750.6363888888882</v>
      </c>
      <c r="G42" s="368">
        <f t="shared" si="2"/>
        <v>13096.234594444442</v>
      </c>
      <c r="H42" s="433">
        <f t="shared" si="3"/>
        <v>-2.5102890749330586E-2</v>
      </c>
      <c r="L42" s="122"/>
      <c r="M42" s="368"/>
    </row>
    <row r="43" spans="2:26">
      <c r="B43" s="421" t="s">
        <v>28</v>
      </c>
      <c r="C43" s="426">
        <v>9967.6299999999992</v>
      </c>
      <c r="D43" s="430">
        <f t="shared" si="1"/>
        <v>20034.936299999998</v>
      </c>
      <c r="F43" s="473">
        <v>10110.313055555556</v>
      </c>
      <c r="G43" s="368">
        <f t="shared" si="2"/>
        <v>19614.007327777777</v>
      </c>
      <c r="H43" s="433">
        <f t="shared" si="3"/>
        <v>-2.1009748467342049E-2</v>
      </c>
      <c r="L43" s="122"/>
      <c r="M43" s="368"/>
    </row>
    <row r="44" spans="2:26">
      <c r="B44" s="422" t="s">
        <v>30</v>
      </c>
      <c r="C44" s="425">
        <v>12816.73</v>
      </c>
      <c r="D44" s="430">
        <f t="shared" si="1"/>
        <v>25761.627299999996</v>
      </c>
      <c r="F44" s="473">
        <v>13497.18837037037</v>
      </c>
      <c r="G44" s="368">
        <f t="shared" si="2"/>
        <v>26184.545438518515</v>
      </c>
      <c r="H44" s="432">
        <f t="shared" si="3"/>
        <v>1.6416592538722075E-2</v>
      </c>
      <c r="L44" s="122"/>
      <c r="M44" s="368"/>
    </row>
    <row r="45" spans="2:26">
      <c r="B45" s="421" t="s">
        <v>32</v>
      </c>
      <c r="C45" s="426">
        <v>7816.5</v>
      </c>
      <c r="D45" s="430">
        <f t="shared" si="1"/>
        <v>15711.164999999999</v>
      </c>
      <c r="E45" s="122"/>
      <c r="F45" s="473">
        <v>7714.0433333333331</v>
      </c>
      <c r="G45" s="368">
        <f t="shared" si="2"/>
        <v>14965.244066666666</v>
      </c>
      <c r="H45" s="433">
        <f t="shared" si="3"/>
        <v>-4.7477124282848115E-2</v>
      </c>
      <c r="J45" s="420"/>
      <c r="K45" s="122"/>
      <c r="L45" s="122"/>
      <c r="M45" s="368"/>
      <c r="N45" s="122"/>
      <c r="O45" s="122"/>
      <c r="P45" s="122"/>
      <c r="Q45" s="122"/>
      <c r="R45" s="122"/>
      <c r="S45" s="122"/>
      <c r="T45" s="122"/>
      <c r="U45" s="122"/>
      <c r="V45" s="122"/>
      <c r="W45" s="122"/>
      <c r="X45" s="122"/>
      <c r="Y45" s="122"/>
      <c r="Z45" s="122"/>
    </row>
    <row r="46" spans="2:26">
      <c r="B46" s="422" t="s">
        <v>34</v>
      </c>
      <c r="C46" s="425">
        <v>9946.67</v>
      </c>
      <c r="D46" s="430">
        <f t="shared" si="1"/>
        <v>19992.806699999997</v>
      </c>
      <c r="F46" s="473">
        <v>12115.481818181817</v>
      </c>
      <c r="G46" s="368">
        <f t="shared" si="2"/>
        <v>23504.034727272723</v>
      </c>
      <c r="H46" s="432">
        <f t="shared" si="3"/>
        <v>0.17562456737366072</v>
      </c>
      <c r="L46" s="122"/>
      <c r="M46" s="368"/>
    </row>
    <row r="47" spans="2:26">
      <c r="B47" s="421" t="s">
        <v>36</v>
      </c>
      <c r="C47" s="426">
        <v>13389.21</v>
      </c>
      <c r="D47" s="430">
        <f t="shared" si="1"/>
        <v>26912.312099999996</v>
      </c>
      <c r="F47" s="473">
        <v>15901.679047619047</v>
      </c>
      <c r="G47" s="368">
        <f t="shared" si="2"/>
        <v>30849.257352380951</v>
      </c>
      <c r="H47" s="432">
        <f t="shared" si="3"/>
        <v>0.14628788629353617</v>
      </c>
      <c r="L47" s="122"/>
      <c r="M47" s="368"/>
    </row>
    <row r="48" spans="2:26">
      <c r="B48" s="422" t="s">
        <v>38</v>
      </c>
      <c r="C48" s="425">
        <v>11488</v>
      </c>
      <c r="D48" s="430">
        <f t="shared" si="1"/>
        <v>23090.879999999997</v>
      </c>
      <c r="F48" s="473">
        <v>11732.197333333334</v>
      </c>
      <c r="G48" s="368">
        <f t="shared" si="2"/>
        <v>22760.462826666666</v>
      </c>
      <c r="H48" s="433">
        <f t="shared" si="3"/>
        <v>-1.4309423171976587E-2</v>
      </c>
      <c r="L48" s="122"/>
      <c r="M48" s="368"/>
    </row>
    <row r="49" spans="2:13">
      <c r="B49" s="421" t="s">
        <v>40</v>
      </c>
      <c r="C49" s="426">
        <v>13896.33</v>
      </c>
      <c r="D49" s="430">
        <f t="shared" si="1"/>
        <v>27931.623299999996</v>
      </c>
      <c r="F49" s="473">
        <v>13949.620135746605</v>
      </c>
      <c r="G49" s="368">
        <f t="shared" si="2"/>
        <v>27062.263063348415</v>
      </c>
      <c r="H49" s="433">
        <f t="shared" si="3"/>
        <v>-3.1124586899737405E-2</v>
      </c>
      <c r="L49" s="122"/>
      <c r="M49" s="368"/>
    </row>
    <row r="50" spans="2:13">
      <c r="B50" s="422" t="s">
        <v>42</v>
      </c>
      <c r="C50" s="427" t="s">
        <v>43</v>
      </c>
      <c r="D50" s="427" t="s">
        <v>43</v>
      </c>
      <c r="F50" s="473">
        <v>8114.3860000000004</v>
      </c>
      <c r="G50" s="368">
        <f t="shared" si="2"/>
        <v>15741.90884</v>
      </c>
      <c r="H50" s="434" t="s">
        <v>43</v>
      </c>
      <c r="L50" s="122"/>
      <c r="M50" s="368"/>
    </row>
    <row r="51" spans="2:13">
      <c r="B51" s="423" t="s">
        <v>45</v>
      </c>
      <c r="C51" s="428" t="s">
        <v>43</v>
      </c>
      <c r="D51" s="428" t="s">
        <v>43</v>
      </c>
      <c r="F51" s="474">
        <v>10463.073333333334</v>
      </c>
      <c r="G51" s="437">
        <f t="shared" si="2"/>
        <v>20298.362266666667</v>
      </c>
      <c r="H51" s="435" t="s">
        <v>43</v>
      </c>
      <c r="L51" s="122"/>
      <c r="M51" s="368"/>
    </row>
    <row r="53" spans="2:13">
      <c r="G53" s="120" t="s">
        <v>53</v>
      </c>
      <c r="H53" s="438">
        <f>AVERAGE(H31:H49)</f>
        <v>8.7832365500369491E-2</v>
      </c>
    </row>
    <row r="54" spans="2:13">
      <c r="G54" s="120" t="s">
        <v>54</v>
      </c>
      <c r="H54" s="438">
        <f>MEDIAN(H31:H49)</f>
        <v>0.10618771729121712</v>
      </c>
    </row>
    <row r="69" spans="8:31">
      <c r="H69" s="122"/>
      <c r="I69" s="122"/>
      <c r="J69" s="122"/>
      <c r="K69" s="122"/>
      <c r="L69" s="122"/>
      <c r="M69" s="122"/>
      <c r="N69" s="122"/>
      <c r="O69" s="122"/>
      <c r="P69" s="122"/>
      <c r="Q69" s="122"/>
      <c r="R69" s="122"/>
      <c r="S69" s="122"/>
      <c r="T69" s="122"/>
      <c r="U69" s="122"/>
      <c r="V69" s="122"/>
      <c r="W69" s="122"/>
      <c r="X69" s="122"/>
      <c r="Y69" s="122"/>
      <c r="Z69" s="122"/>
      <c r="AA69" s="122"/>
      <c r="AB69" s="122"/>
    </row>
    <row r="72" spans="8:31">
      <c r="K72" s="122"/>
      <c r="L72" s="122"/>
      <c r="M72" s="122"/>
      <c r="N72" s="122"/>
      <c r="O72" s="122"/>
      <c r="P72" s="122"/>
      <c r="Q72" s="122"/>
      <c r="R72" s="122"/>
      <c r="S72" s="122"/>
      <c r="T72" s="122"/>
      <c r="U72" s="122"/>
      <c r="V72" s="122"/>
      <c r="W72" s="122"/>
      <c r="X72" s="122"/>
      <c r="Y72" s="122"/>
      <c r="Z72" s="122"/>
      <c r="AA72" s="122"/>
      <c r="AB72" s="122"/>
      <c r="AC72" s="122"/>
      <c r="AD72" s="122"/>
      <c r="AE72" s="122"/>
    </row>
  </sheetData>
  <mergeCells count="3">
    <mergeCell ref="H11:H13"/>
    <mergeCell ref="H8:H10"/>
    <mergeCell ref="G1:J1"/>
  </mergeCells>
  <pageMargins left="0.511811024" right="0.511811024" top="0.78740157499999996" bottom="0.78740157499999996" header="0.31496062000000002" footer="0.31496062000000002"/>
  <pageSetup paperSize="9"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7B3BB-6AB2-4FE5-BAD3-5F97EE8CFDA5}">
  <sheetPr>
    <tabColor theme="8" tint="0.79998168889431442"/>
  </sheetPr>
  <dimension ref="A1:V90"/>
  <sheetViews>
    <sheetView zoomScale="70" zoomScaleNormal="70" workbookViewId="0">
      <selection activeCell="A101" sqref="A101"/>
    </sheetView>
  </sheetViews>
  <sheetFormatPr defaultRowHeight="15"/>
  <cols>
    <col min="1" max="1" width="22.28515625" style="141" customWidth="1"/>
    <col min="2" max="6" width="19.85546875" style="350" customWidth="1"/>
    <col min="7" max="7" width="21.85546875" style="350" customWidth="1"/>
    <col min="8" max="22" width="19.85546875" style="350" customWidth="1"/>
    <col min="23" max="16384" width="9.140625" style="66"/>
  </cols>
  <sheetData>
    <row r="1" spans="1:22" ht="39" thickBot="1">
      <c r="A1" s="121" t="s">
        <v>55</v>
      </c>
      <c r="B1" s="340" t="s">
        <v>4</v>
      </c>
      <c r="C1" s="328" t="s">
        <v>6</v>
      </c>
      <c r="D1" s="351" t="s">
        <v>8</v>
      </c>
      <c r="E1" s="328" t="s">
        <v>10</v>
      </c>
      <c r="F1" s="351" t="s">
        <v>12</v>
      </c>
      <c r="G1" s="328" t="s">
        <v>14</v>
      </c>
      <c r="H1" s="351" t="s">
        <v>16</v>
      </c>
      <c r="I1" s="328" t="s">
        <v>18</v>
      </c>
      <c r="J1" s="351" t="s">
        <v>20</v>
      </c>
      <c r="K1" s="328" t="s">
        <v>22</v>
      </c>
      <c r="L1" s="351" t="s">
        <v>24</v>
      </c>
      <c r="M1" s="328" t="s">
        <v>26</v>
      </c>
      <c r="N1" s="351" t="s">
        <v>28</v>
      </c>
      <c r="O1" s="328" t="s">
        <v>30</v>
      </c>
      <c r="P1" s="351" t="s">
        <v>32</v>
      </c>
      <c r="Q1" s="328" t="s">
        <v>34</v>
      </c>
      <c r="R1" s="351" t="s">
        <v>36</v>
      </c>
      <c r="S1" s="328" t="s">
        <v>38</v>
      </c>
      <c r="T1" s="351" t="s">
        <v>40</v>
      </c>
      <c r="U1" s="328" t="s">
        <v>42</v>
      </c>
      <c r="V1" s="352" t="s">
        <v>45</v>
      </c>
    </row>
    <row r="2" spans="1:22">
      <c r="A2" s="482" t="s">
        <v>56</v>
      </c>
      <c r="B2" s="401" cm="1">
        <f t="array" ref="B2">IFERROR(INDEX('Guias Salariais'!$D$1:$D500,SMALL(IF(B$1='Guias Salariais'!$C$1:$C$500,ROW('Guias Salariais'!$C$1:$C$500)-ROW('Guias Salariais'!$C$1)+1),ROW(1:1))),"")</f>
        <v>12000</v>
      </c>
      <c r="C2" s="402" cm="1">
        <f t="array" ref="C2">IFERROR(INDEX('Guias Salariais'!$D$1:$D500,SMALL(IF(C$1='Guias Salariais'!$C$1:$C$500,ROW('Guias Salariais'!$C$1:$C$500)-ROW('Guias Salariais'!$C$1)+1),ROW(1:1))),"")</f>
        <v>17753.571428571428</v>
      </c>
      <c r="D2" s="401" cm="1">
        <f t="array" ref="D2">IFERROR(INDEX('Guias Salariais'!$D$1:$D500,SMALL(IF(D$1='Guias Salariais'!$C$1:$C$500,ROW('Guias Salariais'!$C$1:$C$500)-ROW('Guias Salariais'!$C$1)+1),ROW(1:1))),"")</f>
        <v>6328.5714285714284</v>
      </c>
      <c r="E2" s="402" cm="1">
        <f t="array" ref="E2">IFERROR(INDEX('Guias Salariais'!$D$1:$D500,SMALL(IF(E$1='Guias Salariais'!$C$1:$C$500,ROW('Guias Salariais'!$C$1:$C$500)-ROW('Guias Salariais'!$C$1)+1),ROW(1:1))),"")</f>
        <v>8739.2857142857138</v>
      </c>
      <c r="F2" s="401" cm="1">
        <f t="array" ref="F2">IFERROR(INDEX('Guias Salariais'!$D$1:$D500,SMALL(IF(F$1='Guias Salariais'!$C$1:$C$500,ROW('Guias Salariais'!$C$1:$C$500)-ROW('Guias Salariais'!$C$1)+1),ROW(1:1))),"")</f>
        <v>11914.285714285714</v>
      </c>
      <c r="G2" s="402" cm="1">
        <f t="array" ref="G2">IFERROR(INDEX('Guias Salariais'!$D$1:$D500,SMALL(IF(G$1='Guias Salariais'!$C$1:$C$500,ROW('Guias Salariais'!$C$1:$C$500)-ROW('Guias Salariais'!$C$1)+1),ROW(1:1))),"")</f>
        <v>6116.6666666666661</v>
      </c>
      <c r="H2" s="401" cm="1">
        <f t="array" ref="H2">IFERROR(INDEX('Guias Salariais'!$D$1:$D500,SMALL(IF(H$1='Guias Salariais'!$C$1:$C$500,ROW('Guias Salariais'!$C$1:$C$500)-ROW('Guias Salariais'!$C$1)+1),ROW(1:1))),"")</f>
        <v>9808.3333333333321</v>
      </c>
      <c r="I2" s="402" cm="1">
        <f t="array" ref="I2">IFERROR(INDEX('Guias Salariais'!$D$1:$D500,SMALL(IF(I$1='Guias Salariais'!$C$1:$C$500,ROW('Guias Salariais'!$C$1:$C$500)-ROW('Guias Salariais'!$C$1)+1),ROW(1:1))),"")</f>
        <v>14827.083333333334</v>
      </c>
      <c r="J2" s="401" cm="1">
        <f t="array" ref="J2">IFERROR(INDEX('Guias Salariais'!$D$1:$D500,SMALL(IF(J$1='Guias Salariais'!$C$1:$C$500,ROW('Guias Salariais'!$C$1:$C$500)-ROW('Guias Salariais'!$C$1)+1),ROW(1:1))),"")</f>
        <v>7025</v>
      </c>
      <c r="K2" s="402" cm="1">
        <f t="array" ref="K2">IFERROR(INDEX('Guias Salariais'!$D$1:$D500,SMALL(IF(K$1='Guias Salariais'!$C$1:$C$500,ROW('Guias Salariais'!$C$1:$C$500)-ROW('Guias Salariais'!$C$1)+1),ROW(1:1))),"")</f>
        <v>9986.1111111111113</v>
      </c>
      <c r="L2" s="401" cm="1">
        <f t="array" ref="L2">IFERROR(INDEX('Guias Salariais'!$D$1:$D500,SMALL(IF(L$1='Guias Salariais'!$C$1:$C$500,ROW('Guias Salariais'!$C$1:$C$500)-ROW('Guias Salariais'!$C$1)+1),ROW(1:1))),"")</f>
        <v>10317.1875</v>
      </c>
      <c r="M2" s="402" cm="1">
        <f t="array" ref="M2">IFERROR(INDEX('Guias Salariais'!$D$1:$D500,SMALL(IF(M$1='Guias Salariais'!$C$1:$C$500,ROW('Guias Salariais'!$C$1:$C$500)-ROW('Guias Salariais'!$C$1)+1),ROW(1:1))),"")</f>
        <v>7355.5555555555547</v>
      </c>
      <c r="N2" s="401" cm="1">
        <f t="array" ref="N2">IFERROR(INDEX('Guias Salariais'!$D$1:$D500,SMALL(IF(N$1='Guias Salariais'!$C$1:$C$500,ROW('Guias Salariais'!$C$1:$C$500)-ROW('Guias Salariais'!$C$1)+1),ROW(1:1))),"")</f>
        <v>10644.444444444445</v>
      </c>
      <c r="O2" s="402" cm="1">
        <f t="array" ref="O2">IFERROR(INDEX('Guias Salariais'!$D$1:$D500,SMALL(IF(O$1='Guias Salariais'!$C$1:$C$500,ROW('Guias Salariais'!$C$1:$C$500)-ROW('Guias Salariais'!$C$1)+1),ROW(1:1))),"")</f>
        <v>15841.666666666668</v>
      </c>
      <c r="P2" s="401" cm="1">
        <f t="array" ref="P2">IFERROR(INDEX('Guias Salariais'!$D$1:$D500,SMALL(IF(P$1='Guias Salariais'!$C$1:$C$500,ROW('Guias Salariais'!$C$1:$C$500)-ROW('Guias Salariais'!$C$1)+1),ROW(1:1))),"")</f>
        <v>7500</v>
      </c>
      <c r="Q2" s="402" cm="1">
        <f t="array" ref="Q2">IFERROR(INDEX('Guias Salariais'!$D$1:$D500,SMALL(IF(Q$1='Guias Salariais'!$C$1:$C$500,ROW('Guias Salariais'!$C$1:$C$500)-ROW('Guias Salariais'!$C$1)+1),ROW(1:1))),"")</f>
        <v>17000</v>
      </c>
      <c r="R2" s="401" cm="1">
        <f t="array" ref="R2">IFERROR(INDEX('Guias Salariais'!$D$1:$D500,SMALL(IF(R$1='Guias Salariais'!$C$1:$C$500,ROW('Guias Salariais'!$C$1:$C$500)-ROW('Guias Salariais'!$C$1)+1),ROW(1:1))),"")</f>
        <v>15700</v>
      </c>
      <c r="S2" s="402" cm="1">
        <f t="array" ref="S2">IFERROR(INDEX('Guias Salariais'!$D$1:$D500,SMALL(IF(S$1='Guias Salariais'!$C$1:$C$500,ROW('Guias Salariais'!$C$1:$C$500)-ROW('Guias Salariais'!$C$1)+1),ROW(1:1))),"")</f>
        <v>13518.75</v>
      </c>
      <c r="T2" s="401" cm="1">
        <f t="array" ref="T2">IFERROR(INDEX('Guias Salariais'!$D$1:$D500,SMALL(IF(T$1='Guias Salariais'!$C$1:$C$500,ROW('Guias Salariais'!$C$1:$C$500)-ROW('Guias Salariais'!$C$1)+1),ROW(1:1))),"")</f>
        <v>15882.692307692309</v>
      </c>
      <c r="U2" s="402" cm="1">
        <f t="array" ref="U2">IFERROR(INDEX('Guias Salariais'!$D$1:$D500,SMALL(IF(U$1='Guias Salariais'!$C$1:$C$500,ROW('Guias Salariais'!$C$1:$C$500)-ROW('Guias Salariais'!$C$1)+1),ROW(1:1))),"")</f>
        <v>10000</v>
      </c>
      <c r="V2" s="413"/>
    </row>
    <row r="3" spans="1:22">
      <c r="A3" s="483"/>
      <c r="B3" s="404" cm="1">
        <f t="array" ref="B3">IFERROR(INDEX('Guias Salariais'!$D$1:$D501,SMALL(IF(B$1='Guias Salariais'!$C$1:$C$500,ROW('Guias Salariais'!$C$1:$C$500)-ROW('Guias Salariais'!$C$1)+1),ROW(2:2))),"")</f>
        <v>10650</v>
      </c>
      <c r="C3" s="405" cm="1">
        <f t="array" ref="C3">IFERROR(INDEX('Guias Salariais'!$D$1:$D501,SMALL(IF(C$1='Guias Salariais'!$C$1:$C$500,ROW('Guias Salariais'!$C$1:$C$500)-ROW('Guias Salariais'!$C$1)+1),ROW(2:2))),"")</f>
        <v>17000</v>
      </c>
      <c r="D3" s="404" cm="1">
        <f t="array" ref="D3">IFERROR(INDEX('Guias Salariais'!$D$1:$D501,SMALL(IF(D$1='Guias Salariais'!$C$1:$C$500,ROW('Guias Salariais'!$C$1:$C$500)-ROW('Guias Salariais'!$C$1)+1),ROW(2:2))),"")</f>
        <v>5500</v>
      </c>
      <c r="E3" s="405" cm="1">
        <f t="array" ref="E3">IFERROR(INDEX('Guias Salariais'!$D$1:$D501,SMALL(IF(E$1='Guias Salariais'!$C$1:$C$500,ROW('Guias Salariais'!$C$1:$C$500)-ROW('Guias Salariais'!$C$1)+1),ROW(2:2))),"")</f>
        <v>9000</v>
      </c>
      <c r="F3" s="404" cm="1">
        <f t="array" ref="F3">IFERROR(INDEX('Guias Salariais'!$D$1:$D501,SMALL(IF(F$1='Guias Salariais'!$C$1:$C$500,ROW('Guias Salariais'!$C$1:$C$500)-ROW('Guias Salariais'!$C$1)+1),ROW(2:2))),"")</f>
        <v>13500</v>
      </c>
      <c r="G3" s="405" cm="1">
        <f t="array" ref="G3">IFERROR(INDEX('Guias Salariais'!$D$1:$D501,SMALL(IF(G$1='Guias Salariais'!$C$1:$C$500,ROW('Guias Salariais'!$C$1:$C$500)-ROW('Guias Salariais'!$C$1)+1),ROW(2:2))),"")</f>
        <v>5606.25</v>
      </c>
      <c r="H3" s="404" cm="1">
        <f t="array" ref="H3">IFERROR(INDEX('Guias Salariais'!$D$1:$D501,SMALL(IF(H$1='Guias Salariais'!$C$1:$C$500,ROW('Guias Salariais'!$C$1:$C$500)-ROW('Guias Salariais'!$C$1)+1),ROW(2:2))),"")</f>
        <v>9100</v>
      </c>
      <c r="I3" s="405" cm="1">
        <f t="array" ref="I3">IFERROR(INDEX('Guias Salariais'!$D$1:$D501,SMALL(IF(I$1='Guias Salariais'!$C$1:$C$500,ROW('Guias Salariais'!$C$1:$C$500)-ROW('Guias Salariais'!$C$1)+1),ROW(2:2))),"")</f>
        <v>13595.3125</v>
      </c>
      <c r="J3" s="404" cm="1">
        <f t="array" ref="J3">IFERROR(INDEX('Guias Salariais'!$D$1:$D501,SMALL(IF(J$1='Guias Salariais'!$C$1:$C$500,ROW('Guias Salariais'!$C$1:$C$500)-ROW('Guias Salariais'!$C$1)+1),ROW(2:2))),"")</f>
        <v>6000</v>
      </c>
      <c r="K3" s="405" cm="1">
        <f t="array" ref="K3">IFERROR(INDEX('Guias Salariais'!$D$1:$D501,SMALL(IF(K$1='Guias Salariais'!$C$1:$C$500,ROW('Guias Salariais'!$C$1:$C$500)-ROW('Guias Salariais'!$C$1)+1),ROW(2:2))),"")</f>
        <v>7750</v>
      </c>
      <c r="L3" s="404" cm="1">
        <f t="array" ref="L3">IFERROR(INDEX('Guias Salariais'!$D$1:$D501,SMALL(IF(L$1='Guias Salariais'!$C$1:$C$500,ROW('Guias Salariais'!$C$1:$C$500)-ROW('Guias Salariais'!$C$1)+1),ROW(2:2))),"")</f>
        <v>14472.222222222223</v>
      </c>
      <c r="M3" s="405" cm="1">
        <f t="array" ref="M3">IFERROR(INDEX('Guias Salariais'!$D$1:$D501,SMALL(IF(M$1='Guias Salariais'!$C$1:$C$500,ROW('Guias Salariais'!$C$1:$C$500)-ROW('Guias Salariais'!$C$1)+1),ROW(2:2))),"")</f>
        <v>6500</v>
      </c>
      <c r="N3" s="404" cm="1">
        <f t="array" ref="N3">IFERROR(INDEX('Guias Salariais'!$D$1:$D501,SMALL(IF(N$1='Guias Salariais'!$C$1:$C$500,ROW('Guias Salariais'!$C$1:$C$500)-ROW('Guias Salariais'!$C$1)+1),ROW(2:2))),"")</f>
        <v>9500</v>
      </c>
      <c r="O3" s="405" cm="1">
        <f t="array" ref="O3">IFERROR(INDEX('Guias Salariais'!$D$1:$D501,SMALL(IF(O$1='Guias Salariais'!$C$1:$C$500,ROW('Guias Salariais'!$C$1:$C$500)-ROW('Guias Salariais'!$C$1)+1),ROW(2:2))),"")</f>
        <v>13763.888888888889</v>
      </c>
      <c r="P3" s="360"/>
      <c r="Q3" s="405" cm="1">
        <f t="array" ref="Q3">IFERROR(INDEX('Guias Salariais'!$D$1:$D501,SMALL(IF(Q$1='Guias Salariais'!$C$1:$C$500,ROW('Guias Salariais'!$C$1:$C$500)-ROW('Guias Salariais'!$C$1)+1),ROW(2:2))),"")</f>
        <v>14000</v>
      </c>
      <c r="R3" s="404" cm="1">
        <f t="array" ref="R3">IFERROR(INDEX('Guias Salariais'!$D$1:$D501,SMALL(IF(R$1='Guias Salariais'!$C$1:$C$500,ROW('Guias Salariais'!$C$1:$C$500)-ROW('Guias Salariais'!$C$1)+1),ROW(2:2))),"")</f>
        <v>20000</v>
      </c>
      <c r="S3" s="405" cm="1">
        <f t="array" ref="S3">IFERROR(INDEX('Guias Salariais'!$D$1:$D501,SMALL(IF(S$1='Guias Salariais'!$C$1:$C$500,ROW('Guias Salariais'!$C$1:$C$500)-ROW('Guias Salariais'!$C$1)+1),ROW(2:2))),"")</f>
        <v>10500</v>
      </c>
      <c r="T3" s="360"/>
      <c r="U3" s="405" t="str" cm="1">
        <f t="array" ref="U3">IFERROR(INDEX('Guias Salariais'!$D$1:$D501,SMALL(IF(U$1='Guias Salariais'!$C$1:$C$500,ROW('Guias Salariais'!$C$1:$C$500)-ROW('Guias Salariais'!$C$1)+1),ROW(2:2))),"")</f>
        <v/>
      </c>
      <c r="V3" s="406" cm="1">
        <f t="array" ref="V3">IFERROR(INDEX('Guias Salariais'!$D$1:$D501,SMALL(IF(V$1='Guias Salariais'!$C$1:$C$500,ROW('Guias Salariais'!$C$1:$C$500)-ROW('Guias Salariais'!$C$1)+1),ROW(2:2))),"")</f>
        <v>14375</v>
      </c>
    </row>
    <row r="4" spans="1:22">
      <c r="A4" s="483"/>
      <c r="B4" s="404" t="str" cm="1">
        <f t="array" ref="B4">IFERROR(INDEX('Guias Salariais'!$D$1:$D502,SMALL(IF(B$1='Guias Salariais'!$C$1:$C$500,ROW('Guias Salariais'!$C$1:$C$500)-ROW('Guias Salariais'!$C$1)+1),ROW(3:3))),"")</f>
        <v/>
      </c>
      <c r="C4" s="405" cm="1">
        <f t="array" ref="C4">IFERROR(INDEX('Guias Salariais'!$D$1:$D502,SMALL(IF(C$1='Guias Salariais'!$C$1:$C$500,ROW('Guias Salariais'!$C$1:$C$500)-ROW('Guias Salariais'!$C$1)+1),ROW(3:3))),"")</f>
        <v>17500</v>
      </c>
      <c r="D4" s="404" t="str" cm="1">
        <f t="array" ref="D4">IFERROR(INDEX('Guias Salariais'!$D$1:$D502,SMALL(IF(D$1='Guias Salariais'!$C$1:$C$500,ROW('Guias Salariais'!$C$1:$C$500)-ROW('Guias Salariais'!$C$1)+1),ROW(3:3))),"")</f>
        <v/>
      </c>
      <c r="E4" s="405" cm="1">
        <f t="array" ref="E4">IFERROR(INDEX('Guias Salariais'!$D$1:$D502,SMALL(IF(E$1='Guias Salariais'!$C$1:$C$500,ROW('Guias Salariais'!$C$1:$C$500)-ROW('Guias Salariais'!$C$1)+1),ROW(3:3))),"")</f>
        <v>9000</v>
      </c>
      <c r="F4" s="404" cm="1">
        <f t="array" ref="F4">IFERROR(INDEX('Guias Salariais'!$D$1:$D502,SMALL(IF(F$1='Guias Salariais'!$C$1:$C$500,ROW('Guias Salariais'!$C$1:$C$500)-ROW('Guias Salariais'!$C$1)+1),ROW(3:3))),"")</f>
        <v>11000</v>
      </c>
      <c r="G4" s="405" cm="1">
        <f t="array" ref="G4">IFERROR(INDEX('Guias Salariais'!$D$1:$D502,SMALL(IF(G$1='Guias Salariais'!$C$1:$C$500,ROW('Guias Salariais'!$C$1:$C$500)-ROW('Guias Salariais'!$C$1)+1),ROW(3:3))),"")</f>
        <v>4968.75</v>
      </c>
      <c r="H4" s="404" cm="1">
        <f t="array" ref="H4">IFERROR(INDEX('Guias Salariais'!$D$1:$D502,SMALL(IF(H$1='Guias Salariais'!$C$1:$C$500,ROW('Guias Salariais'!$C$1:$C$500)-ROW('Guias Salariais'!$C$1)+1),ROW(3:3))),"")</f>
        <v>9456.25</v>
      </c>
      <c r="I4" s="405" cm="1">
        <f t="array" ref="I4">IFERROR(INDEX('Guias Salariais'!$D$1:$D502,SMALL(IF(I$1='Guias Salariais'!$C$1:$C$500,ROW('Guias Salariais'!$C$1:$C$500)-ROW('Guias Salariais'!$C$1)+1),ROW(3:3))),"")</f>
        <v>12775</v>
      </c>
      <c r="J4" s="404" cm="1">
        <f t="array" ref="J4">IFERROR(INDEX('Guias Salariais'!$D$1:$D502,SMALL(IF(J$1='Guias Salariais'!$C$1:$C$500,ROW('Guias Salariais'!$C$1:$C$500)-ROW('Guias Salariais'!$C$1)+1),ROW(3:3))),"")</f>
        <v>7700</v>
      </c>
      <c r="K4" s="405" cm="1">
        <f t="array" ref="K4">IFERROR(INDEX('Guias Salariais'!$D$1:$D502,SMALL(IF(K$1='Guias Salariais'!$C$1:$C$500,ROW('Guias Salariais'!$C$1:$C$500)-ROW('Guias Salariais'!$C$1)+1),ROW(3:3))),"")</f>
        <v>9000</v>
      </c>
      <c r="L4" s="404" cm="1">
        <f t="array" ref="L4">IFERROR(INDEX('Guias Salariais'!$D$1:$D502,SMALL(IF(L$1='Guias Salariais'!$C$1:$C$500,ROW('Guias Salariais'!$C$1:$C$500)-ROW('Guias Salariais'!$C$1)+1),ROW(3:3))),"")</f>
        <v>11750</v>
      </c>
      <c r="M4" s="405" t="str" cm="1">
        <f t="array" ref="M4">IFERROR(INDEX('Guias Salariais'!$D$1:$D502,SMALL(IF(M$1='Guias Salariais'!$C$1:$C$500,ROW('Guias Salariais'!$C$1:$C$500)-ROW('Guias Salariais'!$C$1)+1),ROW(3:3))),"")</f>
        <v/>
      </c>
      <c r="N4" s="404" cm="1">
        <f t="array" ref="N4">IFERROR(INDEX('Guias Salariais'!$D$1:$D502,SMALL(IF(N$1='Guias Salariais'!$C$1:$C$500,ROW('Guias Salariais'!$C$1:$C$500)-ROW('Guias Salariais'!$C$1)+1),ROW(3:3))),"")</f>
        <v>11080</v>
      </c>
      <c r="O4" s="405" cm="1">
        <f t="array" ref="O4">IFERROR(INDEX('Guias Salariais'!$D$1:$D502,SMALL(IF(O$1='Guias Salariais'!$C$1:$C$500,ROW('Guias Salariais'!$C$1:$C$500)-ROW('Guias Salariais'!$C$1)+1),ROW(3:3))),"")</f>
        <v>15500</v>
      </c>
      <c r="P4" s="404" cm="1">
        <f t="array" ref="P4">IFERROR(INDEX('Guias Salariais'!$D$1:$D502,SMALL(IF(P$1='Guias Salariais'!$C$1:$C$500,ROW('Guias Salariais'!$C$1:$C$500)-ROW('Guias Salariais'!$C$1)+1),ROW(3:3))),"")</f>
        <v>9000</v>
      </c>
      <c r="Q4" s="405" cm="1">
        <f t="array" ref="Q4">IFERROR(INDEX('Guias Salariais'!$D$1:$D502,SMALL(IF(Q$1='Guias Salariais'!$C$1:$C$500,ROW('Guias Salariais'!$C$1:$C$500)-ROW('Guias Salariais'!$C$1)+1),ROW(3:3))),"")</f>
        <v>17500</v>
      </c>
      <c r="R4" s="404" cm="1">
        <f t="array" ref="R4">IFERROR(INDEX('Guias Salariais'!$D$1:$D502,SMALL(IF(R$1='Guias Salariais'!$C$1:$C$500,ROW('Guias Salariais'!$C$1:$C$500)-ROW('Guias Salariais'!$C$1)+1),ROW(3:3))),"")</f>
        <v>18833.333333333332</v>
      </c>
      <c r="S4" s="405" cm="1">
        <f t="array" ref="S4">IFERROR(INDEX('Guias Salariais'!$D$1:$D502,SMALL(IF(S$1='Guias Salariais'!$C$1:$C$500,ROW('Guias Salariais'!$C$1:$C$500)-ROW('Guias Salariais'!$C$1)+1),ROW(3:3))),"")</f>
        <v>13500</v>
      </c>
      <c r="T4" s="404" cm="1">
        <f t="array" ref="T4">IFERROR(INDEX('Guias Salariais'!$D$1:$D502,SMALL(IF(T$1='Guias Salariais'!$C$1:$C$500,ROW('Guias Salariais'!$C$1:$C$500)-ROW('Guias Salariais'!$C$1)+1),ROW(3:3))),"")</f>
        <v>17500</v>
      </c>
      <c r="U4" s="405" t="str" cm="1">
        <f t="array" ref="U4">IFERROR(INDEX('Guias Salariais'!$D$1:$D502,SMALL(IF(U$1='Guias Salariais'!$C$1:$C$500,ROW('Guias Salariais'!$C$1:$C$500)-ROW('Guias Salariais'!$C$1)+1),ROW(3:3))),"")</f>
        <v/>
      </c>
      <c r="V4" s="406" t="str" cm="1">
        <f t="array" ref="V4">IFERROR(INDEX('Guias Salariais'!$D$1:$D502,SMALL(IF(V$1='Guias Salariais'!$C$1:$C$500,ROW('Guias Salariais'!$C$1:$C$500)-ROW('Guias Salariais'!$C$1)+1),ROW(3:3))),"")</f>
        <v/>
      </c>
    </row>
    <row r="5" spans="1:22">
      <c r="A5" s="483"/>
      <c r="B5" s="404" t="str" cm="1">
        <f t="array" ref="B5">IFERROR(INDEX('Guias Salariais'!$D$1:$D503,SMALL(IF(B$1='Guias Salariais'!$C$1:$C$500,ROW('Guias Salariais'!$C$1:$C$500)-ROW('Guias Salariais'!$C$1)+1),ROW(4:4))),"")</f>
        <v/>
      </c>
      <c r="C5" s="405" cm="1">
        <f t="array" ref="C5">IFERROR(INDEX('Guias Salariais'!$D$1:$D503,SMALL(IF(C$1='Guias Salariais'!$C$1:$C$500,ROW('Guias Salariais'!$C$1:$C$500)-ROW('Guias Salariais'!$C$1)+1),ROW(4:4))),"")</f>
        <v>22500</v>
      </c>
      <c r="D5" s="404" t="str" cm="1">
        <f t="array" ref="D5">IFERROR(INDEX('Guias Salariais'!$D$1:$D503,SMALL(IF(D$1='Guias Salariais'!$C$1:$C$500,ROW('Guias Salariais'!$C$1:$C$500)-ROW('Guias Salariais'!$C$1)+1),ROW(4:4))),"")</f>
        <v/>
      </c>
      <c r="E5" s="405" t="str" cm="1">
        <f t="array" ref="E5">IFERROR(INDEX('Guias Salariais'!$D$1:$D503,SMALL(IF(E$1='Guias Salariais'!$C$1:$C$500,ROW('Guias Salariais'!$C$1:$C$500)-ROW('Guias Salariais'!$C$1)+1),ROW(4:4))),"")</f>
        <v/>
      </c>
      <c r="F5" s="404" t="str" cm="1">
        <f t="array" ref="F5">IFERROR(INDEX('Guias Salariais'!$D$1:$D503,SMALL(IF(F$1='Guias Salariais'!$C$1:$C$500,ROW('Guias Salariais'!$C$1:$C$500)-ROW('Guias Salariais'!$C$1)+1),ROW(4:4))),"")</f>
        <v/>
      </c>
      <c r="G5" s="405" cm="1">
        <f t="array" ref="G5">IFERROR(INDEX('Guias Salariais'!$D$1:$D503,SMALL(IF(G$1='Guias Salariais'!$C$1:$C$500,ROW('Guias Salariais'!$C$1:$C$500)-ROW('Guias Salariais'!$C$1)+1),ROW(4:4))),"")</f>
        <v>7000</v>
      </c>
      <c r="H5" s="404" cm="1">
        <f t="array" ref="H5">IFERROR(INDEX('Guias Salariais'!$D$1:$D503,SMALL(IF(H$1='Guias Salariais'!$C$1:$C$500,ROW('Guias Salariais'!$C$1:$C$500)-ROW('Guias Salariais'!$C$1)+1),ROW(4:4))),"")</f>
        <v>8162.5</v>
      </c>
      <c r="I5" s="405" cm="1">
        <f t="array" ref="I5">IFERROR(INDEX('Guias Salariais'!$D$1:$D503,SMALL(IF(I$1='Guias Salariais'!$C$1:$C$500,ROW('Guias Salariais'!$C$1:$C$500)-ROW('Guias Salariais'!$C$1)+1),ROW(4:4))),"")</f>
        <v>12725</v>
      </c>
      <c r="J5" s="404" t="str" cm="1">
        <f t="array" ref="J5">IFERROR(INDEX('Guias Salariais'!$D$1:$D503,SMALL(IF(J$1='Guias Salariais'!$C$1:$C$500,ROW('Guias Salariais'!$C$1:$C$500)-ROW('Guias Salariais'!$C$1)+1),ROW(4:4))),"")</f>
        <v/>
      </c>
      <c r="K5" s="405" cm="1">
        <f t="array" ref="K5">IFERROR(INDEX('Guias Salariais'!$D$1:$D503,SMALL(IF(K$1='Guias Salariais'!$C$1:$C$500,ROW('Guias Salariais'!$C$1:$C$500)-ROW('Guias Salariais'!$C$1)+1),ROW(4:4))),"")</f>
        <v>8800</v>
      </c>
      <c r="L5" s="404" t="str" cm="1">
        <f t="array" ref="L5">IFERROR(INDEX('Guias Salariais'!$D$1:$D503,SMALL(IF(L$1='Guias Salariais'!$C$1:$C$500,ROW('Guias Salariais'!$C$1:$C$500)-ROW('Guias Salariais'!$C$1)+1),ROW(4:4))),"")</f>
        <v/>
      </c>
      <c r="M5" s="405" t="str" cm="1">
        <f t="array" ref="M5">IFERROR(INDEX('Guias Salariais'!$D$1:$D503,SMALL(IF(M$1='Guias Salariais'!$C$1:$C$500,ROW('Guias Salariais'!$C$1:$C$500)-ROW('Guias Salariais'!$C$1)+1),ROW(4:4))),"")</f>
        <v/>
      </c>
      <c r="N5" s="404" t="str" cm="1">
        <f t="array" ref="N5">IFERROR(INDEX('Guias Salariais'!$D$1:$D503,SMALL(IF(N$1='Guias Salariais'!$C$1:$C$500,ROW('Guias Salariais'!$C$1:$C$500)-ROW('Guias Salariais'!$C$1)+1),ROW(4:4))),"")</f>
        <v/>
      </c>
      <c r="O5" s="405" cm="1">
        <f t="array" ref="O5">IFERROR(INDEX('Guias Salariais'!$D$1:$D503,SMALL(IF(O$1='Guias Salariais'!$C$1:$C$500,ROW('Guias Salariais'!$C$1:$C$500)-ROW('Guias Salariais'!$C$1)+1),ROW(4:4))),"")</f>
        <v>12500</v>
      </c>
      <c r="P5" s="404" t="str" cm="1">
        <f t="array" ref="P5">IFERROR(INDEX('Guias Salariais'!$D$1:$D503,SMALL(IF(P$1='Guias Salariais'!$C$1:$C$500,ROW('Guias Salariais'!$C$1:$C$500)-ROW('Guias Salariais'!$C$1)+1),ROW(4:4))),"")</f>
        <v/>
      </c>
      <c r="Q5" s="359"/>
      <c r="R5" s="404" t="str" cm="1">
        <f t="array" ref="R5">IFERROR(INDEX('Guias Salariais'!$D$1:$D503,SMALL(IF(R$1='Guias Salariais'!$C$1:$C$500,ROW('Guias Salariais'!$C$1:$C$500)-ROW('Guias Salariais'!$C$1)+1),ROW(4:4))),"")</f>
        <v/>
      </c>
      <c r="S5" s="405" cm="1">
        <f t="array" ref="S5">IFERROR(INDEX('Guias Salariais'!$D$1:$D503,SMALL(IF(S$1='Guias Salariais'!$C$1:$C$500,ROW('Guias Salariais'!$C$1:$C$500)-ROW('Guias Salariais'!$C$1)+1),ROW(4:4))),"")</f>
        <v>16500</v>
      </c>
      <c r="T5" s="404" cm="1">
        <f t="array" ref="T5">IFERROR(INDEX('Guias Salariais'!$D$1:$D503,SMALL(IF(T$1='Guias Salariais'!$C$1:$C$500,ROW('Guias Salariais'!$C$1:$C$500)-ROW('Guias Salariais'!$C$1)+1),ROW(4:4))),"")</f>
        <v>17500</v>
      </c>
      <c r="U5" s="405" t="str" cm="1">
        <f t="array" ref="U5">IFERROR(INDEX('Guias Salariais'!$D$1:$D503,SMALL(IF(U$1='Guias Salariais'!$C$1:$C$500,ROW('Guias Salariais'!$C$1:$C$500)-ROW('Guias Salariais'!$C$1)+1),ROW(4:4))),"")</f>
        <v/>
      </c>
      <c r="V5" s="406" t="str" cm="1">
        <f t="array" ref="V5">IFERROR(INDEX('Guias Salariais'!$D$1:$D503,SMALL(IF(V$1='Guias Salariais'!$C$1:$C$500,ROW('Guias Salariais'!$C$1:$C$500)-ROW('Guias Salariais'!$C$1)+1),ROW(4:4))),"")</f>
        <v/>
      </c>
    </row>
    <row r="6" spans="1:22">
      <c r="A6" s="483"/>
      <c r="B6" s="404" t="str" cm="1">
        <f t="array" ref="B6">IFERROR(INDEX('Guias Salariais'!$D$1:$D504,SMALL(IF(B$1='Guias Salariais'!$C$1:$C$500,ROW('Guias Salariais'!$C$1:$C$500)-ROW('Guias Salariais'!$C$1)+1),ROW(5:5))),"")</f>
        <v/>
      </c>
      <c r="C6" s="359"/>
      <c r="D6" s="404" t="str" cm="1">
        <f t="array" ref="D6">IFERROR(INDEX('Guias Salariais'!$D$1:$D504,SMALL(IF(D$1='Guias Salariais'!$C$1:$C$500,ROW('Guias Salariais'!$C$1:$C$500)-ROW('Guias Salariais'!$C$1)+1),ROW(5:5))),"")</f>
        <v/>
      </c>
      <c r="E6" s="405" t="str" cm="1">
        <f t="array" ref="E6">IFERROR(INDEX('Guias Salariais'!$D$1:$D504,SMALL(IF(E$1='Guias Salariais'!$C$1:$C$500,ROW('Guias Salariais'!$C$1:$C$500)-ROW('Guias Salariais'!$C$1)+1),ROW(5:5))),"")</f>
        <v/>
      </c>
      <c r="F6" s="404" t="str" cm="1">
        <f t="array" ref="F6">IFERROR(INDEX('Guias Salariais'!$D$1:$D504,SMALL(IF(F$1='Guias Salariais'!$C$1:$C$500,ROW('Guias Salariais'!$C$1:$C$500)-ROW('Guias Salariais'!$C$1)+1),ROW(5:5))),"")</f>
        <v/>
      </c>
      <c r="G6" s="405" cm="1">
        <f t="array" ref="G6">IFERROR(INDEX('Guias Salariais'!$D$1:$D504,SMALL(IF(G$1='Guias Salariais'!$C$1:$C$500,ROW('Guias Salariais'!$C$1:$C$500)-ROW('Guias Salariais'!$C$1)+1),ROW(5:5))),"")</f>
        <v>7000</v>
      </c>
      <c r="H6" s="404" cm="1">
        <f t="array" ref="H6">IFERROR(INDEX('Guias Salariais'!$D$1:$D504,SMALL(IF(H$1='Guias Salariais'!$C$1:$C$500,ROW('Guias Salariais'!$C$1:$C$500)-ROW('Guias Salariais'!$C$1)+1),ROW(5:5))),"")</f>
        <v>10250</v>
      </c>
      <c r="I6" s="405" cm="1">
        <f t="array" ref="I6">IFERROR(INDEX('Guias Salariais'!$D$1:$D504,SMALL(IF(I$1='Guias Salariais'!$C$1:$C$500,ROW('Guias Salariais'!$C$1:$C$500)-ROW('Guias Salariais'!$C$1)+1),ROW(5:5))),"")</f>
        <v>14500</v>
      </c>
      <c r="J6" s="404" t="str" cm="1">
        <f t="array" ref="J6">IFERROR(INDEX('Guias Salariais'!$D$1:$D504,SMALL(IF(J$1='Guias Salariais'!$C$1:$C$500,ROW('Guias Salariais'!$C$1:$C$500)-ROW('Guias Salariais'!$C$1)+1),ROW(5:5))),"")</f>
        <v/>
      </c>
      <c r="K6" s="405" t="str" cm="1">
        <f t="array" ref="K6">IFERROR(INDEX('Guias Salariais'!$D$1:$D504,SMALL(IF(K$1='Guias Salariais'!$C$1:$C$500,ROW('Guias Salariais'!$C$1:$C$500)-ROW('Guias Salariais'!$C$1)+1),ROW(5:5))),"")</f>
        <v/>
      </c>
      <c r="L6" s="404" t="str" cm="1">
        <f t="array" ref="L6">IFERROR(INDEX('Guias Salariais'!$D$1:$D504,SMALL(IF(L$1='Guias Salariais'!$C$1:$C$500,ROW('Guias Salariais'!$C$1:$C$500)-ROW('Guias Salariais'!$C$1)+1),ROW(5:5))),"")</f>
        <v/>
      </c>
      <c r="M6" s="405" t="str" cm="1">
        <f t="array" ref="M6">IFERROR(INDEX('Guias Salariais'!$D$1:$D504,SMALL(IF(M$1='Guias Salariais'!$C$1:$C$500,ROW('Guias Salariais'!$C$1:$C$500)-ROW('Guias Salariais'!$C$1)+1),ROW(5:5))),"")</f>
        <v/>
      </c>
      <c r="N6" s="404" t="str" cm="1">
        <f t="array" ref="N6">IFERROR(INDEX('Guias Salariais'!$D$1:$D504,SMALL(IF(N$1='Guias Salariais'!$C$1:$C$500,ROW('Guias Salariais'!$C$1:$C$500)-ROW('Guias Salariais'!$C$1)+1),ROW(5:5))),"")</f>
        <v/>
      </c>
      <c r="O6" s="405" cm="1">
        <f t="array" ref="O6">IFERROR(INDEX('Guias Salariais'!$D$1:$D504,SMALL(IF(O$1='Guias Salariais'!$C$1:$C$500,ROW('Guias Salariais'!$C$1:$C$500)-ROW('Guias Salariais'!$C$1)+1),ROW(5:5))),"")</f>
        <v>17500</v>
      </c>
      <c r="P6" s="404" t="str" cm="1">
        <f t="array" ref="P6">IFERROR(INDEX('Guias Salariais'!$D$1:$D504,SMALL(IF(P$1='Guias Salariais'!$C$1:$C$500,ROW('Guias Salariais'!$C$1:$C$500)-ROW('Guias Salariais'!$C$1)+1),ROW(5:5))),"")</f>
        <v/>
      </c>
      <c r="Q6" s="405" t="str" cm="1">
        <f t="array" ref="Q6">IFERROR(INDEX('Guias Salariais'!$D$1:$D504,SMALL(IF(Q$1='Guias Salariais'!$C$1:$C$500,ROW('Guias Salariais'!$C$1:$C$500)-ROW('Guias Salariais'!$C$1)+1),ROW(5:5))),"")</f>
        <v/>
      </c>
      <c r="R6" s="404" t="str" cm="1">
        <f t="array" ref="R6">IFERROR(INDEX('Guias Salariais'!$D$1:$D504,SMALL(IF(R$1='Guias Salariais'!$C$1:$C$500,ROW('Guias Salariais'!$C$1:$C$500)-ROW('Guias Salariais'!$C$1)+1),ROW(5:5))),"")</f>
        <v/>
      </c>
      <c r="S6" s="405" cm="1">
        <f t="array" ref="S6">IFERROR(INDEX('Guias Salariais'!$D$1:$D504,SMALL(IF(S$1='Guias Salariais'!$C$1:$C$500,ROW('Guias Salariais'!$C$1:$C$500)-ROW('Guias Salariais'!$C$1)+1),ROW(5:5))),"")</f>
        <v>9125</v>
      </c>
      <c r="T6" s="404" t="str" cm="1">
        <f t="array" ref="T6">IFERROR(INDEX('Guias Salariais'!$D$1:$D504,SMALL(IF(T$1='Guias Salariais'!$C$1:$C$500,ROW('Guias Salariais'!$C$1:$C$500)-ROW('Guias Salariais'!$C$1)+1),ROW(5:5))),"")</f>
        <v/>
      </c>
      <c r="U6" s="405" t="str" cm="1">
        <f t="array" ref="U6">IFERROR(INDEX('Guias Salariais'!$D$1:$D504,SMALL(IF(U$1='Guias Salariais'!$C$1:$C$500,ROW('Guias Salariais'!$C$1:$C$500)-ROW('Guias Salariais'!$C$1)+1),ROW(5:5))),"")</f>
        <v/>
      </c>
      <c r="V6" s="406" t="str" cm="1">
        <f t="array" ref="V6">IFERROR(INDEX('Guias Salariais'!$D$1:$D504,SMALL(IF(V$1='Guias Salariais'!$C$1:$C$500,ROW('Guias Salariais'!$C$1:$C$500)-ROW('Guias Salariais'!$C$1)+1),ROW(5:5))),"")</f>
        <v/>
      </c>
    </row>
    <row r="7" spans="1:22">
      <c r="A7" s="483"/>
      <c r="B7" s="404" t="str" cm="1">
        <f t="array" ref="B7">IFERROR(INDEX('Guias Salariais'!$D$1:$D505,SMALL(IF(B$1='Guias Salariais'!$C$1:$C$500,ROW('Guias Salariais'!$C$1:$C$500)-ROW('Guias Salariais'!$C$1)+1),ROW(6:6))),"")</f>
        <v/>
      </c>
      <c r="C7" s="405" t="str" cm="1">
        <f t="array" ref="C7">IFERROR(INDEX('Guias Salariais'!$D$1:$D505,SMALL(IF(C$1='Guias Salariais'!$C$1:$C$500,ROW('Guias Salariais'!$C$1:$C$500)-ROW('Guias Salariais'!$C$1)+1),ROW(6:6))),"")</f>
        <v/>
      </c>
      <c r="D7" s="404" t="str" cm="1">
        <f t="array" ref="D7">IFERROR(INDEX('Guias Salariais'!$D$1:$D505,SMALL(IF(D$1='Guias Salariais'!$C$1:$C$500,ROW('Guias Salariais'!$C$1:$C$500)-ROW('Guias Salariais'!$C$1)+1),ROW(6:6))),"")</f>
        <v/>
      </c>
      <c r="E7" s="405" t="str" cm="1">
        <f t="array" ref="E7">IFERROR(INDEX('Guias Salariais'!$D$1:$D505,SMALL(IF(E$1='Guias Salariais'!$C$1:$C$500,ROW('Guias Salariais'!$C$1:$C$500)-ROW('Guias Salariais'!$C$1)+1),ROW(6:6))),"")</f>
        <v/>
      </c>
      <c r="F7" s="404" t="str" cm="1">
        <f t="array" ref="F7">IFERROR(INDEX('Guias Salariais'!$D$1:$D505,SMALL(IF(F$1='Guias Salariais'!$C$1:$C$500,ROW('Guias Salariais'!$C$1:$C$500)-ROW('Guias Salariais'!$C$1)+1),ROW(6:6))),"")</f>
        <v/>
      </c>
      <c r="G7" s="405" cm="1">
        <f t="array" ref="G7">IFERROR(INDEX('Guias Salariais'!$D$1:$D505,SMALL(IF(G$1='Guias Salariais'!$C$1:$C$500,ROW('Guias Salariais'!$C$1:$C$500)-ROW('Guias Salariais'!$C$1)+1),ROW(6:6))),"")</f>
        <v>7000</v>
      </c>
      <c r="H7" s="404" cm="1">
        <f t="array" ref="H7">IFERROR(INDEX('Guias Salariais'!$D$1:$D505,SMALL(IF(H$1='Guias Salariais'!$C$1:$C$500,ROW('Guias Salariais'!$C$1:$C$500)-ROW('Guias Salariais'!$C$1)+1),ROW(6:6))),"")</f>
        <v>12500</v>
      </c>
      <c r="I7" s="405" cm="1">
        <f t="array" ref="I7">IFERROR(INDEX('Guias Salariais'!$D$1:$D505,SMALL(IF(I$1='Guias Salariais'!$C$1:$C$500,ROW('Guias Salariais'!$C$1:$C$500)-ROW('Guias Salariais'!$C$1)+1),ROW(6:6))),"")</f>
        <v>17000</v>
      </c>
      <c r="J7" s="404" t="str" cm="1">
        <f t="array" ref="J7">IFERROR(INDEX('Guias Salariais'!$D$1:$D505,SMALL(IF(J$1='Guias Salariais'!$C$1:$C$500,ROW('Guias Salariais'!$C$1:$C$500)-ROW('Guias Salariais'!$C$1)+1),ROW(6:6))),"")</f>
        <v/>
      </c>
      <c r="K7" s="405" t="str" cm="1">
        <f t="array" ref="K7">IFERROR(INDEX('Guias Salariais'!$D$1:$D505,SMALL(IF(K$1='Guias Salariais'!$C$1:$C$500,ROW('Guias Salariais'!$C$1:$C$500)-ROW('Guias Salariais'!$C$1)+1),ROW(6:6))),"")</f>
        <v/>
      </c>
      <c r="L7" s="404" t="str" cm="1">
        <f t="array" ref="L7">IFERROR(INDEX('Guias Salariais'!$D$1:$D505,SMALL(IF(L$1='Guias Salariais'!$C$1:$C$500,ROW('Guias Salariais'!$C$1:$C$500)-ROW('Guias Salariais'!$C$1)+1),ROW(6:6))),"")</f>
        <v/>
      </c>
      <c r="M7" s="405" t="str" cm="1">
        <f t="array" ref="M7">IFERROR(INDEX('Guias Salariais'!$D$1:$D505,SMALL(IF(M$1='Guias Salariais'!$C$1:$C$500,ROW('Guias Salariais'!$C$1:$C$500)-ROW('Guias Salariais'!$C$1)+1),ROW(6:6))),"")</f>
        <v/>
      </c>
      <c r="N7" s="404" t="str" cm="1">
        <f t="array" ref="N7">IFERROR(INDEX('Guias Salariais'!$D$1:$D505,SMALL(IF(N$1='Guias Salariais'!$C$1:$C$500,ROW('Guias Salariais'!$C$1:$C$500)-ROW('Guias Salariais'!$C$1)+1),ROW(6:6))),"")</f>
        <v/>
      </c>
      <c r="O7" s="405" cm="1">
        <f t="array" ref="O7">IFERROR(INDEX('Guias Salariais'!$D$1:$D505,SMALL(IF(O$1='Guias Salariais'!$C$1:$C$500,ROW('Guias Salariais'!$C$1:$C$500)-ROW('Guias Salariais'!$C$1)+1),ROW(6:6))),"")</f>
        <v>12600</v>
      </c>
      <c r="P7" s="404" t="str" cm="1">
        <f t="array" ref="P7">IFERROR(INDEX('Guias Salariais'!$D$1:$D505,SMALL(IF(P$1='Guias Salariais'!$C$1:$C$500,ROW('Guias Salariais'!$C$1:$C$500)-ROW('Guias Salariais'!$C$1)+1),ROW(6:6))),"")</f>
        <v/>
      </c>
      <c r="Q7" s="405" t="str" cm="1">
        <f t="array" ref="Q7">IFERROR(INDEX('Guias Salariais'!$D$1:$D505,SMALL(IF(Q$1='Guias Salariais'!$C$1:$C$500,ROW('Guias Salariais'!$C$1:$C$500)-ROW('Guias Salariais'!$C$1)+1),ROW(6:6))),"")</f>
        <v/>
      </c>
      <c r="R7" s="404" t="str" cm="1">
        <f t="array" ref="R7">IFERROR(INDEX('Guias Salariais'!$D$1:$D505,SMALL(IF(R$1='Guias Salariais'!$C$1:$C$500,ROW('Guias Salariais'!$C$1:$C$500)-ROW('Guias Salariais'!$C$1)+1),ROW(6:6))),"")</f>
        <v/>
      </c>
      <c r="S7" s="359"/>
      <c r="T7" s="404" t="str" cm="1">
        <f t="array" ref="T7">IFERROR(INDEX('Guias Salariais'!$D$1:$D505,SMALL(IF(T$1='Guias Salariais'!$C$1:$C$500,ROW('Guias Salariais'!$C$1:$C$500)-ROW('Guias Salariais'!$C$1)+1),ROW(6:6))),"")</f>
        <v/>
      </c>
      <c r="U7" s="405" t="str" cm="1">
        <f t="array" ref="U7">IFERROR(INDEX('Guias Salariais'!$D$1:$D505,SMALL(IF(U$1='Guias Salariais'!$C$1:$C$500,ROW('Guias Salariais'!$C$1:$C$500)-ROW('Guias Salariais'!$C$1)+1),ROW(6:6))),"")</f>
        <v/>
      </c>
      <c r="V7" s="406" t="str" cm="1">
        <f t="array" ref="V7">IFERROR(INDEX('Guias Salariais'!$D$1:$D505,SMALL(IF(V$1='Guias Salariais'!$C$1:$C$500,ROW('Guias Salariais'!$C$1:$C$500)-ROW('Guias Salariais'!$C$1)+1),ROW(6:6))),"")</f>
        <v/>
      </c>
    </row>
    <row r="8" spans="1:22">
      <c r="A8" s="483"/>
      <c r="B8" s="404" t="str" cm="1">
        <f t="array" ref="B8">IFERROR(INDEX('Guias Salariais'!$D$1:$D506,SMALL(IF(B$1='Guias Salariais'!$C$1:$C$500,ROW('Guias Salariais'!$C$1:$C$500)-ROW('Guias Salariais'!$C$1)+1),ROW(7:7))),"")</f>
        <v/>
      </c>
      <c r="C8" s="405" t="str" cm="1">
        <f t="array" ref="C8">IFERROR(INDEX('Guias Salariais'!$D$1:$D506,SMALL(IF(C$1='Guias Salariais'!$C$1:$C$500,ROW('Guias Salariais'!$C$1:$C$500)-ROW('Guias Salariais'!$C$1)+1),ROW(7:7))),"")</f>
        <v/>
      </c>
      <c r="D8" s="404" t="str" cm="1">
        <f t="array" ref="D8">IFERROR(INDEX('Guias Salariais'!$D$1:$D506,SMALL(IF(D$1='Guias Salariais'!$C$1:$C$500,ROW('Guias Salariais'!$C$1:$C$500)-ROW('Guias Salariais'!$C$1)+1),ROW(7:7))),"")</f>
        <v/>
      </c>
      <c r="E8" s="405" t="str" cm="1">
        <f t="array" ref="E8">IFERROR(INDEX('Guias Salariais'!$D$1:$D506,SMALL(IF(E$1='Guias Salariais'!$C$1:$C$500,ROW('Guias Salariais'!$C$1:$C$500)-ROW('Guias Salariais'!$C$1)+1),ROW(7:7))),"")</f>
        <v/>
      </c>
      <c r="F8" s="404" t="str" cm="1">
        <f t="array" ref="F8">IFERROR(INDEX('Guias Salariais'!$D$1:$D506,SMALL(IF(F$1='Guias Salariais'!$C$1:$C$500,ROW('Guias Salariais'!$C$1:$C$500)-ROW('Guias Salariais'!$C$1)+1),ROW(7:7))),"")</f>
        <v/>
      </c>
      <c r="G8" s="405" cm="1">
        <f t="array" ref="G8">IFERROR(INDEX('Guias Salariais'!$D$1:$D506,SMALL(IF(G$1='Guias Salariais'!$C$1:$C$500,ROW('Guias Salariais'!$C$1:$C$500)-ROW('Guias Salariais'!$C$1)+1),ROW(7:7))),"")</f>
        <v>6500</v>
      </c>
      <c r="H8" s="404" cm="1">
        <f t="array" ref="H8">IFERROR(INDEX('Guias Salariais'!$D$1:$D506,SMALL(IF(H$1='Guias Salariais'!$C$1:$C$500,ROW('Guias Salariais'!$C$1:$C$500)-ROW('Guias Salariais'!$C$1)+1),ROW(7:7))),"")</f>
        <v>13000</v>
      </c>
      <c r="I8" s="405" cm="1">
        <f t="array" ref="I8">IFERROR(INDEX('Guias Salariais'!$D$1:$D506,SMALL(IF(I$1='Guias Salariais'!$C$1:$C$500,ROW('Guias Salariais'!$C$1:$C$500)-ROW('Guias Salariais'!$C$1)+1),ROW(7:7))),"")</f>
        <v>20000</v>
      </c>
      <c r="J8" s="404" t="str" cm="1">
        <f t="array" ref="J8">IFERROR(INDEX('Guias Salariais'!$D$1:$D506,SMALL(IF(J$1='Guias Salariais'!$C$1:$C$500,ROW('Guias Salariais'!$C$1:$C$500)-ROW('Guias Salariais'!$C$1)+1),ROW(7:7))),"")</f>
        <v/>
      </c>
      <c r="K8" s="405" t="str" cm="1">
        <f t="array" ref="K8">IFERROR(INDEX('Guias Salariais'!$D$1:$D506,SMALL(IF(K$1='Guias Salariais'!$C$1:$C$500,ROW('Guias Salariais'!$C$1:$C$500)-ROW('Guias Salariais'!$C$1)+1),ROW(7:7))),"")</f>
        <v/>
      </c>
      <c r="L8" s="404" t="str" cm="1">
        <f t="array" ref="L8">IFERROR(INDEX('Guias Salariais'!$D$1:$D506,SMALL(IF(L$1='Guias Salariais'!$C$1:$C$500,ROW('Guias Salariais'!$C$1:$C$500)-ROW('Guias Salariais'!$C$1)+1),ROW(7:7))),"")</f>
        <v/>
      </c>
      <c r="M8" s="405" t="str" cm="1">
        <f t="array" ref="M8">IFERROR(INDEX('Guias Salariais'!$D$1:$D506,SMALL(IF(M$1='Guias Salariais'!$C$1:$C$500,ROW('Guias Salariais'!$C$1:$C$500)-ROW('Guias Salariais'!$C$1)+1),ROW(7:7))),"")</f>
        <v/>
      </c>
      <c r="N8" s="404" t="str" cm="1">
        <f t="array" ref="N8">IFERROR(INDEX('Guias Salariais'!$D$1:$D506,SMALL(IF(N$1='Guias Salariais'!$C$1:$C$500,ROW('Guias Salariais'!$C$1:$C$500)-ROW('Guias Salariais'!$C$1)+1),ROW(7:7))),"")</f>
        <v/>
      </c>
      <c r="O8" s="405" cm="1">
        <f t="array" ref="O8">IFERROR(INDEX('Guias Salariais'!$D$1:$D506,SMALL(IF(O$1='Guias Salariais'!$C$1:$C$500,ROW('Guias Salariais'!$C$1:$C$500)-ROW('Guias Salariais'!$C$1)+1),ROW(7:7))),"")</f>
        <v>16875</v>
      </c>
      <c r="P8" s="404" t="str" cm="1">
        <f t="array" ref="P8">IFERROR(INDEX('Guias Salariais'!$D$1:$D506,SMALL(IF(P$1='Guias Salariais'!$C$1:$C$500,ROW('Guias Salariais'!$C$1:$C$500)-ROW('Guias Salariais'!$C$1)+1),ROW(7:7))),"")</f>
        <v/>
      </c>
      <c r="Q8" s="405" t="str" cm="1">
        <f t="array" ref="Q8">IFERROR(INDEX('Guias Salariais'!$D$1:$D506,SMALL(IF(Q$1='Guias Salariais'!$C$1:$C$500,ROW('Guias Salariais'!$C$1:$C$500)-ROW('Guias Salariais'!$C$1)+1),ROW(7:7))),"")</f>
        <v/>
      </c>
      <c r="R8" s="404" t="str" cm="1">
        <f t="array" ref="R8">IFERROR(INDEX('Guias Salariais'!$D$1:$D506,SMALL(IF(R$1='Guias Salariais'!$C$1:$C$500,ROW('Guias Salariais'!$C$1:$C$500)-ROW('Guias Salariais'!$C$1)+1),ROW(7:7))),"")</f>
        <v/>
      </c>
      <c r="S8" s="405" t="str" cm="1">
        <f t="array" ref="S8">IFERROR(INDEX('Guias Salariais'!$D$1:$D506,SMALL(IF(S$1='Guias Salariais'!$C$1:$C$500,ROW('Guias Salariais'!$C$1:$C$500)-ROW('Guias Salariais'!$C$1)+1),ROW(7:7))),"")</f>
        <v/>
      </c>
      <c r="T8" s="404" t="str" cm="1">
        <f t="array" ref="T8">IFERROR(INDEX('Guias Salariais'!$D$1:$D506,SMALL(IF(T$1='Guias Salariais'!$C$1:$C$500,ROW('Guias Salariais'!$C$1:$C$500)-ROW('Guias Salariais'!$C$1)+1),ROW(7:7))),"")</f>
        <v/>
      </c>
      <c r="U8" s="405" t="str" cm="1">
        <f t="array" ref="U8">IFERROR(INDEX('Guias Salariais'!$D$1:$D506,SMALL(IF(U$1='Guias Salariais'!$C$1:$C$500,ROW('Guias Salariais'!$C$1:$C$500)-ROW('Guias Salariais'!$C$1)+1),ROW(7:7))),"")</f>
        <v/>
      </c>
      <c r="V8" s="406" t="str" cm="1">
        <f t="array" ref="V8">IFERROR(INDEX('Guias Salariais'!$D$1:$D506,SMALL(IF(V$1='Guias Salariais'!$C$1:$C$500,ROW('Guias Salariais'!$C$1:$C$500)-ROW('Guias Salariais'!$C$1)+1),ROW(7:7))),"")</f>
        <v/>
      </c>
    </row>
    <row r="9" spans="1:22">
      <c r="A9" s="483"/>
      <c r="B9" s="404" t="str" cm="1">
        <f t="array" ref="B9">IFERROR(INDEX('Guias Salariais'!$D$1:$D507,SMALL(IF(B$1='Guias Salariais'!$C$1:$C$500,ROW('Guias Salariais'!$C$1:$C$500)-ROW('Guias Salariais'!$C$1)+1),ROW(8:8))),"")</f>
        <v/>
      </c>
      <c r="C9" s="405" t="str" cm="1">
        <f t="array" ref="C9">IFERROR(INDEX('Guias Salariais'!$D$1:$D507,SMALL(IF(C$1='Guias Salariais'!$C$1:$C$500,ROW('Guias Salariais'!$C$1:$C$500)-ROW('Guias Salariais'!$C$1)+1),ROW(8:8))),"")</f>
        <v/>
      </c>
      <c r="D9" s="404" t="str" cm="1">
        <f t="array" ref="D9">IFERROR(INDEX('Guias Salariais'!$D$1:$D507,SMALL(IF(D$1='Guias Salariais'!$C$1:$C$500,ROW('Guias Salariais'!$C$1:$C$500)-ROW('Guias Salariais'!$C$1)+1),ROW(8:8))),"")</f>
        <v/>
      </c>
      <c r="E9" s="405" t="str" cm="1">
        <f t="array" ref="E9">IFERROR(INDEX('Guias Salariais'!$D$1:$D507,SMALL(IF(E$1='Guias Salariais'!$C$1:$C$500,ROW('Guias Salariais'!$C$1:$C$500)-ROW('Guias Salariais'!$C$1)+1),ROW(8:8))),"")</f>
        <v/>
      </c>
      <c r="F9" s="404" t="str" cm="1">
        <f t="array" ref="F9">IFERROR(INDEX('Guias Salariais'!$D$1:$D507,SMALL(IF(F$1='Guias Salariais'!$C$1:$C$500,ROW('Guias Salariais'!$C$1:$C$500)-ROW('Guias Salariais'!$C$1)+1),ROW(8:8))),"")</f>
        <v/>
      </c>
      <c r="G9" s="405" cm="1">
        <f t="array" ref="G9">IFERROR(INDEX('Guias Salariais'!$D$1:$D507,SMALL(IF(G$1='Guias Salariais'!$C$1:$C$500,ROW('Guias Salariais'!$C$1:$C$500)-ROW('Guias Salariais'!$C$1)+1),ROW(8:8))),"")</f>
        <v>7500</v>
      </c>
      <c r="H9" s="404" cm="1">
        <f t="array" ref="H9">IFERROR(INDEX('Guias Salariais'!$D$1:$D507,SMALL(IF(H$1='Guias Salariais'!$C$1:$C$500,ROW('Guias Salariais'!$C$1:$C$500)-ROW('Guias Salariais'!$C$1)+1),ROW(8:8))),"")</f>
        <v>10000</v>
      </c>
      <c r="I9" s="405" cm="1">
        <f t="array" ref="I9">IFERROR(INDEX('Guias Salariais'!$D$1:$D507,SMALL(IF(I$1='Guias Salariais'!$C$1:$C$500,ROW('Guias Salariais'!$C$1:$C$500)-ROW('Guias Salariais'!$C$1)+1),ROW(8:8))),"")</f>
        <v>14000</v>
      </c>
      <c r="J9" s="404" t="str" cm="1">
        <f t="array" ref="J9">IFERROR(INDEX('Guias Salariais'!$D$1:$D507,SMALL(IF(J$1='Guias Salariais'!$C$1:$C$500,ROW('Guias Salariais'!$C$1:$C$500)-ROW('Guias Salariais'!$C$1)+1),ROW(8:8))),"")</f>
        <v/>
      </c>
      <c r="K9" s="405" t="str" cm="1">
        <f t="array" ref="K9">IFERROR(INDEX('Guias Salariais'!$D$1:$D507,SMALL(IF(K$1='Guias Salariais'!$C$1:$C$500,ROW('Guias Salariais'!$C$1:$C$500)-ROW('Guias Salariais'!$C$1)+1),ROW(8:8))),"")</f>
        <v/>
      </c>
      <c r="L9" s="404" t="str" cm="1">
        <f t="array" ref="L9">IFERROR(INDEX('Guias Salariais'!$D$1:$D507,SMALL(IF(L$1='Guias Salariais'!$C$1:$C$500,ROW('Guias Salariais'!$C$1:$C$500)-ROW('Guias Salariais'!$C$1)+1),ROW(8:8))),"")</f>
        <v/>
      </c>
      <c r="M9" s="405" t="str" cm="1">
        <f t="array" ref="M9">IFERROR(INDEX('Guias Salariais'!$D$1:$D507,SMALL(IF(M$1='Guias Salariais'!$C$1:$C$500,ROW('Guias Salariais'!$C$1:$C$500)-ROW('Guias Salariais'!$C$1)+1),ROW(8:8))),"")</f>
        <v/>
      </c>
      <c r="N9" s="404" t="str" cm="1">
        <f t="array" ref="N9">IFERROR(INDEX('Guias Salariais'!$D$1:$D507,SMALL(IF(N$1='Guias Salariais'!$C$1:$C$500,ROW('Guias Salariais'!$C$1:$C$500)-ROW('Guias Salariais'!$C$1)+1),ROW(8:8))),"")</f>
        <v/>
      </c>
      <c r="O9" s="405" t="str" cm="1">
        <f t="array" ref="O9">IFERROR(INDEX('Guias Salariais'!$D$1:$D507,SMALL(IF(O$1='Guias Salariais'!$C$1:$C$500,ROW('Guias Salariais'!$C$1:$C$500)-ROW('Guias Salariais'!$C$1)+1),ROW(8:8))),"")</f>
        <v/>
      </c>
      <c r="P9" s="404" t="str" cm="1">
        <f t="array" ref="P9">IFERROR(INDEX('Guias Salariais'!$D$1:$D507,SMALL(IF(P$1='Guias Salariais'!$C$1:$C$500,ROW('Guias Salariais'!$C$1:$C$500)-ROW('Guias Salariais'!$C$1)+1),ROW(8:8))),"")</f>
        <v/>
      </c>
      <c r="Q9" s="405" t="str" cm="1">
        <f t="array" ref="Q9">IFERROR(INDEX('Guias Salariais'!$D$1:$D507,SMALL(IF(Q$1='Guias Salariais'!$C$1:$C$500,ROW('Guias Salariais'!$C$1:$C$500)-ROW('Guias Salariais'!$C$1)+1),ROW(8:8))),"")</f>
        <v/>
      </c>
      <c r="R9" s="404" t="str" cm="1">
        <f t="array" ref="R9">IFERROR(INDEX('Guias Salariais'!$D$1:$D507,SMALL(IF(R$1='Guias Salariais'!$C$1:$C$500,ROW('Guias Salariais'!$C$1:$C$500)-ROW('Guias Salariais'!$C$1)+1),ROW(8:8))),"")</f>
        <v/>
      </c>
      <c r="S9" s="405" t="str" cm="1">
        <f t="array" ref="S9">IFERROR(INDEX('Guias Salariais'!$D$1:$D507,SMALL(IF(S$1='Guias Salariais'!$C$1:$C$500,ROW('Guias Salariais'!$C$1:$C$500)-ROW('Guias Salariais'!$C$1)+1),ROW(8:8))),"")</f>
        <v/>
      </c>
      <c r="T9" s="404" t="str" cm="1">
        <f t="array" ref="T9">IFERROR(INDEX('Guias Salariais'!$D$1:$D507,SMALL(IF(T$1='Guias Salariais'!$C$1:$C$500,ROW('Guias Salariais'!$C$1:$C$500)-ROW('Guias Salariais'!$C$1)+1),ROW(8:8))),"")</f>
        <v/>
      </c>
      <c r="U9" s="405" t="str" cm="1">
        <f t="array" ref="U9">IFERROR(INDEX('Guias Salariais'!$D$1:$D507,SMALL(IF(U$1='Guias Salariais'!$C$1:$C$500,ROW('Guias Salariais'!$C$1:$C$500)-ROW('Guias Salariais'!$C$1)+1),ROW(8:8))),"")</f>
        <v/>
      </c>
      <c r="V9" s="406" t="str" cm="1">
        <f t="array" ref="V9">IFERROR(INDEX('Guias Salariais'!$D$1:$D507,SMALL(IF(V$1='Guias Salariais'!$C$1:$C$500,ROW('Guias Salariais'!$C$1:$C$500)-ROW('Guias Salariais'!$C$1)+1),ROW(8:8))),"")</f>
        <v/>
      </c>
    </row>
    <row r="10" spans="1:22">
      <c r="A10" s="483"/>
      <c r="B10" s="404" t="str" cm="1">
        <f t="array" ref="B10">IFERROR(INDEX('Guias Salariais'!$D$1:$D508,SMALL(IF(B$1='Guias Salariais'!$C$1:$C$500,ROW('Guias Salariais'!$C$1:$C$500)-ROW('Guias Salariais'!$C$1)+1),ROW(9:9))),"")</f>
        <v/>
      </c>
      <c r="C10" s="405" t="str" cm="1">
        <f t="array" ref="C10">IFERROR(INDEX('Guias Salariais'!$D$1:$D508,SMALL(IF(C$1='Guias Salariais'!$C$1:$C$500,ROW('Guias Salariais'!$C$1:$C$500)-ROW('Guias Salariais'!$C$1)+1),ROW(9:9))),"")</f>
        <v/>
      </c>
      <c r="D10" s="404" t="str" cm="1">
        <f t="array" ref="D10">IFERROR(INDEX('Guias Salariais'!$D$1:$D508,SMALL(IF(D$1='Guias Salariais'!$C$1:$C$500,ROW('Guias Salariais'!$C$1:$C$500)-ROW('Guias Salariais'!$C$1)+1),ROW(9:9))),"")</f>
        <v/>
      </c>
      <c r="E10" s="405" t="str" cm="1">
        <f t="array" ref="E10">IFERROR(INDEX('Guias Salariais'!$D$1:$D508,SMALL(IF(E$1='Guias Salariais'!$C$1:$C$500,ROW('Guias Salariais'!$C$1:$C$500)-ROW('Guias Salariais'!$C$1)+1),ROW(9:9))),"")</f>
        <v/>
      </c>
      <c r="F10" s="404" t="str" cm="1">
        <f t="array" ref="F10">IFERROR(INDEX('Guias Salariais'!$D$1:$D508,SMALL(IF(F$1='Guias Salariais'!$C$1:$C$500,ROW('Guias Salariais'!$C$1:$C$500)-ROW('Guias Salariais'!$C$1)+1),ROW(9:9))),"")</f>
        <v/>
      </c>
      <c r="G10" s="405" cm="1">
        <f t="array" ref="G10">IFERROR(INDEX('Guias Salariais'!$D$1:$D508,SMALL(IF(G$1='Guias Salariais'!$C$1:$C$500,ROW('Guias Salariais'!$C$1:$C$500)-ROW('Guias Salariais'!$C$1)+1),ROW(9:9))),"")</f>
        <v>7500</v>
      </c>
      <c r="H10" s="404" cm="1">
        <f t="array" ref="H10">IFERROR(INDEX('Guias Salariais'!$D$1:$D508,SMALL(IF(H$1='Guias Salariais'!$C$1:$C$500,ROW('Guias Salariais'!$C$1:$C$500)-ROW('Guias Salariais'!$C$1)+1),ROW(9:9))),"")</f>
        <v>10000</v>
      </c>
      <c r="I10" s="405" cm="1">
        <f t="array" ref="I10">IFERROR(INDEX('Guias Salariais'!$D$1:$D508,SMALL(IF(I$1='Guias Salariais'!$C$1:$C$500,ROW('Guias Salariais'!$C$1:$C$500)-ROW('Guias Salariais'!$C$1)+1),ROW(9:9))),"")</f>
        <v>13500</v>
      </c>
      <c r="J10" s="404" t="str" cm="1">
        <f t="array" ref="J10">IFERROR(INDEX('Guias Salariais'!$D$1:$D508,SMALL(IF(J$1='Guias Salariais'!$C$1:$C$500,ROW('Guias Salariais'!$C$1:$C$500)-ROW('Guias Salariais'!$C$1)+1),ROW(9:9))),"")</f>
        <v/>
      </c>
      <c r="K10" s="405" t="str" cm="1">
        <f t="array" ref="K10">IFERROR(INDEX('Guias Salariais'!$D$1:$D508,SMALL(IF(K$1='Guias Salariais'!$C$1:$C$500,ROW('Guias Salariais'!$C$1:$C$500)-ROW('Guias Salariais'!$C$1)+1),ROW(9:9))),"")</f>
        <v/>
      </c>
      <c r="L10" s="404" t="str" cm="1">
        <f t="array" ref="L10">IFERROR(INDEX('Guias Salariais'!$D$1:$D508,SMALL(IF(L$1='Guias Salariais'!$C$1:$C$500,ROW('Guias Salariais'!$C$1:$C$500)-ROW('Guias Salariais'!$C$1)+1),ROW(9:9))),"")</f>
        <v/>
      </c>
      <c r="M10" s="405" t="str" cm="1">
        <f t="array" ref="M10">IFERROR(INDEX('Guias Salariais'!$D$1:$D508,SMALL(IF(M$1='Guias Salariais'!$C$1:$C$500,ROW('Guias Salariais'!$C$1:$C$500)-ROW('Guias Salariais'!$C$1)+1),ROW(9:9))),"")</f>
        <v/>
      </c>
      <c r="N10" s="404" t="str" cm="1">
        <f t="array" ref="N10">IFERROR(INDEX('Guias Salariais'!$D$1:$D508,SMALL(IF(N$1='Guias Salariais'!$C$1:$C$500,ROW('Guias Salariais'!$C$1:$C$500)-ROW('Guias Salariais'!$C$1)+1),ROW(9:9))),"")</f>
        <v/>
      </c>
      <c r="O10" s="405" t="str" cm="1">
        <f t="array" ref="O10">IFERROR(INDEX('Guias Salariais'!$D$1:$D508,SMALL(IF(O$1='Guias Salariais'!$C$1:$C$500,ROW('Guias Salariais'!$C$1:$C$500)-ROW('Guias Salariais'!$C$1)+1),ROW(9:9))),"")</f>
        <v/>
      </c>
      <c r="P10" s="404" t="str" cm="1">
        <f t="array" ref="P10">IFERROR(INDEX('Guias Salariais'!$D$1:$D508,SMALL(IF(P$1='Guias Salariais'!$C$1:$C$500,ROW('Guias Salariais'!$C$1:$C$500)-ROW('Guias Salariais'!$C$1)+1),ROW(9:9))),"")</f>
        <v/>
      </c>
      <c r="Q10" s="405" t="str" cm="1">
        <f t="array" ref="Q10">IFERROR(INDEX('Guias Salariais'!$D$1:$D508,SMALL(IF(Q$1='Guias Salariais'!$C$1:$C$500,ROW('Guias Salariais'!$C$1:$C$500)-ROW('Guias Salariais'!$C$1)+1),ROW(9:9))),"")</f>
        <v/>
      </c>
      <c r="R10" s="404" t="str" cm="1">
        <f t="array" ref="R10">IFERROR(INDEX('Guias Salariais'!$D$1:$D508,SMALL(IF(R$1='Guias Salariais'!$C$1:$C$500,ROW('Guias Salariais'!$C$1:$C$500)-ROW('Guias Salariais'!$C$1)+1),ROW(9:9))),"")</f>
        <v/>
      </c>
      <c r="S10" s="405" t="str" cm="1">
        <f t="array" ref="S10">IFERROR(INDEX('Guias Salariais'!$D$1:$D508,SMALL(IF(S$1='Guias Salariais'!$C$1:$C$500,ROW('Guias Salariais'!$C$1:$C$500)-ROW('Guias Salariais'!$C$1)+1),ROW(9:9))),"")</f>
        <v/>
      </c>
      <c r="T10" s="404" t="str" cm="1">
        <f t="array" ref="T10">IFERROR(INDEX('Guias Salariais'!$D$1:$D508,SMALL(IF(T$1='Guias Salariais'!$C$1:$C$500,ROW('Guias Salariais'!$C$1:$C$500)-ROW('Guias Salariais'!$C$1)+1),ROW(9:9))),"")</f>
        <v/>
      </c>
      <c r="U10" s="405" t="str" cm="1">
        <f t="array" ref="U10">IFERROR(INDEX('Guias Salariais'!$D$1:$D508,SMALL(IF(U$1='Guias Salariais'!$C$1:$C$500,ROW('Guias Salariais'!$C$1:$C$500)-ROW('Guias Salariais'!$C$1)+1),ROW(9:9))),"")</f>
        <v/>
      </c>
      <c r="V10" s="406" t="str" cm="1">
        <f t="array" ref="V10">IFERROR(INDEX('Guias Salariais'!$D$1:$D508,SMALL(IF(V$1='Guias Salariais'!$C$1:$C$500,ROW('Guias Salariais'!$C$1:$C$500)-ROW('Guias Salariais'!$C$1)+1),ROW(9:9))),"")</f>
        <v/>
      </c>
    </row>
    <row r="11" spans="1:22">
      <c r="A11" s="483"/>
      <c r="B11" s="404" t="str" cm="1">
        <f t="array" ref="B11">IFERROR(INDEX('Guias Salariais'!$D$1:$D509,SMALL(IF(B$1='Guias Salariais'!$C$1:$C$500,ROW('Guias Salariais'!$C$1:$C$500)-ROW('Guias Salariais'!$C$1)+1),ROW(10:10))),"")</f>
        <v/>
      </c>
      <c r="C11" s="405" t="str" cm="1">
        <f t="array" ref="C11">IFERROR(INDEX('Guias Salariais'!$D$1:$D509,SMALL(IF(C$1='Guias Salariais'!$C$1:$C$500,ROW('Guias Salariais'!$C$1:$C$500)-ROW('Guias Salariais'!$C$1)+1),ROW(10:10))),"")</f>
        <v/>
      </c>
      <c r="D11" s="404" t="str" cm="1">
        <f t="array" ref="D11">IFERROR(INDEX('Guias Salariais'!$D$1:$D509,SMALL(IF(D$1='Guias Salariais'!$C$1:$C$500,ROW('Guias Salariais'!$C$1:$C$500)-ROW('Guias Salariais'!$C$1)+1),ROW(10:10))),"")</f>
        <v/>
      </c>
      <c r="E11" s="405" t="str" cm="1">
        <f t="array" ref="E11">IFERROR(INDEX('Guias Salariais'!$D$1:$D509,SMALL(IF(E$1='Guias Salariais'!$C$1:$C$500,ROW('Guias Salariais'!$C$1:$C$500)-ROW('Guias Salariais'!$C$1)+1),ROW(10:10))),"")</f>
        <v/>
      </c>
      <c r="F11" s="404" t="str" cm="1">
        <f t="array" ref="F11">IFERROR(INDEX('Guias Salariais'!$D$1:$D509,SMALL(IF(F$1='Guias Salariais'!$C$1:$C$500,ROW('Guias Salariais'!$C$1:$C$500)-ROW('Guias Salariais'!$C$1)+1),ROW(10:10))),"")</f>
        <v/>
      </c>
      <c r="G11" s="405" cm="1">
        <f t="array" ref="G11">IFERROR(INDEX('Guias Salariais'!$D$1:$D509,SMALL(IF(G$1='Guias Salariais'!$C$1:$C$500,ROW('Guias Salariais'!$C$1:$C$500)-ROW('Guias Salariais'!$C$1)+1),ROW(10:10))),"")</f>
        <v>7500</v>
      </c>
      <c r="H11" s="404" cm="1">
        <f t="array" ref="H11">IFERROR(INDEX('Guias Salariais'!$D$1:$D509,SMALL(IF(H$1='Guias Salariais'!$C$1:$C$500,ROW('Guias Salariais'!$C$1:$C$500)-ROW('Guias Salariais'!$C$1)+1),ROW(10:10))),"")</f>
        <v>10000</v>
      </c>
      <c r="I11" s="405" cm="1">
        <f t="array" ref="I11">IFERROR(INDEX('Guias Salariais'!$D$1:$D509,SMALL(IF(I$1='Guias Salariais'!$C$1:$C$500,ROW('Guias Salariais'!$C$1:$C$500)-ROW('Guias Salariais'!$C$1)+1),ROW(10:10))),"")</f>
        <v>13000</v>
      </c>
      <c r="J11" s="404" t="str" cm="1">
        <f t="array" ref="J11">IFERROR(INDEX('Guias Salariais'!$D$1:$D509,SMALL(IF(J$1='Guias Salariais'!$C$1:$C$500,ROW('Guias Salariais'!$C$1:$C$500)-ROW('Guias Salariais'!$C$1)+1),ROW(10:10))),"")</f>
        <v/>
      </c>
      <c r="K11" s="405" t="str" cm="1">
        <f t="array" ref="K11">IFERROR(INDEX('Guias Salariais'!$D$1:$D509,SMALL(IF(K$1='Guias Salariais'!$C$1:$C$500,ROW('Guias Salariais'!$C$1:$C$500)-ROW('Guias Salariais'!$C$1)+1),ROW(10:10))),"")</f>
        <v/>
      </c>
      <c r="L11" s="404" t="str" cm="1">
        <f t="array" ref="L11">IFERROR(INDEX('Guias Salariais'!$D$1:$D509,SMALL(IF(L$1='Guias Salariais'!$C$1:$C$500,ROW('Guias Salariais'!$C$1:$C$500)-ROW('Guias Salariais'!$C$1)+1),ROW(10:10))),"")</f>
        <v/>
      </c>
      <c r="M11" s="405" t="str" cm="1">
        <f t="array" ref="M11">IFERROR(INDEX('Guias Salariais'!$D$1:$D509,SMALL(IF(M$1='Guias Salariais'!$C$1:$C$500,ROW('Guias Salariais'!$C$1:$C$500)-ROW('Guias Salariais'!$C$1)+1),ROW(10:10))),"")</f>
        <v/>
      </c>
      <c r="N11" s="404" t="str" cm="1">
        <f t="array" ref="N11">IFERROR(INDEX('Guias Salariais'!$D$1:$D509,SMALL(IF(N$1='Guias Salariais'!$C$1:$C$500,ROW('Guias Salariais'!$C$1:$C$500)-ROW('Guias Salariais'!$C$1)+1),ROW(10:10))),"")</f>
        <v/>
      </c>
      <c r="O11" s="405" t="str" cm="1">
        <f t="array" ref="O11">IFERROR(INDEX('Guias Salariais'!$D$1:$D509,SMALL(IF(O$1='Guias Salariais'!$C$1:$C$500,ROW('Guias Salariais'!$C$1:$C$500)-ROW('Guias Salariais'!$C$1)+1),ROW(10:10))),"")</f>
        <v/>
      </c>
      <c r="P11" s="404" t="str" cm="1">
        <f t="array" ref="P11">IFERROR(INDEX('Guias Salariais'!$D$1:$D509,SMALL(IF(P$1='Guias Salariais'!$C$1:$C$500,ROW('Guias Salariais'!$C$1:$C$500)-ROW('Guias Salariais'!$C$1)+1),ROW(10:10))),"")</f>
        <v/>
      </c>
      <c r="Q11" s="405" t="str" cm="1">
        <f t="array" ref="Q11">IFERROR(INDEX('Guias Salariais'!$D$1:$D509,SMALL(IF(Q$1='Guias Salariais'!$C$1:$C$500,ROW('Guias Salariais'!$C$1:$C$500)-ROW('Guias Salariais'!$C$1)+1),ROW(10:10))),"")</f>
        <v/>
      </c>
      <c r="R11" s="404" t="str" cm="1">
        <f t="array" ref="R11">IFERROR(INDEX('Guias Salariais'!$D$1:$D509,SMALL(IF(R$1='Guias Salariais'!$C$1:$C$500,ROW('Guias Salariais'!$C$1:$C$500)-ROW('Guias Salariais'!$C$1)+1),ROW(10:10))),"")</f>
        <v/>
      </c>
      <c r="S11" s="405" t="str" cm="1">
        <f t="array" ref="S11">IFERROR(INDEX('Guias Salariais'!$D$1:$D509,SMALL(IF(S$1='Guias Salariais'!$C$1:$C$500,ROW('Guias Salariais'!$C$1:$C$500)-ROW('Guias Salariais'!$C$1)+1),ROW(10:10))),"")</f>
        <v/>
      </c>
      <c r="T11" s="404" t="str" cm="1">
        <f t="array" ref="T11">IFERROR(INDEX('Guias Salariais'!$D$1:$D509,SMALL(IF(T$1='Guias Salariais'!$C$1:$C$500,ROW('Guias Salariais'!$C$1:$C$500)-ROW('Guias Salariais'!$C$1)+1),ROW(10:10))),"")</f>
        <v/>
      </c>
      <c r="U11" s="405" t="str" cm="1">
        <f t="array" ref="U11">IFERROR(INDEX('Guias Salariais'!$D$1:$D509,SMALL(IF(U$1='Guias Salariais'!$C$1:$C$500,ROW('Guias Salariais'!$C$1:$C$500)-ROW('Guias Salariais'!$C$1)+1),ROW(10:10))),"")</f>
        <v/>
      </c>
      <c r="V11" s="406" t="str" cm="1">
        <f t="array" ref="V11">IFERROR(INDEX('Guias Salariais'!$D$1:$D509,SMALL(IF(V$1='Guias Salariais'!$C$1:$C$500,ROW('Guias Salariais'!$C$1:$C$500)-ROW('Guias Salariais'!$C$1)+1),ROW(10:10))),"")</f>
        <v/>
      </c>
    </row>
    <row r="12" spans="1:22">
      <c r="A12" s="483"/>
      <c r="B12" s="404" t="str" cm="1">
        <f t="array" ref="B12">IFERROR(INDEX('Guias Salariais'!$D$1:$D510,SMALL(IF(B$1='Guias Salariais'!$C$1:$C$500,ROW('Guias Salariais'!$C$1:$C$500)-ROW('Guias Salariais'!$C$1)+1),ROW(11:11))),"")</f>
        <v/>
      </c>
      <c r="C12" s="405" t="str" cm="1">
        <f t="array" ref="C12">IFERROR(INDEX('Guias Salariais'!$D$1:$D510,SMALL(IF(C$1='Guias Salariais'!$C$1:$C$500,ROW('Guias Salariais'!$C$1:$C$500)-ROW('Guias Salariais'!$C$1)+1),ROW(11:11))),"")</f>
        <v/>
      </c>
      <c r="D12" s="404" t="str" cm="1">
        <f t="array" ref="D12">IFERROR(INDEX('Guias Salariais'!$D$1:$D510,SMALL(IF(D$1='Guias Salariais'!$C$1:$C$500,ROW('Guias Salariais'!$C$1:$C$500)-ROW('Guias Salariais'!$C$1)+1),ROW(11:11))),"")</f>
        <v/>
      </c>
      <c r="E12" s="405" t="str" cm="1">
        <f t="array" ref="E12">IFERROR(INDEX('Guias Salariais'!$D$1:$D510,SMALL(IF(E$1='Guias Salariais'!$C$1:$C$500,ROW('Guias Salariais'!$C$1:$C$500)-ROW('Guias Salariais'!$C$1)+1),ROW(11:11))),"")</f>
        <v/>
      </c>
      <c r="F12" s="404" t="str" cm="1">
        <f t="array" ref="F12">IFERROR(INDEX('Guias Salariais'!$D$1:$D510,SMALL(IF(F$1='Guias Salariais'!$C$1:$C$500,ROW('Guias Salariais'!$C$1:$C$500)-ROW('Guias Salariais'!$C$1)+1),ROW(11:11))),"")</f>
        <v/>
      </c>
      <c r="G12" s="405" cm="1">
        <f t="array" ref="G12">IFERROR(INDEX('Guias Salariais'!$D$1:$D510,SMALL(IF(G$1='Guias Salariais'!$C$1:$C$500,ROW('Guias Salariais'!$C$1:$C$500)-ROW('Guias Salariais'!$C$1)+1),ROW(11:11))),"")</f>
        <v>7500</v>
      </c>
      <c r="H12" s="404" cm="1">
        <f t="array" ref="H12">IFERROR(INDEX('Guias Salariais'!$D$1:$D510,SMALL(IF(H$1='Guias Salariais'!$C$1:$C$500,ROW('Guias Salariais'!$C$1:$C$500)-ROW('Guias Salariais'!$C$1)+1),ROW(11:11))),"")</f>
        <v>9500</v>
      </c>
      <c r="I12" s="405" cm="1">
        <f t="array" ref="I12">IFERROR(INDEX('Guias Salariais'!$D$1:$D510,SMALL(IF(I$1='Guias Salariais'!$C$1:$C$500,ROW('Guias Salariais'!$C$1:$C$500)-ROW('Guias Salariais'!$C$1)+1),ROW(11:11))),"")</f>
        <v>14000</v>
      </c>
      <c r="J12" s="404" t="str" cm="1">
        <f t="array" ref="J12">IFERROR(INDEX('Guias Salariais'!$D$1:$D510,SMALL(IF(J$1='Guias Salariais'!$C$1:$C$500,ROW('Guias Salariais'!$C$1:$C$500)-ROW('Guias Salariais'!$C$1)+1),ROW(11:11))),"")</f>
        <v/>
      </c>
      <c r="K12" s="405" t="str" cm="1">
        <f t="array" ref="K12">IFERROR(INDEX('Guias Salariais'!$D$1:$D510,SMALL(IF(K$1='Guias Salariais'!$C$1:$C$500,ROW('Guias Salariais'!$C$1:$C$500)-ROW('Guias Salariais'!$C$1)+1),ROW(11:11))),"")</f>
        <v/>
      </c>
      <c r="L12" s="404" t="str" cm="1">
        <f t="array" ref="L12">IFERROR(INDEX('Guias Salariais'!$D$1:$D510,SMALL(IF(L$1='Guias Salariais'!$C$1:$C$500,ROW('Guias Salariais'!$C$1:$C$500)-ROW('Guias Salariais'!$C$1)+1),ROW(11:11))),"")</f>
        <v/>
      </c>
      <c r="M12" s="405" t="str" cm="1">
        <f t="array" ref="M12">IFERROR(INDEX('Guias Salariais'!$D$1:$D510,SMALL(IF(M$1='Guias Salariais'!$C$1:$C$500,ROW('Guias Salariais'!$C$1:$C$500)-ROW('Guias Salariais'!$C$1)+1),ROW(11:11))),"")</f>
        <v/>
      </c>
      <c r="N12" s="404" t="str" cm="1">
        <f t="array" ref="N12">IFERROR(INDEX('Guias Salariais'!$D$1:$D510,SMALL(IF(N$1='Guias Salariais'!$C$1:$C$500,ROW('Guias Salariais'!$C$1:$C$500)-ROW('Guias Salariais'!$C$1)+1),ROW(11:11))),"")</f>
        <v/>
      </c>
      <c r="O12" s="405" t="str" cm="1">
        <f t="array" ref="O12">IFERROR(INDEX('Guias Salariais'!$D$1:$D510,SMALL(IF(O$1='Guias Salariais'!$C$1:$C$500,ROW('Guias Salariais'!$C$1:$C$500)-ROW('Guias Salariais'!$C$1)+1),ROW(11:11))),"")</f>
        <v/>
      </c>
      <c r="P12" s="404" t="str" cm="1">
        <f t="array" ref="P12">IFERROR(INDEX('Guias Salariais'!$D$1:$D510,SMALL(IF(P$1='Guias Salariais'!$C$1:$C$500,ROW('Guias Salariais'!$C$1:$C$500)-ROW('Guias Salariais'!$C$1)+1),ROW(11:11))),"")</f>
        <v/>
      </c>
      <c r="Q12" s="405" t="str" cm="1">
        <f t="array" ref="Q12">IFERROR(INDEX('Guias Salariais'!$D$1:$D510,SMALL(IF(Q$1='Guias Salariais'!$C$1:$C$500,ROW('Guias Salariais'!$C$1:$C$500)-ROW('Guias Salariais'!$C$1)+1),ROW(11:11))),"")</f>
        <v/>
      </c>
      <c r="R12" s="404" t="str" cm="1">
        <f t="array" ref="R12">IFERROR(INDEX('Guias Salariais'!$D$1:$D510,SMALL(IF(R$1='Guias Salariais'!$C$1:$C$500,ROW('Guias Salariais'!$C$1:$C$500)-ROW('Guias Salariais'!$C$1)+1),ROW(11:11))),"")</f>
        <v/>
      </c>
      <c r="S12" s="405" t="str" cm="1">
        <f t="array" ref="S12">IFERROR(INDEX('Guias Salariais'!$D$1:$D510,SMALL(IF(S$1='Guias Salariais'!$C$1:$C$500,ROW('Guias Salariais'!$C$1:$C$500)-ROW('Guias Salariais'!$C$1)+1),ROW(11:11))),"")</f>
        <v/>
      </c>
      <c r="T12" s="404" t="str" cm="1">
        <f t="array" ref="T12">IFERROR(INDEX('Guias Salariais'!$D$1:$D510,SMALL(IF(T$1='Guias Salariais'!$C$1:$C$500,ROW('Guias Salariais'!$C$1:$C$500)-ROW('Guias Salariais'!$C$1)+1),ROW(11:11))),"")</f>
        <v/>
      </c>
      <c r="U12" s="405" t="str" cm="1">
        <f t="array" ref="U12">IFERROR(INDEX('Guias Salariais'!$D$1:$D510,SMALL(IF(U$1='Guias Salariais'!$C$1:$C$500,ROW('Guias Salariais'!$C$1:$C$500)-ROW('Guias Salariais'!$C$1)+1),ROW(11:11))),"")</f>
        <v/>
      </c>
      <c r="V12" s="406" t="str" cm="1">
        <f t="array" ref="V12">IFERROR(INDEX('Guias Salariais'!$D$1:$D510,SMALL(IF(V$1='Guias Salariais'!$C$1:$C$500,ROW('Guias Salariais'!$C$1:$C$500)-ROW('Guias Salariais'!$C$1)+1),ROW(11:11))),"")</f>
        <v/>
      </c>
    </row>
    <row r="13" spans="1:22">
      <c r="A13" s="483"/>
      <c r="B13" s="404" t="str" cm="1">
        <f t="array" ref="B13">IFERROR(INDEX('Guias Salariais'!$D$1:$D511,SMALL(IF(B$1='Guias Salariais'!$C$1:$C$500,ROW('Guias Salariais'!$C$1:$C$500)-ROW('Guias Salariais'!$C$1)+1),ROW(12:12))),"")</f>
        <v/>
      </c>
      <c r="C13" s="405" t="str" cm="1">
        <f t="array" ref="C13">IFERROR(INDEX('Guias Salariais'!$D$1:$D511,SMALL(IF(C$1='Guias Salariais'!$C$1:$C$500,ROW('Guias Salariais'!$C$1:$C$500)-ROW('Guias Salariais'!$C$1)+1),ROW(12:12))),"")</f>
        <v/>
      </c>
      <c r="D13" s="404" t="str" cm="1">
        <f t="array" ref="D13">IFERROR(INDEX('Guias Salariais'!$D$1:$D511,SMALL(IF(D$1='Guias Salariais'!$C$1:$C$500,ROW('Guias Salariais'!$C$1:$C$500)-ROW('Guias Salariais'!$C$1)+1),ROW(12:12))),"")</f>
        <v/>
      </c>
      <c r="E13" s="405" t="str" cm="1">
        <f t="array" ref="E13">IFERROR(INDEX('Guias Salariais'!$D$1:$D511,SMALL(IF(E$1='Guias Salariais'!$C$1:$C$500,ROW('Guias Salariais'!$C$1:$C$500)-ROW('Guias Salariais'!$C$1)+1),ROW(12:12))),"")</f>
        <v/>
      </c>
      <c r="F13" s="404" t="str" cm="1">
        <f t="array" ref="F13">IFERROR(INDEX('Guias Salariais'!$D$1:$D511,SMALL(IF(F$1='Guias Salariais'!$C$1:$C$500,ROW('Guias Salariais'!$C$1:$C$500)-ROW('Guias Salariais'!$C$1)+1),ROW(12:12))),"")</f>
        <v/>
      </c>
      <c r="G13" s="405" cm="1">
        <f t="array" ref="G13">IFERROR(INDEX('Guias Salariais'!$D$1:$D511,SMALL(IF(G$1='Guias Salariais'!$C$1:$C$500,ROW('Guias Salariais'!$C$1:$C$500)-ROW('Guias Salariais'!$C$1)+1),ROW(12:12))),"")</f>
        <v>7000</v>
      </c>
      <c r="H13" s="404" cm="1">
        <f t="array" ref="H13">IFERROR(INDEX('Guias Salariais'!$D$1:$D511,SMALL(IF(H$1='Guias Salariais'!$C$1:$C$500,ROW('Guias Salariais'!$C$1:$C$500)-ROW('Guias Salariais'!$C$1)+1),ROW(12:12))),"")</f>
        <v>10000</v>
      </c>
      <c r="I13" s="405" cm="1">
        <f t="array" ref="I13">IFERROR(INDEX('Guias Salariais'!$D$1:$D511,SMALL(IF(I$1='Guias Salariais'!$C$1:$C$500,ROW('Guias Salariais'!$C$1:$C$500)-ROW('Guias Salariais'!$C$1)+1),ROW(12:12))),"")</f>
        <v>13000</v>
      </c>
      <c r="J13" s="404" t="str" cm="1">
        <f t="array" ref="J13">IFERROR(INDEX('Guias Salariais'!$D$1:$D511,SMALL(IF(J$1='Guias Salariais'!$C$1:$C$500,ROW('Guias Salariais'!$C$1:$C$500)-ROW('Guias Salariais'!$C$1)+1),ROW(12:12))),"")</f>
        <v/>
      </c>
      <c r="K13" s="405" t="str" cm="1">
        <f t="array" ref="K13">IFERROR(INDEX('Guias Salariais'!$D$1:$D511,SMALL(IF(K$1='Guias Salariais'!$C$1:$C$500,ROW('Guias Salariais'!$C$1:$C$500)-ROW('Guias Salariais'!$C$1)+1),ROW(12:12))),"")</f>
        <v/>
      </c>
      <c r="L13" s="404" t="str" cm="1">
        <f t="array" ref="L13">IFERROR(INDEX('Guias Salariais'!$D$1:$D511,SMALL(IF(L$1='Guias Salariais'!$C$1:$C$500,ROW('Guias Salariais'!$C$1:$C$500)-ROW('Guias Salariais'!$C$1)+1),ROW(12:12))),"")</f>
        <v/>
      </c>
      <c r="M13" s="405" t="str" cm="1">
        <f t="array" ref="M13">IFERROR(INDEX('Guias Salariais'!$D$1:$D511,SMALL(IF(M$1='Guias Salariais'!$C$1:$C$500,ROW('Guias Salariais'!$C$1:$C$500)-ROW('Guias Salariais'!$C$1)+1),ROW(12:12))),"")</f>
        <v/>
      </c>
      <c r="N13" s="404" t="str" cm="1">
        <f t="array" ref="N13">IFERROR(INDEX('Guias Salariais'!$D$1:$D511,SMALL(IF(N$1='Guias Salariais'!$C$1:$C$500,ROW('Guias Salariais'!$C$1:$C$500)-ROW('Guias Salariais'!$C$1)+1),ROW(12:12))),"")</f>
        <v/>
      </c>
      <c r="O13" s="405" t="str" cm="1">
        <f t="array" ref="O13">IFERROR(INDEX('Guias Salariais'!$D$1:$D511,SMALL(IF(O$1='Guias Salariais'!$C$1:$C$500,ROW('Guias Salariais'!$C$1:$C$500)-ROW('Guias Salariais'!$C$1)+1),ROW(12:12))),"")</f>
        <v/>
      </c>
      <c r="P13" s="404" t="str" cm="1">
        <f t="array" ref="P13">IFERROR(INDEX('Guias Salariais'!$D$1:$D511,SMALL(IF(P$1='Guias Salariais'!$C$1:$C$500,ROW('Guias Salariais'!$C$1:$C$500)-ROW('Guias Salariais'!$C$1)+1),ROW(12:12))),"")</f>
        <v/>
      </c>
      <c r="Q13" s="405" t="str" cm="1">
        <f t="array" ref="Q13">IFERROR(INDEX('Guias Salariais'!$D$1:$D511,SMALL(IF(Q$1='Guias Salariais'!$C$1:$C$500,ROW('Guias Salariais'!$C$1:$C$500)-ROW('Guias Salariais'!$C$1)+1),ROW(12:12))),"")</f>
        <v/>
      </c>
      <c r="R13" s="404" t="str" cm="1">
        <f t="array" ref="R13">IFERROR(INDEX('Guias Salariais'!$D$1:$D511,SMALL(IF(R$1='Guias Salariais'!$C$1:$C$500,ROW('Guias Salariais'!$C$1:$C$500)-ROW('Guias Salariais'!$C$1)+1),ROW(12:12))),"")</f>
        <v/>
      </c>
      <c r="S13" s="405" t="str" cm="1">
        <f t="array" ref="S13">IFERROR(INDEX('Guias Salariais'!$D$1:$D511,SMALL(IF(S$1='Guias Salariais'!$C$1:$C$500,ROW('Guias Salariais'!$C$1:$C$500)-ROW('Guias Salariais'!$C$1)+1),ROW(12:12))),"")</f>
        <v/>
      </c>
      <c r="T13" s="404" t="str" cm="1">
        <f t="array" ref="T13">IFERROR(INDEX('Guias Salariais'!$D$1:$D511,SMALL(IF(T$1='Guias Salariais'!$C$1:$C$500,ROW('Guias Salariais'!$C$1:$C$500)-ROW('Guias Salariais'!$C$1)+1),ROW(12:12))),"")</f>
        <v/>
      </c>
      <c r="U13" s="405" t="str" cm="1">
        <f t="array" ref="U13">IFERROR(INDEX('Guias Salariais'!$D$1:$D511,SMALL(IF(U$1='Guias Salariais'!$C$1:$C$500,ROW('Guias Salariais'!$C$1:$C$500)-ROW('Guias Salariais'!$C$1)+1),ROW(12:12))),"")</f>
        <v/>
      </c>
      <c r="V13" s="406" t="str" cm="1">
        <f t="array" ref="V13">IFERROR(INDEX('Guias Salariais'!$D$1:$D511,SMALL(IF(V$1='Guias Salariais'!$C$1:$C$500,ROW('Guias Salariais'!$C$1:$C$500)-ROW('Guias Salariais'!$C$1)+1),ROW(12:12))),"")</f>
        <v/>
      </c>
    </row>
    <row r="14" spans="1:22">
      <c r="A14" s="483"/>
      <c r="B14" s="404" t="str" cm="1">
        <f t="array" ref="B14">IFERROR(INDEX('Guias Salariais'!$D$1:$D512,SMALL(IF(B$1='Guias Salariais'!$C$1:$C$500,ROW('Guias Salariais'!$C$1:$C$500)-ROW('Guias Salariais'!$C$1)+1),ROW(13:13))),"")</f>
        <v/>
      </c>
      <c r="C14" s="405" t="str" cm="1">
        <f t="array" ref="C14">IFERROR(INDEX('Guias Salariais'!$D$1:$D512,SMALL(IF(C$1='Guias Salariais'!$C$1:$C$500,ROW('Guias Salariais'!$C$1:$C$500)-ROW('Guias Salariais'!$C$1)+1),ROW(13:13))),"")</f>
        <v/>
      </c>
      <c r="D14" s="404" t="str" cm="1">
        <f t="array" ref="D14">IFERROR(INDEX('Guias Salariais'!$D$1:$D512,SMALL(IF(D$1='Guias Salariais'!$C$1:$C$500,ROW('Guias Salariais'!$C$1:$C$500)-ROW('Guias Salariais'!$C$1)+1),ROW(13:13))),"")</f>
        <v/>
      </c>
      <c r="E14" s="405" t="str" cm="1">
        <f t="array" ref="E14">IFERROR(INDEX('Guias Salariais'!$D$1:$D512,SMALL(IF(E$1='Guias Salariais'!$C$1:$C$500,ROW('Guias Salariais'!$C$1:$C$500)-ROW('Guias Salariais'!$C$1)+1),ROW(13:13))),"")</f>
        <v/>
      </c>
      <c r="F14" s="404" t="str" cm="1">
        <f t="array" ref="F14">IFERROR(INDEX('Guias Salariais'!$D$1:$D512,SMALL(IF(F$1='Guias Salariais'!$C$1:$C$500,ROW('Guias Salariais'!$C$1:$C$500)-ROW('Guias Salariais'!$C$1)+1),ROW(13:13))),"")</f>
        <v/>
      </c>
      <c r="G14" s="405" cm="1">
        <f t="array" ref="G14">IFERROR(INDEX('Guias Salariais'!$D$1:$D512,SMALL(IF(G$1='Guias Salariais'!$C$1:$C$500,ROW('Guias Salariais'!$C$1:$C$500)-ROW('Guias Salariais'!$C$1)+1),ROW(13:13))),"")</f>
        <v>7000</v>
      </c>
      <c r="H14" s="404" cm="1">
        <f t="array" ref="H14">IFERROR(INDEX('Guias Salariais'!$D$1:$D512,SMALL(IF(H$1='Guias Salariais'!$C$1:$C$500,ROW('Guias Salariais'!$C$1:$C$500)-ROW('Guias Salariais'!$C$1)+1),ROW(13:13))),"")</f>
        <v>12500</v>
      </c>
      <c r="I14" s="405" cm="1">
        <f t="array" ref="I14">IFERROR(INDEX('Guias Salariais'!$D$1:$D512,SMALL(IF(I$1='Guias Salariais'!$C$1:$C$500,ROW('Guias Salariais'!$C$1:$C$500)-ROW('Guias Salariais'!$C$1)+1),ROW(13:13))),"")</f>
        <v>17000</v>
      </c>
      <c r="J14" s="404" t="str" cm="1">
        <f t="array" ref="J14">IFERROR(INDEX('Guias Salariais'!$D$1:$D512,SMALL(IF(J$1='Guias Salariais'!$C$1:$C$500,ROW('Guias Salariais'!$C$1:$C$500)-ROW('Guias Salariais'!$C$1)+1),ROW(13:13))),"")</f>
        <v/>
      </c>
      <c r="K14" s="405" t="str" cm="1">
        <f t="array" ref="K14">IFERROR(INDEX('Guias Salariais'!$D$1:$D512,SMALL(IF(K$1='Guias Salariais'!$C$1:$C$500,ROW('Guias Salariais'!$C$1:$C$500)-ROW('Guias Salariais'!$C$1)+1),ROW(13:13))),"")</f>
        <v/>
      </c>
      <c r="L14" s="404" t="str" cm="1">
        <f t="array" ref="L14">IFERROR(INDEX('Guias Salariais'!$D$1:$D512,SMALL(IF(L$1='Guias Salariais'!$C$1:$C$500,ROW('Guias Salariais'!$C$1:$C$500)-ROW('Guias Salariais'!$C$1)+1),ROW(13:13))),"")</f>
        <v/>
      </c>
      <c r="M14" s="405" t="str" cm="1">
        <f t="array" ref="M14">IFERROR(INDEX('Guias Salariais'!$D$1:$D512,SMALL(IF(M$1='Guias Salariais'!$C$1:$C$500,ROW('Guias Salariais'!$C$1:$C$500)-ROW('Guias Salariais'!$C$1)+1),ROW(13:13))),"")</f>
        <v/>
      </c>
      <c r="N14" s="404" t="str" cm="1">
        <f t="array" ref="N14">IFERROR(INDEX('Guias Salariais'!$D$1:$D512,SMALL(IF(N$1='Guias Salariais'!$C$1:$C$500,ROW('Guias Salariais'!$C$1:$C$500)-ROW('Guias Salariais'!$C$1)+1),ROW(13:13))),"")</f>
        <v/>
      </c>
      <c r="O14" s="405" t="str" cm="1">
        <f t="array" ref="O14">IFERROR(INDEX('Guias Salariais'!$D$1:$D512,SMALL(IF(O$1='Guias Salariais'!$C$1:$C$500,ROW('Guias Salariais'!$C$1:$C$500)-ROW('Guias Salariais'!$C$1)+1),ROW(13:13))),"")</f>
        <v/>
      </c>
      <c r="P14" s="404" t="str" cm="1">
        <f t="array" ref="P14">IFERROR(INDEX('Guias Salariais'!$D$1:$D512,SMALL(IF(P$1='Guias Salariais'!$C$1:$C$500,ROW('Guias Salariais'!$C$1:$C$500)-ROW('Guias Salariais'!$C$1)+1),ROW(13:13))),"")</f>
        <v/>
      </c>
      <c r="Q14" s="405" t="str" cm="1">
        <f t="array" ref="Q14">IFERROR(INDEX('Guias Salariais'!$D$1:$D512,SMALL(IF(Q$1='Guias Salariais'!$C$1:$C$500,ROW('Guias Salariais'!$C$1:$C$500)-ROW('Guias Salariais'!$C$1)+1),ROW(13:13))),"")</f>
        <v/>
      </c>
      <c r="R14" s="404" t="str" cm="1">
        <f t="array" ref="R14">IFERROR(INDEX('Guias Salariais'!$D$1:$D512,SMALL(IF(R$1='Guias Salariais'!$C$1:$C$500,ROW('Guias Salariais'!$C$1:$C$500)-ROW('Guias Salariais'!$C$1)+1),ROW(13:13))),"")</f>
        <v/>
      </c>
      <c r="S14" s="405" t="str" cm="1">
        <f t="array" ref="S14">IFERROR(INDEX('Guias Salariais'!$D$1:$D512,SMALL(IF(S$1='Guias Salariais'!$C$1:$C$500,ROW('Guias Salariais'!$C$1:$C$500)-ROW('Guias Salariais'!$C$1)+1),ROW(13:13))),"")</f>
        <v/>
      </c>
      <c r="T14" s="404" t="str" cm="1">
        <f t="array" ref="T14">IFERROR(INDEX('Guias Salariais'!$D$1:$D512,SMALL(IF(T$1='Guias Salariais'!$C$1:$C$500,ROW('Guias Salariais'!$C$1:$C$500)-ROW('Guias Salariais'!$C$1)+1),ROW(13:13))),"")</f>
        <v/>
      </c>
      <c r="U14" s="405" t="str" cm="1">
        <f t="array" ref="U14">IFERROR(INDEX('Guias Salariais'!$D$1:$D512,SMALL(IF(U$1='Guias Salariais'!$C$1:$C$500,ROW('Guias Salariais'!$C$1:$C$500)-ROW('Guias Salariais'!$C$1)+1),ROW(13:13))),"")</f>
        <v/>
      </c>
      <c r="V14" s="406" t="str" cm="1">
        <f t="array" ref="V14">IFERROR(INDEX('Guias Salariais'!$D$1:$D512,SMALL(IF(V$1='Guias Salariais'!$C$1:$C$500,ROW('Guias Salariais'!$C$1:$C$500)-ROW('Guias Salariais'!$C$1)+1),ROW(13:13))),"")</f>
        <v/>
      </c>
    </row>
    <row r="15" spans="1:22">
      <c r="A15" s="483"/>
      <c r="B15" s="404" t="str" cm="1">
        <f t="array" ref="B15">IFERROR(INDEX('Guias Salariais'!$D$1:$D513,SMALL(IF(B$1='Guias Salariais'!$C$1:$C$500,ROW('Guias Salariais'!$C$1:$C$500)-ROW('Guias Salariais'!$C$1)+1),ROW(14:14))),"")</f>
        <v/>
      </c>
      <c r="C15" s="405" t="str" cm="1">
        <f t="array" ref="C15">IFERROR(INDEX('Guias Salariais'!$D$1:$D513,SMALL(IF(C$1='Guias Salariais'!$C$1:$C$500,ROW('Guias Salariais'!$C$1:$C$500)-ROW('Guias Salariais'!$C$1)+1),ROW(14:14))),"")</f>
        <v/>
      </c>
      <c r="D15" s="404" t="str" cm="1">
        <f t="array" ref="D15">IFERROR(INDEX('Guias Salariais'!$D$1:$D513,SMALL(IF(D$1='Guias Salariais'!$C$1:$C$500,ROW('Guias Salariais'!$C$1:$C$500)-ROW('Guias Salariais'!$C$1)+1),ROW(14:14))),"")</f>
        <v/>
      </c>
      <c r="E15" s="405" t="str" cm="1">
        <f t="array" ref="E15">IFERROR(INDEX('Guias Salariais'!$D$1:$D513,SMALL(IF(E$1='Guias Salariais'!$C$1:$C$500,ROW('Guias Salariais'!$C$1:$C$500)-ROW('Guias Salariais'!$C$1)+1),ROW(14:14))),"")</f>
        <v/>
      </c>
      <c r="F15" s="404" t="str" cm="1">
        <f t="array" ref="F15">IFERROR(INDEX('Guias Salariais'!$D$1:$D513,SMALL(IF(F$1='Guias Salariais'!$C$1:$C$500,ROW('Guias Salariais'!$C$1:$C$500)-ROW('Guias Salariais'!$C$1)+1),ROW(14:14))),"")</f>
        <v/>
      </c>
      <c r="G15" s="405" cm="1">
        <f t="array" ref="G15">IFERROR(INDEX('Guias Salariais'!$D$1:$D513,SMALL(IF(G$1='Guias Salariais'!$C$1:$C$500,ROW('Guias Salariais'!$C$1:$C$500)-ROW('Guias Salariais'!$C$1)+1),ROW(14:14))),"")</f>
        <v>7000</v>
      </c>
      <c r="H15" s="404" cm="1">
        <f t="array" ref="H15">IFERROR(INDEX('Guias Salariais'!$D$1:$D513,SMALL(IF(H$1='Guias Salariais'!$C$1:$C$500,ROW('Guias Salariais'!$C$1:$C$500)-ROW('Guias Salariais'!$C$1)+1),ROW(14:14))),"")</f>
        <v>12500</v>
      </c>
      <c r="I15" s="405" cm="1">
        <f t="array" ref="I15">IFERROR(INDEX('Guias Salariais'!$D$1:$D513,SMALL(IF(I$1='Guias Salariais'!$C$1:$C$500,ROW('Guias Salariais'!$C$1:$C$500)-ROW('Guias Salariais'!$C$1)+1),ROW(14:14))),"")</f>
        <v>17000</v>
      </c>
      <c r="J15" s="404" t="str" cm="1">
        <f t="array" ref="J15">IFERROR(INDEX('Guias Salariais'!$D$1:$D513,SMALL(IF(J$1='Guias Salariais'!$C$1:$C$500,ROW('Guias Salariais'!$C$1:$C$500)-ROW('Guias Salariais'!$C$1)+1),ROW(14:14))),"")</f>
        <v/>
      </c>
      <c r="K15" s="405" t="str" cm="1">
        <f t="array" ref="K15">IFERROR(INDEX('Guias Salariais'!$D$1:$D513,SMALL(IF(K$1='Guias Salariais'!$C$1:$C$500,ROW('Guias Salariais'!$C$1:$C$500)-ROW('Guias Salariais'!$C$1)+1),ROW(14:14))),"")</f>
        <v/>
      </c>
      <c r="L15" s="404" t="str" cm="1">
        <f t="array" ref="L15">IFERROR(INDEX('Guias Salariais'!$D$1:$D513,SMALL(IF(L$1='Guias Salariais'!$C$1:$C$500,ROW('Guias Salariais'!$C$1:$C$500)-ROW('Guias Salariais'!$C$1)+1),ROW(14:14))),"")</f>
        <v/>
      </c>
      <c r="M15" s="405" t="str" cm="1">
        <f t="array" ref="M15">IFERROR(INDEX('Guias Salariais'!$D$1:$D513,SMALL(IF(M$1='Guias Salariais'!$C$1:$C$500,ROW('Guias Salariais'!$C$1:$C$500)-ROW('Guias Salariais'!$C$1)+1),ROW(14:14))),"")</f>
        <v/>
      </c>
      <c r="N15" s="404" t="str" cm="1">
        <f t="array" ref="N15">IFERROR(INDEX('Guias Salariais'!$D$1:$D513,SMALL(IF(N$1='Guias Salariais'!$C$1:$C$500,ROW('Guias Salariais'!$C$1:$C$500)-ROW('Guias Salariais'!$C$1)+1),ROW(14:14))),"")</f>
        <v/>
      </c>
      <c r="O15" s="405" t="str" cm="1">
        <f t="array" ref="O15">IFERROR(INDEX('Guias Salariais'!$D$1:$D513,SMALL(IF(O$1='Guias Salariais'!$C$1:$C$500,ROW('Guias Salariais'!$C$1:$C$500)-ROW('Guias Salariais'!$C$1)+1),ROW(14:14))),"")</f>
        <v/>
      </c>
      <c r="P15" s="404" t="str" cm="1">
        <f t="array" ref="P15">IFERROR(INDEX('Guias Salariais'!$D$1:$D513,SMALL(IF(P$1='Guias Salariais'!$C$1:$C$500,ROW('Guias Salariais'!$C$1:$C$500)-ROW('Guias Salariais'!$C$1)+1),ROW(14:14))),"")</f>
        <v/>
      </c>
      <c r="Q15" s="405" t="str" cm="1">
        <f t="array" ref="Q15">IFERROR(INDEX('Guias Salariais'!$D$1:$D513,SMALL(IF(Q$1='Guias Salariais'!$C$1:$C$500,ROW('Guias Salariais'!$C$1:$C$500)-ROW('Guias Salariais'!$C$1)+1),ROW(14:14))),"")</f>
        <v/>
      </c>
      <c r="R15" s="404" t="str" cm="1">
        <f t="array" ref="R15">IFERROR(INDEX('Guias Salariais'!$D$1:$D513,SMALL(IF(R$1='Guias Salariais'!$C$1:$C$500,ROW('Guias Salariais'!$C$1:$C$500)-ROW('Guias Salariais'!$C$1)+1),ROW(14:14))),"")</f>
        <v/>
      </c>
      <c r="S15" s="405" t="str" cm="1">
        <f t="array" ref="S15">IFERROR(INDEX('Guias Salariais'!$D$1:$D513,SMALL(IF(S$1='Guias Salariais'!$C$1:$C$500,ROW('Guias Salariais'!$C$1:$C$500)-ROW('Guias Salariais'!$C$1)+1),ROW(14:14))),"")</f>
        <v/>
      </c>
      <c r="T15" s="404" t="str" cm="1">
        <f t="array" ref="T15">IFERROR(INDEX('Guias Salariais'!$D$1:$D513,SMALL(IF(T$1='Guias Salariais'!$C$1:$C$500,ROW('Guias Salariais'!$C$1:$C$500)-ROW('Guias Salariais'!$C$1)+1),ROW(14:14))),"")</f>
        <v/>
      </c>
      <c r="U15" s="405" t="str" cm="1">
        <f t="array" ref="U15">IFERROR(INDEX('Guias Salariais'!$D$1:$D513,SMALL(IF(U$1='Guias Salariais'!$C$1:$C$500,ROW('Guias Salariais'!$C$1:$C$500)-ROW('Guias Salariais'!$C$1)+1),ROW(14:14))),"")</f>
        <v/>
      </c>
      <c r="V15" s="406" t="str" cm="1">
        <f t="array" ref="V15">IFERROR(INDEX('Guias Salariais'!$D$1:$D513,SMALL(IF(V$1='Guias Salariais'!$C$1:$C$500,ROW('Guias Salariais'!$C$1:$C$500)-ROW('Guias Salariais'!$C$1)+1),ROW(14:14))),"")</f>
        <v/>
      </c>
    </row>
    <row r="16" spans="1:22">
      <c r="A16" s="483"/>
      <c r="B16" s="404" t="str" cm="1">
        <f t="array" ref="B16">IFERROR(INDEX('Guias Salariais'!$D$1:$D514,SMALL(IF(B$1='Guias Salariais'!$C$1:$C$500,ROW('Guias Salariais'!$C$1:$C$500)-ROW('Guias Salariais'!$C$1)+1),ROW(15:15))),"")</f>
        <v/>
      </c>
      <c r="C16" s="405" t="str" cm="1">
        <f t="array" ref="C16">IFERROR(INDEX('Guias Salariais'!$D$1:$D514,SMALL(IF(C$1='Guias Salariais'!$C$1:$C$500,ROW('Guias Salariais'!$C$1:$C$500)-ROW('Guias Salariais'!$C$1)+1),ROW(15:15))),"")</f>
        <v/>
      </c>
      <c r="D16" s="404" t="str" cm="1">
        <f t="array" ref="D16">IFERROR(INDEX('Guias Salariais'!$D$1:$D514,SMALL(IF(D$1='Guias Salariais'!$C$1:$C$500,ROW('Guias Salariais'!$C$1:$C$500)-ROW('Guias Salariais'!$C$1)+1),ROW(15:15))),"")</f>
        <v/>
      </c>
      <c r="E16" s="405" t="str" cm="1">
        <f t="array" ref="E16">IFERROR(INDEX('Guias Salariais'!$D$1:$D514,SMALL(IF(E$1='Guias Salariais'!$C$1:$C$500,ROW('Guias Salariais'!$C$1:$C$500)-ROW('Guias Salariais'!$C$1)+1),ROW(15:15))),"")</f>
        <v/>
      </c>
      <c r="F16" s="404" t="str" cm="1">
        <f t="array" ref="F16">IFERROR(INDEX('Guias Salariais'!$D$1:$D514,SMALL(IF(F$1='Guias Salariais'!$C$1:$C$500,ROW('Guias Salariais'!$C$1:$C$500)-ROW('Guias Salariais'!$C$1)+1),ROW(15:15))),"")</f>
        <v/>
      </c>
      <c r="G16" s="405" cm="1">
        <f t="array" ref="G16">IFERROR(INDEX('Guias Salariais'!$D$1:$D514,SMALL(IF(G$1='Guias Salariais'!$C$1:$C$500,ROW('Guias Salariais'!$C$1:$C$500)-ROW('Guias Salariais'!$C$1)+1),ROW(15:15))),"")</f>
        <v>9800</v>
      </c>
      <c r="H16" s="404" cm="1">
        <f t="array" ref="H16">IFERROR(INDEX('Guias Salariais'!$D$1:$D514,SMALL(IF(H$1='Guias Salariais'!$C$1:$C$500,ROW('Guias Salariais'!$C$1:$C$500)-ROW('Guias Salariais'!$C$1)+1),ROW(15:15))),"")</f>
        <v>13000</v>
      </c>
      <c r="I16" s="405" cm="1">
        <f t="array" ref="I16">IFERROR(INDEX('Guias Salariais'!$D$1:$D514,SMALL(IF(I$1='Guias Salariais'!$C$1:$C$500,ROW('Guias Salariais'!$C$1:$C$500)-ROW('Guias Salariais'!$C$1)+1),ROW(15:15))),"")</f>
        <v>20000</v>
      </c>
      <c r="J16" s="404" t="str" cm="1">
        <f t="array" ref="J16">IFERROR(INDEX('Guias Salariais'!$D$1:$D514,SMALL(IF(J$1='Guias Salariais'!$C$1:$C$500,ROW('Guias Salariais'!$C$1:$C$500)-ROW('Guias Salariais'!$C$1)+1),ROW(15:15))),"")</f>
        <v/>
      </c>
      <c r="K16" s="405" t="str" cm="1">
        <f t="array" ref="K16">IFERROR(INDEX('Guias Salariais'!$D$1:$D514,SMALL(IF(K$1='Guias Salariais'!$C$1:$C$500,ROW('Guias Salariais'!$C$1:$C$500)-ROW('Guias Salariais'!$C$1)+1),ROW(15:15))),"")</f>
        <v/>
      </c>
      <c r="L16" s="404" t="str" cm="1">
        <f t="array" ref="L16">IFERROR(INDEX('Guias Salariais'!$D$1:$D514,SMALL(IF(L$1='Guias Salariais'!$C$1:$C$500,ROW('Guias Salariais'!$C$1:$C$500)-ROW('Guias Salariais'!$C$1)+1),ROW(15:15))),"")</f>
        <v/>
      </c>
      <c r="M16" s="405" t="str" cm="1">
        <f t="array" ref="M16">IFERROR(INDEX('Guias Salariais'!$D$1:$D514,SMALL(IF(M$1='Guias Salariais'!$C$1:$C$500,ROW('Guias Salariais'!$C$1:$C$500)-ROW('Guias Salariais'!$C$1)+1),ROW(15:15))),"")</f>
        <v/>
      </c>
      <c r="N16" s="404" t="str" cm="1">
        <f t="array" ref="N16">IFERROR(INDEX('Guias Salariais'!$D$1:$D514,SMALL(IF(N$1='Guias Salariais'!$C$1:$C$500,ROW('Guias Salariais'!$C$1:$C$500)-ROW('Guias Salariais'!$C$1)+1),ROW(15:15))),"")</f>
        <v/>
      </c>
      <c r="O16" s="405" t="str" cm="1">
        <f t="array" ref="O16">IFERROR(INDEX('Guias Salariais'!$D$1:$D514,SMALL(IF(O$1='Guias Salariais'!$C$1:$C$500,ROW('Guias Salariais'!$C$1:$C$500)-ROW('Guias Salariais'!$C$1)+1),ROW(15:15))),"")</f>
        <v/>
      </c>
      <c r="P16" s="404" t="str" cm="1">
        <f t="array" ref="P16">IFERROR(INDEX('Guias Salariais'!$D$1:$D514,SMALL(IF(P$1='Guias Salariais'!$C$1:$C$500,ROW('Guias Salariais'!$C$1:$C$500)-ROW('Guias Salariais'!$C$1)+1),ROW(15:15))),"")</f>
        <v/>
      </c>
      <c r="Q16" s="405" t="str" cm="1">
        <f t="array" ref="Q16">IFERROR(INDEX('Guias Salariais'!$D$1:$D514,SMALL(IF(Q$1='Guias Salariais'!$C$1:$C$500,ROW('Guias Salariais'!$C$1:$C$500)-ROW('Guias Salariais'!$C$1)+1),ROW(15:15))),"")</f>
        <v/>
      </c>
      <c r="R16" s="404" t="str" cm="1">
        <f t="array" ref="R16">IFERROR(INDEX('Guias Salariais'!$D$1:$D514,SMALL(IF(R$1='Guias Salariais'!$C$1:$C$500,ROW('Guias Salariais'!$C$1:$C$500)-ROW('Guias Salariais'!$C$1)+1),ROW(15:15))),"")</f>
        <v/>
      </c>
      <c r="S16" s="405" t="str" cm="1">
        <f t="array" ref="S16">IFERROR(INDEX('Guias Salariais'!$D$1:$D514,SMALL(IF(S$1='Guias Salariais'!$C$1:$C$500,ROW('Guias Salariais'!$C$1:$C$500)-ROW('Guias Salariais'!$C$1)+1),ROW(15:15))),"")</f>
        <v/>
      </c>
      <c r="T16" s="404" t="str" cm="1">
        <f t="array" ref="T16">IFERROR(INDEX('Guias Salariais'!$D$1:$D514,SMALL(IF(T$1='Guias Salariais'!$C$1:$C$500,ROW('Guias Salariais'!$C$1:$C$500)-ROW('Guias Salariais'!$C$1)+1),ROW(15:15))),"")</f>
        <v/>
      </c>
      <c r="U16" s="405" t="str" cm="1">
        <f t="array" ref="U16">IFERROR(INDEX('Guias Salariais'!$D$1:$D514,SMALL(IF(U$1='Guias Salariais'!$C$1:$C$500,ROW('Guias Salariais'!$C$1:$C$500)-ROW('Guias Salariais'!$C$1)+1),ROW(15:15))),"")</f>
        <v/>
      </c>
      <c r="V16" s="406" t="str" cm="1">
        <f t="array" ref="V16">IFERROR(INDEX('Guias Salariais'!$D$1:$D514,SMALL(IF(V$1='Guias Salariais'!$C$1:$C$500,ROW('Guias Salariais'!$C$1:$C$500)-ROW('Guias Salariais'!$C$1)+1),ROW(15:15))),"")</f>
        <v/>
      </c>
    </row>
    <row r="17" spans="1:22">
      <c r="A17" s="483"/>
      <c r="B17" s="404" t="str" cm="1">
        <f t="array" ref="B17">IFERROR(INDEX('Guias Salariais'!$D$1:$D515,SMALL(IF(B$1='Guias Salariais'!$C$1:$C$500,ROW('Guias Salariais'!$C$1:$C$500)-ROW('Guias Salariais'!$C$1)+1),ROW(16:16))),"")</f>
        <v/>
      </c>
      <c r="C17" s="405" t="str" cm="1">
        <f t="array" ref="C17">IFERROR(INDEX('Guias Salariais'!$D$1:$D515,SMALL(IF(C$1='Guias Salariais'!$C$1:$C$500,ROW('Guias Salariais'!$C$1:$C$500)-ROW('Guias Salariais'!$C$1)+1),ROW(16:16))),"")</f>
        <v/>
      </c>
      <c r="D17" s="404" t="str" cm="1">
        <f t="array" ref="D17">IFERROR(INDEX('Guias Salariais'!$D$1:$D515,SMALL(IF(D$1='Guias Salariais'!$C$1:$C$500,ROW('Guias Salariais'!$C$1:$C$500)-ROW('Guias Salariais'!$C$1)+1),ROW(16:16))),"")</f>
        <v/>
      </c>
      <c r="E17" s="405" t="str" cm="1">
        <f t="array" ref="E17">IFERROR(INDEX('Guias Salariais'!$D$1:$D515,SMALL(IF(E$1='Guias Salariais'!$C$1:$C$500,ROW('Guias Salariais'!$C$1:$C$500)-ROW('Guias Salariais'!$C$1)+1),ROW(16:16))),"")</f>
        <v/>
      </c>
      <c r="F17" s="404" t="str" cm="1">
        <f t="array" ref="F17">IFERROR(INDEX('Guias Salariais'!$D$1:$D515,SMALL(IF(F$1='Guias Salariais'!$C$1:$C$500,ROW('Guias Salariais'!$C$1:$C$500)-ROW('Guias Salariais'!$C$1)+1),ROW(16:16))),"")</f>
        <v/>
      </c>
      <c r="G17" s="405" cm="1">
        <f t="array" ref="G17">IFERROR(INDEX('Guias Salariais'!$D$1:$D515,SMALL(IF(G$1='Guias Salariais'!$C$1:$C$500,ROW('Guias Salariais'!$C$1:$C$500)-ROW('Guias Salariais'!$C$1)+1),ROW(16:16))),"")</f>
        <v>9600</v>
      </c>
      <c r="H17" s="404" cm="1">
        <f t="array" ref="H17">IFERROR(INDEX('Guias Salariais'!$D$1:$D515,SMALL(IF(H$1='Guias Salariais'!$C$1:$C$500,ROW('Guias Salariais'!$C$1:$C$500)-ROW('Guias Salariais'!$C$1)+1),ROW(16:16))),"")</f>
        <v>12500</v>
      </c>
      <c r="I17" s="405" cm="1">
        <f t="array" ref="I17">IFERROR(INDEX('Guias Salariais'!$D$1:$D515,SMALL(IF(I$1='Guias Salariais'!$C$1:$C$500,ROW('Guias Salariais'!$C$1:$C$500)-ROW('Guias Salariais'!$C$1)+1),ROW(16:16))),"")</f>
        <v>16000</v>
      </c>
      <c r="J17" s="404" t="str" cm="1">
        <f t="array" ref="J17">IFERROR(INDEX('Guias Salariais'!$D$1:$D515,SMALL(IF(J$1='Guias Salariais'!$C$1:$C$500,ROW('Guias Salariais'!$C$1:$C$500)-ROW('Guias Salariais'!$C$1)+1),ROW(16:16))),"")</f>
        <v/>
      </c>
      <c r="K17" s="405" t="str" cm="1">
        <f t="array" ref="K17">IFERROR(INDEX('Guias Salariais'!$D$1:$D515,SMALL(IF(K$1='Guias Salariais'!$C$1:$C$500,ROW('Guias Salariais'!$C$1:$C$500)-ROW('Guias Salariais'!$C$1)+1),ROW(16:16))),"")</f>
        <v/>
      </c>
      <c r="L17" s="404" t="str" cm="1">
        <f t="array" ref="L17">IFERROR(INDEX('Guias Salariais'!$D$1:$D515,SMALL(IF(L$1='Guias Salariais'!$C$1:$C$500,ROW('Guias Salariais'!$C$1:$C$500)-ROW('Guias Salariais'!$C$1)+1),ROW(16:16))),"")</f>
        <v/>
      </c>
      <c r="M17" s="405" t="str" cm="1">
        <f t="array" ref="M17">IFERROR(INDEX('Guias Salariais'!$D$1:$D515,SMALL(IF(M$1='Guias Salariais'!$C$1:$C$500,ROW('Guias Salariais'!$C$1:$C$500)-ROW('Guias Salariais'!$C$1)+1),ROW(16:16))),"")</f>
        <v/>
      </c>
      <c r="N17" s="404" t="str" cm="1">
        <f t="array" ref="N17">IFERROR(INDEX('Guias Salariais'!$D$1:$D515,SMALL(IF(N$1='Guias Salariais'!$C$1:$C$500,ROW('Guias Salariais'!$C$1:$C$500)-ROW('Guias Salariais'!$C$1)+1),ROW(16:16))),"")</f>
        <v/>
      </c>
      <c r="O17" s="405" t="str" cm="1">
        <f t="array" ref="O17">IFERROR(INDEX('Guias Salariais'!$D$1:$D515,SMALL(IF(O$1='Guias Salariais'!$C$1:$C$500,ROW('Guias Salariais'!$C$1:$C$500)-ROW('Guias Salariais'!$C$1)+1),ROW(16:16))),"")</f>
        <v/>
      </c>
      <c r="P17" s="404" t="str" cm="1">
        <f t="array" ref="P17">IFERROR(INDEX('Guias Salariais'!$D$1:$D515,SMALL(IF(P$1='Guias Salariais'!$C$1:$C$500,ROW('Guias Salariais'!$C$1:$C$500)-ROW('Guias Salariais'!$C$1)+1),ROW(16:16))),"")</f>
        <v/>
      </c>
      <c r="Q17" s="405" t="str" cm="1">
        <f t="array" ref="Q17">IFERROR(INDEX('Guias Salariais'!$D$1:$D515,SMALL(IF(Q$1='Guias Salariais'!$C$1:$C$500,ROW('Guias Salariais'!$C$1:$C$500)-ROW('Guias Salariais'!$C$1)+1),ROW(16:16))),"")</f>
        <v/>
      </c>
      <c r="R17" s="404" t="str" cm="1">
        <f t="array" ref="R17">IFERROR(INDEX('Guias Salariais'!$D$1:$D515,SMALL(IF(R$1='Guias Salariais'!$C$1:$C$500,ROW('Guias Salariais'!$C$1:$C$500)-ROW('Guias Salariais'!$C$1)+1),ROW(16:16))),"")</f>
        <v/>
      </c>
      <c r="S17" s="405" t="str" cm="1">
        <f t="array" ref="S17">IFERROR(INDEX('Guias Salariais'!$D$1:$D515,SMALL(IF(S$1='Guias Salariais'!$C$1:$C$500,ROW('Guias Salariais'!$C$1:$C$500)-ROW('Guias Salariais'!$C$1)+1),ROW(16:16))),"")</f>
        <v/>
      </c>
      <c r="T17" s="404" t="str" cm="1">
        <f t="array" ref="T17">IFERROR(INDEX('Guias Salariais'!$D$1:$D515,SMALL(IF(T$1='Guias Salariais'!$C$1:$C$500,ROW('Guias Salariais'!$C$1:$C$500)-ROW('Guias Salariais'!$C$1)+1),ROW(16:16))),"")</f>
        <v/>
      </c>
      <c r="U17" s="405" t="str" cm="1">
        <f t="array" ref="U17">IFERROR(INDEX('Guias Salariais'!$D$1:$D515,SMALL(IF(U$1='Guias Salariais'!$C$1:$C$500,ROW('Guias Salariais'!$C$1:$C$500)-ROW('Guias Salariais'!$C$1)+1),ROW(16:16))),"")</f>
        <v/>
      </c>
      <c r="V17" s="406" t="str" cm="1">
        <f t="array" ref="V17">IFERROR(INDEX('Guias Salariais'!$D$1:$D515,SMALL(IF(V$1='Guias Salariais'!$C$1:$C$500,ROW('Guias Salariais'!$C$1:$C$500)-ROW('Guias Salariais'!$C$1)+1),ROW(16:16))),"")</f>
        <v/>
      </c>
    </row>
    <row r="18" spans="1:22">
      <c r="A18" s="483"/>
      <c r="B18" s="404" t="str" cm="1">
        <f t="array" ref="B18">IFERROR(INDEX('Guias Salariais'!$D$1:$D516,SMALL(IF(B$1='Guias Salariais'!$C$1:$C$500,ROW('Guias Salariais'!$C$1:$C$500)-ROW('Guias Salariais'!$C$1)+1),ROW(17:17))),"")</f>
        <v/>
      </c>
      <c r="C18" s="405" t="str" cm="1">
        <f t="array" ref="C18">IFERROR(INDEX('Guias Salariais'!$D$1:$D516,SMALL(IF(C$1='Guias Salariais'!$C$1:$C$500,ROW('Guias Salariais'!$C$1:$C$500)-ROW('Guias Salariais'!$C$1)+1),ROW(17:17))),"")</f>
        <v/>
      </c>
      <c r="D18" s="404" t="str" cm="1">
        <f t="array" ref="D18">IFERROR(INDEX('Guias Salariais'!$D$1:$D516,SMALL(IF(D$1='Guias Salariais'!$C$1:$C$500,ROW('Guias Salariais'!$C$1:$C$500)-ROW('Guias Salariais'!$C$1)+1),ROW(17:17))),"")</f>
        <v/>
      </c>
      <c r="E18" s="405" t="str" cm="1">
        <f t="array" ref="E18">IFERROR(INDEX('Guias Salariais'!$D$1:$D516,SMALL(IF(E$1='Guias Salariais'!$C$1:$C$500,ROW('Guias Salariais'!$C$1:$C$500)-ROW('Guias Salariais'!$C$1)+1),ROW(17:17))),"")</f>
        <v/>
      </c>
      <c r="F18" s="404" t="str" cm="1">
        <f t="array" ref="F18">IFERROR(INDEX('Guias Salariais'!$D$1:$D516,SMALL(IF(F$1='Guias Salariais'!$C$1:$C$500,ROW('Guias Salariais'!$C$1:$C$500)-ROW('Guias Salariais'!$C$1)+1),ROW(17:17))),"")</f>
        <v/>
      </c>
      <c r="G18" s="405" cm="1">
        <f t="array" ref="G18">IFERROR(INDEX('Guias Salariais'!$D$1:$D516,SMALL(IF(G$1='Guias Salariais'!$C$1:$C$500,ROW('Guias Salariais'!$C$1:$C$500)-ROW('Guias Salariais'!$C$1)+1),ROW(17:17))),"")</f>
        <v>8750</v>
      </c>
      <c r="H18" s="404" cm="1">
        <f t="array" ref="H18">IFERROR(INDEX('Guias Salariais'!$D$1:$D516,SMALL(IF(H$1='Guias Salariais'!$C$1:$C$500,ROW('Guias Salariais'!$C$1:$C$500)-ROW('Guias Salariais'!$C$1)+1),ROW(17:17))),"")</f>
        <v>10900</v>
      </c>
      <c r="I18" s="405" cm="1">
        <f t="array" ref="I18">IFERROR(INDEX('Guias Salariais'!$D$1:$D516,SMALL(IF(I$1='Guias Salariais'!$C$1:$C$500,ROW('Guias Salariais'!$C$1:$C$500)-ROW('Guias Salariais'!$C$1)+1),ROW(17:17))),"")</f>
        <v>11400</v>
      </c>
      <c r="J18" s="404" t="str" cm="1">
        <f t="array" ref="J18">IFERROR(INDEX('Guias Salariais'!$D$1:$D516,SMALL(IF(J$1='Guias Salariais'!$C$1:$C$500,ROW('Guias Salariais'!$C$1:$C$500)-ROW('Guias Salariais'!$C$1)+1),ROW(17:17))),"")</f>
        <v/>
      </c>
      <c r="K18" s="405" t="str" cm="1">
        <f t="array" ref="K18">IFERROR(INDEX('Guias Salariais'!$D$1:$D516,SMALL(IF(K$1='Guias Salariais'!$C$1:$C$500,ROW('Guias Salariais'!$C$1:$C$500)-ROW('Guias Salariais'!$C$1)+1),ROW(17:17))),"")</f>
        <v/>
      </c>
      <c r="L18" s="404" t="str" cm="1">
        <f t="array" ref="L18">IFERROR(INDEX('Guias Salariais'!$D$1:$D516,SMALL(IF(L$1='Guias Salariais'!$C$1:$C$500,ROW('Guias Salariais'!$C$1:$C$500)-ROW('Guias Salariais'!$C$1)+1),ROW(17:17))),"")</f>
        <v/>
      </c>
      <c r="M18" s="405" t="str" cm="1">
        <f t="array" ref="M18">IFERROR(INDEX('Guias Salariais'!$D$1:$D516,SMALL(IF(M$1='Guias Salariais'!$C$1:$C$500,ROW('Guias Salariais'!$C$1:$C$500)-ROW('Guias Salariais'!$C$1)+1),ROW(17:17))),"")</f>
        <v/>
      </c>
      <c r="N18" s="404" t="str" cm="1">
        <f t="array" ref="N18">IFERROR(INDEX('Guias Salariais'!$D$1:$D516,SMALL(IF(N$1='Guias Salariais'!$C$1:$C$500,ROW('Guias Salariais'!$C$1:$C$500)-ROW('Guias Salariais'!$C$1)+1),ROW(17:17))),"")</f>
        <v/>
      </c>
      <c r="O18" s="405" t="str" cm="1">
        <f t="array" ref="O18">IFERROR(INDEX('Guias Salariais'!$D$1:$D516,SMALL(IF(O$1='Guias Salariais'!$C$1:$C$500,ROW('Guias Salariais'!$C$1:$C$500)-ROW('Guias Salariais'!$C$1)+1),ROW(17:17))),"")</f>
        <v/>
      </c>
      <c r="P18" s="404" t="str" cm="1">
        <f t="array" ref="P18">IFERROR(INDEX('Guias Salariais'!$D$1:$D516,SMALL(IF(P$1='Guias Salariais'!$C$1:$C$500,ROW('Guias Salariais'!$C$1:$C$500)-ROW('Guias Salariais'!$C$1)+1),ROW(17:17))),"")</f>
        <v/>
      </c>
      <c r="Q18" s="405" t="str" cm="1">
        <f t="array" ref="Q18">IFERROR(INDEX('Guias Salariais'!$D$1:$D516,SMALL(IF(Q$1='Guias Salariais'!$C$1:$C$500,ROW('Guias Salariais'!$C$1:$C$500)-ROW('Guias Salariais'!$C$1)+1),ROW(17:17))),"")</f>
        <v/>
      </c>
      <c r="R18" s="404" t="str" cm="1">
        <f t="array" ref="R18">IFERROR(INDEX('Guias Salariais'!$D$1:$D516,SMALL(IF(R$1='Guias Salariais'!$C$1:$C$500,ROW('Guias Salariais'!$C$1:$C$500)-ROW('Guias Salariais'!$C$1)+1),ROW(17:17))),"")</f>
        <v/>
      </c>
      <c r="S18" s="405" t="str" cm="1">
        <f t="array" ref="S18">IFERROR(INDEX('Guias Salariais'!$D$1:$D516,SMALL(IF(S$1='Guias Salariais'!$C$1:$C$500,ROW('Guias Salariais'!$C$1:$C$500)-ROW('Guias Salariais'!$C$1)+1),ROW(17:17))),"")</f>
        <v/>
      </c>
      <c r="T18" s="404" t="str" cm="1">
        <f t="array" ref="T18">IFERROR(INDEX('Guias Salariais'!$D$1:$D516,SMALL(IF(T$1='Guias Salariais'!$C$1:$C$500,ROW('Guias Salariais'!$C$1:$C$500)-ROW('Guias Salariais'!$C$1)+1),ROW(17:17))),"")</f>
        <v/>
      </c>
      <c r="U18" s="405" t="str" cm="1">
        <f t="array" ref="U18">IFERROR(INDEX('Guias Salariais'!$D$1:$D516,SMALL(IF(U$1='Guias Salariais'!$C$1:$C$500,ROW('Guias Salariais'!$C$1:$C$500)-ROW('Guias Salariais'!$C$1)+1),ROW(17:17))),"")</f>
        <v/>
      </c>
      <c r="V18" s="406" t="str" cm="1">
        <f t="array" ref="V18">IFERROR(INDEX('Guias Salariais'!$D$1:$D516,SMALL(IF(V$1='Guias Salariais'!$C$1:$C$500,ROW('Guias Salariais'!$C$1:$C$500)-ROW('Guias Salariais'!$C$1)+1),ROW(17:17))),"")</f>
        <v/>
      </c>
    </row>
    <row r="19" spans="1:22">
      <c r="A19" s="483"/>
      <c r="B19" s="404" t="str" cm="1">
        <f t="array" ref="B19">IFERROR(INDEX('Guias Salariais'!$D$1:$D517,SMALL(IF(B$1='Guias Salariais'!$C$1:$C$500,ROW('Guias Salariais'!$C$1:$C$500)-ROW('Guias Salariais'!$C$1)+1),ROW(18:18))),"")</f>
        <v/>
      </c>
      <c r="C19" s="405" t="str" cm="1">
        <f t="array" ref="C19">IFERROR(INDEX('Guias Salariais'!$D$1:$D517,SMALL(IF(C$1='Guias Salariais'!$C$1:$C$500,ROW('Guias Salariais'!$C$1:$C$500)-ROW('Guias Salariais'!$C$1)+1),ROW(18:18))),"")</f>
        <v/>
      </c>
      <c r="D19" s="404" t="str" cm="1">
        <f t="array" ref="D19">IFERROR(INDEX('Guias Salariais'!$D$1:$D517,SMALL(IF(D$1='Guias Salariais'!$C$1:$C$500,ROW('Guias Salariais'!$C$1:$C$500)-ROW('Guias Salariais'!$C$1)+1),ROW(18:18))),"")</f>
        <v/>
      </c>
      <c r="E19" s="405" t="str" cm="1">
        <f t="array" ref="E19">IFERROR(INDEX('Guias Salariais'!$D$1:$D517,SMALL(IF(E$1='Guias Salariais'!$C$1:$C$500,ROW('Guias Salariais'!$C$1:$C$500)-ROW('Guias Salariais'!$C$1)+1),ROW(18:18))),"")</f>
        <v/>
      </c>
      <c r="F19" s="404" t="str" cm="1">
        <f t="array" ref="F19">IFERROR(INDEX('Guias Salariais'!$D$1:$D517,SMALL(IF(F$1='Guias Salariais'!$C$1:$C$500,ROW('Guias Salariais'!$C$1:$C$500)-ROW('Guias Salariais'!$C$1)+1),ROW(18:18))),"")</f>
        <v/>
      </c>
      <c r="G19" s="405" cm="1">
        <f t="array" ref="G19">IFERROR(INDEX('Guias Salariais'!$D$1:$D517,SMALL(IF(G$1='Guias Salariais'!$C$1:$C$500,ROW('Guias Salariais'!$C$1:$C$500)-ROW('Guias Salariais'!$C$1)+1),ROW(18:18))),"")</f>
        <v>10375</v>
      </c>
      <c r="H19" s="404" cm="1">
        <f t="array" ref="H19">IFERROR(INDEX('Guias Salariais'!$D$1:$D517,SMALL(IF(H$1='Guias Salariais'!$C$1:$C$500,ROW('Guias Salariais'!$C$1:$C$500)-ROW('Guias Salariais'!$C$1)+1),ROW(18:18))),"")</f>
        <v>10800</v>
      </c>
      <c r="I19" s="405" cm="1">
        <f t="array" ref="I19">IFERROR(INDEX('Guias Salariais'!$D$1:$D517,SMALL(IF(I$1='Guias Salariais'!$C$1:$C$500,ROW('Guias Salariais'!$C$1:$C$500)-ROW('Guias Salariais'!$C$1)+1),ROW(18:18))),"")</f>
        <v>12916.666666666666</v>
      </c>
      <c r="J19" s="404" t="str" cm="1">
        <f t="array" ref="J19">IFERROR(INDEX('Guias Salariais'!$D$1:$D517,SMALL(IF(J$1='Guias Salariais'!$C$1:$C$500,ROW('Guias Salariais'!$C$1:$C$500)-ROW('Guias Salariais'!$C$1)+1),ROW(18:18))),"")</f>
        <v/>
      </c>
      <c r="K19" s="405" t="str" cm="1">
        <f t="array" ref="K19">IFERROR(INDEX('Guias Salariais'!$D$1:$D517,SMALL(IF(K$1='Guias Salariais'!$C$1:$C$500,ROW('Guias Salariais'!$C$1:$C$500)-ROW('Guias Salariais'!$C$1)+1),ROW(18:18))),"")</f>
        <v/>
      </c>
      <c r="L19" s="404" t="str" cm="1">
        <f t="array" ref="L19">IFERROR(INDEX('Guias Salariais'!$D$1:$D517,SMALL(IF(L$1='Guias Salariais'!$C$1:$C$500,ROW('Guias Salariais'!$C$1:$C$500)-ROW('Guias Salariais'!$C$1)+1),ROW(18:18))),"")</f>
        <v/>
      </c>
      <c r="M19" s="405" t="str" cm="1">
        <f t="array" ref="M19">IFERROR(INDEX('Guias Salariais'!$D$1:$D517,SMALL(IF(M$1='Guias Salariais'!$C$1:$C$500,ROW('Guias Salariais'!$C$1:$C$500)-ROW('Guias Salariais'!$C$1)+1),ROW(18:18))),"")</f>
        <v/>
      </c>
      <c r="N19" s="404" t="str" cm="1">
        <f t="array" ref="N19">IFERROR(INDEX('Guias Salariais'!$D$1:$D517,SMALL(IF(N$1='Guias Salariais'!$C$1:$C$500,ROW('Guias Salariais'!$C$1:$C$500)-ROW('Guias Salariais'!$C$1)+1),ROW(18:18))),"")</f>
        <v/>
      </c>
      <c r="O19" s="405" t="str" cm="1">
        <f t="array" ref="O19">IFERROR(INDEX('Guias Salariais'!$D$1:$D517,SMALL(IF(O$1='Guias Salariais'!$C$1:$C$500,ROW('Guias Salariais'!$C$1:$C$500)-ROW('Guias Salariais'!$C$1)+1),ROW(18:18))),"")</f>
        <v/>
      </c>
      <c r="P19" s="404" t="str" cm="1">
        <f t="array" ref="P19">IFERROR(INDEX('Guias Salariais'!$D$1:$D517,SMALL(IF(P$1='Guias Salariais'!$C$1:$C$500,ROW('Guias Salariais'!$C$1:$C$500)-ROW('Guias Salariais'!$C$1)+1),ROW(18:18))),"")</f>
        <v/>
      </c>
      <c r="Q19" s="405" t="str" cm="1">
        <f t="array" ref="Q19">IFERROR(INDEX('Guias Salariais'!$D$1:$D517,SMALL(IF(Q$1='Guias Salariais'!$C$1:$C$500,ROW('Guias Salariais'!$C$1:$C$500)-ROW('Guias Salariais'!$C$1)+1),ROW(18:18))),"")</f>
        <v/>
      </c>
      <c r="R19" s="404" t="str" cm="1">
        <f t="array" ref="R19">IFERROR(INDEX('Guias Salariais'!$D$1:$D517,SMALL(IF(R$1='Guias Salariais'!$C$1:$C$500,ROW('Guias Salariais'!$C$1:$C$500)-ROW('Guias Salariais'!$C$1)+1),ROW(18:18))),"")</f>
        <v/>
      </c>
      <c r="S19" s="405" t="str" cm="1">
        <f t="array" ref="S19">IFERROR(INDEX('Guias Salariais'!$D$1:$D517,SMALL(IF(S$1='Guias Salariais'!$C$1:$C$500,ROW('Guias Salariais'!$C$1:$C$500)-ROW('Guias Salariais'!$C$1)+1),ROW(18:18))),"")</f>
        <v/>
      </c>
      <c r="T19" s="404" t="str" cm="1">
        <f t="array" ref="T19">IFERROR(INDEX('Guias Salariais'!$D$1:$D517,SMALL(IF(T$1='Guias Salariais'!$C$1:$C$500,ROW('Guias Salariais'!$C$1:$C$500)-ROW('Guias Salariais'!$C$1)+1),ROW(18:18))),"")</f>
        <v/>
      </c>
      <c r="U19" s="405" t="str" cm="1">
        <f t="array" ref="U19">IFERROR(INDEX('Guias Salariais'!$D$1:$D517,SMALL(IF(U$1='Guias Salariais'!$C$1:$C$500,ROW('Guias Salariais'!$C$1:$C$500)-ROW('Guias Salariais'!$C$1)+1),ROW(18:18))),"")</f>
        <v/>
      </c>
      <c r="V19" s="406" t="str" cm="1">
        <f t="array" ref="V19">IFERROR(INDEX('Guias Salariais'!$D$1:$D517,SMALL(IF(V$1='Guias Salariais'!$C$1:$C$500,ROW('Guias Salariais'!$C$1:$C$500)-ROW('Guias Salariais'!$C$1)+1),ROW(18:18))),"")</f>
        <v/>
      </c>
    </row>
    <row r="20" spans="1:22">
      <c r="A20" s="483"/>
      <c r="B20" s="404" t="str" cm="1">
        <f t="array" ref="B20">IFERROR(INDEX('Guias Salariais'!$D$1:$D518,SMALL(IF(B$1='Guias Salariais'!$C$1:$C$500,ROW('Guias Salariais'!$C$1:$C$500)-ROW('Guias Salariais'!$C$1)+1),ROW(19:19))),"")</f>
        <v/>
      </c>
      <c r="C20" s="405" t="str" cm="1">
        <f t="array" ref="C20">IFERROR(INDEX('Guias Salariais'!$D$1:$D518,SMALL(IF(C$1='Guias Salariais'!$C$1:$C$500,ROW('Guias Salariais'!$C$1:$C$500)-ROW('Guias Salariais'!$C$1)+1),ROW(19:19))),"")</f>
        <v/>
      </c>
      <c r="D20" s="404" t="str" cm="1">
        <f t="array" ref="D20">IFERROR(INDEX('Guias Salariais'!$D$1:$D518,SMALL(IF(D$1='Guias Salariais'!$C$1:$C$500,ROW('Guias Salariais'!$C$1:$C$500)-ROW('Guias Salariais'!$C$1)+1),ROW(19:19))),"")</f>
        <v/>
      </c>
      <c r="E20" s="405" t="str" cm="1">
        <f t="array" ref="E20">IFERROR(INDEX('Guias Salariais'!$D$1:$D518,SMALL(IF(E$1='Guias Salariais'!$C$1:$C$500,ROW('Guias Salariais'!$C$1:$C$500)-ROW('Guias Salariais'!$C$1)+1),ROW(19:19))),"")</f>
        <v/>
      </c>
      <c r="F20" s="404" t="str" cm="1">
        <f t="array" ref="F20">IFERROR(INDEX('Guias Salariais'!$D$1:$D518,SMALL(IF(F$1='Guias Salariais'!$C$1:$C$500,ROW('Guias Salariais'!$C$1:$C$500)-ROW('Guias Salariais'!$C$1)+1),ROW(19:19))),"")</f>
        <v/>
      </c>
      <c r="G20" s="405" cm="1">
        <f t="array" ref="G20">IFERROR(INDEX('Guias Salariais'!$D$1:$D518,SMALL(IF(G$1='Guias Salariais'!$C$1:$C$500,ROW('Guias Salariais'!$C$1:$C$500)-ROW('Guias Salariais'!$C$1)+1),ROW(19:19))),"")</f>
        <v>10562.5</v>
      </c>
      <c r="H20" s="404" cm="1">
        <f t="array" ref="H20">IFERROR(INDEX('Guias Salariais'!$D$1:$D518,SMALL(IF(H$1='Guias Salariais'!$C$1:$C$500,ROW('Guias Salariais'!$C$1:$C$500)-ROW('Guias Salariais'!$C$1)+1),ROW(19:19))),"")</f>
        <v>10600</v>
      </c>
      <c r="I20" s="405" cm="1">
        <f t="array" ref="I20">IFERROR(INDEX('Guias Salariais'!$D$1:$D518,SMALL(IF(I$1='Guias Salariais'!$C$1:$C$500,ROW('Guias Salariais'!$C$1:$C$500)-ROW('Guias Salariais'!$C$1)+1),ROW(19:19))),"")</f>
        <v>20875</v>
      </c>
      <c r="J20" s="404" t="str" cm="1">
        <f t="array" ref="J20">IFERROR(INDEX('Guias Salariais'!$D$1:$D518,SMALL(IF(J$1='Guias Salariais'!$C$1:$C$500,ROW('Guias Salariais'!$C$1:$C$500)-ROW('Guias Salariais'!$C$1)+1),ROW(19:19))),"")</f>
        <v/>
      </c>
      <c r="K20" s="405" t="str" cm="1">
        <f t="array" ref="K20">IFERROR(INDEX('Guias Salariais'!$D$1:$D518,SMALL(IF(K$1='Guias Salariais'!$C$1:$C$500,ROW('Guias Salariais'!$C$1:$C$500)-ROW('Guias Salariais'!$C$1)+1),ROW(19:19))),"")</f>
        <v/>
      </c>
      <c r="L20" s="404" t="str" cm="1">
        <f t="array" ref="L20">IFERROR(INDEX('Guias Salariais'!$D$1:$D518,SMALL(IF(L$1='Guias Salariais'!$C$1:$C$500,ROW('Guias Salariais'!$C$1:$C$500)-ROW('Guias Salariais'!$C$1)+1),ROW(19:19))),"")</f>
        <v/>
      </c>
      <c r="M20" s="405" t="str" cm="1">
        <f t="array" ref="M20">IFERROR(INDEX('Guias Salariais'!$D$1:$D518,SMALL(IF(M$1='Guias Salariais'!$C$1:$C$500,ROW('Guias Salariais'!$C$1:$C$500)-ROW('Guias Salariais'!$C$1)+1),ROW(19:19))),"")</f>
        <v/>
      </c>
      <c r="N20" s="404" t="str" cm="1">
        <f t="array" ref="N20">IFERROR(INDEX('Guias Salariais'!$D$1:$D518,SMALL(IF(N$1='Guias Salariais'!$C$1:$C$500,ROW('Guias Salariais'!$C$1:$C$500)-ROW('Guias Salariais'!$C$1)+1),ROW(19:19))),"")</f>
        <v/>
      </c>
      <c r="O20" s="405" t="str" cm="1">
        <f t="array" ref="O20">IFERROR(INDEX('Guias Salariais'!$D$1:$D518,SMALL(IF(O$1='Guias Salariais'!$C$1:$C$500,ROW('Guias Salariais'!$C$1:$C$500)-ROW('Guias Salariais'!$C$1)+1),ROW(19:19))),"")</f>
        <v/>
      </c>
      <c r="P20" s="404" t="str" cm="1">
        <f t="array" ref="P20">IFERROR(INDEX('Guias Salariais'!$D$1:$D518,SMALL(IF(P$1='Guias Salariais'!$C$1:$C$500,ROW('Guias Salariais'!$C$1:$C$500)-ROW('Guias Salariais'!$C$1)+1),ROW(19:19))),"")</f>
        <v/>
      </c>
      <c r="Q20" s="405" t="str" cm="1">
        <f t="array" ref="Q20">IFERROR(INDEX('Guias Salariais'!$D$1:$D518,SMALL(IF(Q$1='Guias Salariais'!$C$1:$C$500,ROW('Guias Salariais'!$C$1:$C$500)-ROW('Guias Salariais'!$C$1)+1),ROW(19:19))),"")</f>
        <v/>
      </c>
      <c r="R20" s="404" t="str" cm="1">
        <f t="array" ref="R20">IFERROR(INDEX('Guias Salariais'!$D$1:$D518,SMALL(IF(R$1='Guias Salariais'!$C$1:$C$500,ROW('Guias Salariais'!$C$1:$C$500)-ROW('Guias Salariais'!$C$1)+1),ROW(19:19))),"")</f>
        <v/>
      </c>
      <c r="S20" s="405" t="str" cm="1">
        <f t="array" ref="S20">IFERROR(INDEX('Guias Salariais'!$D$1:$D518,SMALL(IF(S$1='Guias Salariais'!$C$1:$C$500,ROW('Guias Salariais'!$C$1:$C$500)-ROW('Guias Salariais'!$C$1)+1),ROW(19:19))),"")</f>
        <v/>
      </c>
      <c r="T20" s="404" t="str" cm="1">
        <f t="array" ref="T20">IFERROR(INDEX('Guias Salariais'!$D$1:$D518,SMALL(IF(T$1='Guias Salariais'!$C$1:$C$500,ROW('Guias Salariais'!$C$1:$C$500)-ROW('Guias Salariais'!$C$1)+1),ROW(19:19))),"")</f>
        <v/>
      </c>
      <c r="U20" s="405" t="str" cm="1">
        <f t="array" ref="U20">IFERROR(INDEX('Guias Salariais'!$D$1:$D518,SMALL(IF(U$1='Guias Salariais'!$C$1:$C$500,ROW('Guias Salariais'!$C$1:$C$500)-ROW('Guias Salariais'!$C$1)+1),ROW(19:19))),"")</f>
        <v/>
      </c>
      <c r="V20" s="406" t="str" cm="1">
        <f t="array" ref="V20">IFERROR(INDEX('Guias Salariais'!$D$1:$D518,SMALL(IF(V$1='Guias Salariais'!$C$1:$C$500,ROW('Guias Salariais'!$C$1:$C$500)-ROW('Guias Salariais'!$C$1)+1),ROW(19:19))),"")</f>
        <v/>
      </c>
    </row>
    <row r="21" spans="1:22">
      <c r="A21" s="483"/>
      <c r="B21" s="404" t="str" cm="1">
        <f t="array" ref="B21">IFERROR(INDEX('Guias Salariais'!$D$1:$D519,SMALL(IF(B$1='Guias Salariais'!$C$1:$C$500,ROW('Guias Salariais'!$C$1:$C$500)-ROW('Guias Salariais'!$C$1)+1),ROW(20:20))),"")</f>
        <v/>
      </c>
      <c r="C21" s="405" t="str" cm="1">
        <f t="array" ref="C21">IFERROR(INDEX('Guias Salariais'!$D$1:$D519,SMALL(IF(C$1='Guias Salariais'!$C$1:$C$500,ROW('Guias Salariais'!$C$1:$C$500)-ROW('Guias Salariais'!$C$1)+1),ROW(20:20))),"")</f>
        <v/>
      </c>
      <c r="D21" s="404" t="str" cm="1">
        <f t="array" ref="D21">IFERROR(INDEX('Guias Salariais'!$D$1:$D519,SMALL(IF(D$1='Guias Salariais'!$C$1:$C$500,ROW('Guias Salariais'!$C$1:$C$500)-ROW('Guias Salariais'!$C$1)+1),ROW(20:20))),"")</f>
        <v/>
      </c>
      <c r="E21" s="405" t="str" cm="1">
        <f t="array" ref="E21">IFERROR(INDEX('Guias Salariais'!$D$1:$D519,SMALL(IF(E$1='Guias Salariais'!$C$1:$C$500,ROW('Guias Salariais'!$C$1:$C$500)-ROW('Guias Salariais'!$C$1)+1),ROW(20:20))),"")</f>
        <v/>
      </c>
      <c r="F21" s="404" t="str" cm="1">
        <f t="array" ref="F21">IFERROR(INDEX('Guias Salariais'!$D$1:$D519,SMALL(IF(F$1='Guias Salariais'!$C$1:$C$500,ROW('Guias Salariais'!$C$1:$C$500)-ROW('Guias Salariais'!$C$1)+1),ROW(20:20))),"")</f>
        <v/>
      </c>
      <c r="G21" s="405" cm="1">
        <f t="array" ref="G21">IFERROR(INDEX('Guias Salariais'!$D$1:$D519,SMALL(IF(G$1='Guias Salariais'!$C$1:$C$500,ROW('Guias Salariais'!$C$1:$C$500)-ROW('Guias Salariais'!$C$1)+1),ROW(20:20))),"")</f>
        <v>11800</v>
      </c>
      <c r="H21" s="404" cm="1">
        <f t="array" ref="H21">IFERROR(INDEX('Guias Salariais'!$D$1:$D519,SMALL(IF(H$1='Guias Salariais'!$C$1:$C$500,ROW('Guias Salariais'!$C$1:$C$500)-ROW('Guias Salariais'!$C$1)+1),ROW(20:20))),"")</f>
        <v>10200</v>
      </c>
      <c r="I21" s="405" cm="1">
        <f t="array" ref="I21">IFERROR(INDEX('Guias Salariais'!$D$1:$D519,SMALL(IF(I$1='Guias Salariais'!$C$1:$C$500,ROW('Guias Salariais'!$C$1:$C$500)-ROW('Guias Salariais'!$C$1)+1),ROW(20:20))),"")</f>
        <v>20462.5</v>
      </c>
      <c r="J21" s="404" t="str" cm="1">
        <f t="array" ref="J21">IFERROR(INDEX('Guias Salariais'!$D$1:$D519,SMALL(IF(J$1='Guias Salariais'!$C$1:$C$500,ROW('Guias Salariais'!$C$1:$C$500)-ROW('Guias Salariais'!$C$1)+1),ROW(20:20))),"")</f>
        <v/>
      </c>
      <c r="K21" s="405" t="str" cm="1">
        <f t="array" ref="K21">IFERROR(INDEX('Guias Salariais'!$D$1:$D519,SMALL(IF(K$1='Guias Salariais'!$C$1:$C$500,ROW('Guias Salariais'!$C$1:$C$500)-ROW('Guias Salariais'!$C$1)+1),ROW(20:20))),"")</f>
        <v/>
      </c>
      <c r="L21" s="404" t="str" cm="1">
        <f t="array" ref="L21">IFERROR(INDEX('Guias Salariais'!$D$1:$D519,SMALL(IF(L$1='Guias Salariais'!$C$1:$C$500,ROW('Guias Salariais'!$C$1:$C$500)-ROW('Guias Salariais'!$C$1)+1),ROW(20:20))),"")</f>
        <v/>
      </c>
      <c r="M21" s="405" t="str" cm="1">
        <f t="array" ref="M21">IFERROR(INDEX('Guias Salariais'!$D$1:$D519,SMALL(IF(M$1='Guias Salariais'!$C$1:$C$500,ROW('Guias Salariais'!$C$1:$C$500)-ROW('Guias Salariais'!$C$1)+1),ROW(20:20))),"")</f>
        <v/>
      </c>
      <c r="N21" s="404" t="str" cm="1">
        <f t="array" ref="N21">IFERROR(INDEX('Guias Salariais'!$D$1:$D519,SMALL(IF(N$1='Guias Salariais'!$C$1:$C$500,ROW('Guias Salariais'!$C$1:$C$500)-ROW('Guias Salariais'!$C$1)+1),ROW(20:20))),"")</f>
        <v/>
      </c>
      <c r="O21" s="405" t="str" cm="1">
        <f t="array" ref="O21">IFERROR(INDEX('Guias Salariais'!$D$1:$D519,SMALL(IF(O$1='Guias Salariais'!$C$1:$C$500,ROW('Guias Salariais'!$C$1:$C$500)-ROW('Guias Salariais'!$C$1)+1),ROW(20:20))),"")</f>
        <v/>
      </c>
      <c r="P21" s="404" t="str" cm="1">
        <f t="array" ref="P21">IFERROR(INDEX('Guias Salariais'!$D$1:$D519,SMALL(IF(P$1='Guias Salariais'!$C$1:$C$500,ROW('Guias Salariais'!$C$1:$C$500)-ROW('Guias Salariais'!$C$1)+1),ROW(20:20))),"")</f>
        <v/>
      </c>
      <c r="Q21" s="405" t="str" cm="1">
        <f t="array" ref="Q21">IFERROR(INDEX('Guias Salariais'!$D$1:$D519,SMALL(IF(Q$1='Guias Salariais'!$C$1:$C$500,ROW('Guias Salariais'!$C$1:$C$500)-ROW('Guias Salariais'!$C$1)+1),ROW(20:20))),"")</f>
        <v/>
      </c>
      <c r="R21" s="404" t="str" cm="1">
        <f t="array" ref="R21">IFERROR(INDEX('Guias Salariais'!$D$1:$D519,SMALL(IF(R$1='Guias Salariais'!$C$1:$C$500,ROW('Guias Salariais'!$C$1:$C$500)-ROW('Guias Salariais'!$C$1)+1),ROW(20:20))),"")</f>
        <v/>
      </c>
      <c r="S21" s="405" t="str" cm="1">
        <f t="array" ref="S21">IFERROR(INDEX('Guias Salariais'!$D$1:$D519,SMALL(IF(S$1='Guias Salariais'!$C$1:$C$500,ROW('Guias Salariais'!$C$1:$C$500)-ROW('Guias Salariais'!$C$1)+1),ROW(20:20))),"")</f>
        <v/>
      </c>
      <c r="T21" s="404" t="str" cm="1">
        <f t="array" ref="T21">IFERROR(INDEX('Guias Salariais'!$D$1:$D519,SMALL(IF(T$1='Guias Salariais'!$C$1:$C$500,ROW('Guias Salariais'!$C$1:$C$500)-ROW('Guias Salariais'!$C$1)+1),ROW(20:20))),"")</f>
        <v/>
      </c>
      <c r="U21" s="405" t="str" cm="1">
        <f t="array" ref="U21">IFERROR(INDEX('Guias Salariais'!$D$1:$D519,SMALL(IF(U$1='Guias Salariais'!$C$1:$C$500,ROW('Guias Salariais'!$C$1:$C$500)-ROW('Guias Salariais'!$C$1)+1),ROW(20:20))),"")</f>
        <v/>
      </c>
      <c r="V21" s="406" t="str" cm="1">
        <f t="array" ref="V21">IFERROR(INDEX('Guias Salariais'!$D$1:$D519,SMALL(IF(V$1='Guias Salariais'!$C$1:$C$500,ROW('Guias Salariais'!$C$1:$C$500)-ROW('Guias Salariais'!$C$1)+1),ROW(20:20))),"")</f>
        <v/>
      </c>
    </row>
    <row r="22" spans="1:22">
      <c r="A22" s="483"/>
      <c r="B22" s="404" t="str" cm="1">
        <f t="array" ref="B22">IFERROR(INDEX('Guias Salariais'!$D$1:$D520,SMALL(IF(B$1='Guias Salariais'!$C$1:$C$500,ROW('Guias Salariais'!$C$1:$C$500)-ROW('Guias Salariais'!$C$1)+1),ROW(21:21))),"")</f>
        <v/>
      </c>
      <c r="C22" s="405" t="str" cm="1">
        <f t="array" ref="C22">IFERROR(INDEX('Guias Salariais'!$D$1:$D520,SMALL(IF(C$1='Guias Salariais'!$C$1:$C$500,ROW('Guias Salariais'!$C$1:$C$500)-ROW('Guias Salariais'!$C$1)+1),ROW(21:21))),"")</f>
        <v/>
      </c>
      <c r="D22" s="404" t="str" cm="1">
        <f t="array" ref="D22">IFERROR(INDEX('Guias Salariais'!$D$1:$D520,SMALL(IF(D$1='Guias Salariais'!$C$1:$C$500,ROW('Guias Salariais'!$C$1:$C$500)-ROW('Guias Salariais'!$C$1)+1),ROW(21:21))),"")</f>
        <v/>
      </c>
      <c r="E22" s="405" t="str" cm="1">
        <f t="array" ref="E22">IFERROR(INDEX('Guias Salariais'!$D$1:$D520,SMALL(IF(E$1='Guias Salariais'!$C$1:$C$500,ROW('Guias Salariais'!$C$1:$C$500)-ROW('Guias Salariais'!$C$1)+1),ROW(21:21))),"")</f>
        <v/>
      </c>
      <c r="F22" s="404" t="str" cm="1">
        <f t="array" ref="F22">IFERROR(INDEX('Guias Salariais'!$D$1:$D520,SMALL(IF(F$1='Guias Salariais'!$C$1:$C$500,ROW('Guias Salariais'!$C$1:$C$500)-ROW('Guias Salariais'!$C$1)+1),ROW(21:21))),"")</f>
        <v/>
      </c>
      <c r="G22" s="405" cm="1">
        <f t="array" ref="G22">IFERROR(INDEX('Guias Salariais'!$D$1:$D520,SMALL(IF(G$1='Guias Salariais'!$C$1:$C$500,ROW('Guias Salariais'!$C$1:$C$500)-ROW('Guias Salariais'!$C$1)+1),ROW(21:21))),"")</f>
        <v>11925</v>
      </c>
      <c r="H22" s="404" cm="1">
        <f t="array" ref="H22">IFERROR(INDEX('Guias Salariais'!$D$1:$D520,SMALL(IF(H$1='Guias Salariais'!$C$1:$C$500,ROW('Guias Salariais'!$C$1:$C$500)-ROW('Guias Salariais'!$C$1)+1),ROW(21:21))),"")</f>
        <v>10050</v>
      </c>
      <c r="I22" s="405" cm="1">
        <f t="array" ref="I22">IFERROR(INDEX('Guias Salariais'!$D$1:$D520,SMALL(IF(I$1='Guias Salariais'!$C$1:$C$500,ROW('Guias Salariais'!$C$1:$C$500)-ROW('Guias Salariais'!$C$1)+1),ROW(21:21))),"")</f>
        <v>22775</v>
      </c>
      <c r="J22" s="404" t="str" cm="1">
        <f t="array" ref="J22">IFERROR(INDEX('Guias Salariais'!$D$1:$D520,SMALL(IF(J$1='Guias Salariais'!$C$1:$C$500,ROW('Guias Salariais'!$C$1:$C$500)-ROW('Guias Salariais'!$C$1)+1),ROW(21:21))),"")</f>
        <v/>
      </c>
      <c r="K22" s="405" t="str" cm="1">
        <f t="array" ref="K22">IFERROR(INDEX('Guias Salariais'!$D$1:$D520,SMALL(IF(K$1='Guias Salariais'!$C$1:$C$500,ROW('Guias Salariais'!$C$1:$C$500)-ROW('Guias Salariais'!$C$1)+1),ROW(21:21))),"")</f>
        <v/>
      </c>
      <c r="L22" s="404" t="str" cm="1">
        <f t="array" ref="L22">IFERROR(INDEX('Guias Salariais'!$D$1:$D520,SMALL(IF(L$1='Guias Salariais'!$C$1:$C$500,ROW('Guias Salariais'!$C$1:$C$500)-ROW('Guias Salariais'!$C$1)+1),ROW(21:21))),"")</f>
        <v/>
      </c>
      <c r="M22" s="405" t="str" cm="1">
        <f t="array" ref="M22">IFERROR(INDEX('Guias Salariais'!$D$1:$D520,SMALL(IF(M$1='Guias Salariais'!$C$1:$C$500,ROW('Guias Salariais'!$C$1:$C$500)-ROW('Guias Salariais'!$C$1)+1),ROW(21:21))),"")</f>
        <v/>
      </c>
      <c r="N22" s="404" t="str" cm="1">
        <f t="array" ref="N22">IFERROR(INDEX('Guias Salariais'!$D$1:$D520,SMALL(IF(N$1='Guias Salariais'!$C$1:$C$500,ROW('Guias Salariais'!$C$1:$C$500)-ROW('Guias Salariais'!$C$1)+1),ROW(21:21))),"")</f>
        <v/>
      </c>
      <c r="O22" s="405" t="str" cm="1">
        <f t="array" ref="O22">IFERROR(INDEX('Guias Salariais'!$D$1:$D520,SMALL(IF(O$1='Guias Salariais'!$C$1:$C$500,ROW('Guias Salariais'!$C$1:$C$500)-ROW('Guias Salariais'!$C$1)+1),ROW(21:21))),"")</f>
        <v/>
      </c>
      <c r="P22" s="404" t="str" cm="1">
        <f t="array" ref="P22">IFERROR(INDEX('Guias Salariais'!$D$1:$D520,SMALL(IF(P$1='Guias Salariais'!$C$1:$C$500,ROW('Guias Salariais'!$C$1:$C$500)-ROW('Guias Salariais'!$C$1)+1),ROW(21:21))),"")</f>
        <v/>
      </c>
      <c r="Q22" s="405" t="str" cm="1">
        <f t="array" ref="Q22">IFERROR(INDEX('Guias Salariais'!$D$1:$D520,SMALL(IF(Q$1='Guias Salariais'!$C$1:$C$500,ROW('Guias Salariais'!$C$1:$C$500)-ROW('Guias Salariais'!$C$1)+1),ROW(21:21))),"")</f>
        <v/>
      </c>
      <c r="R22" s="404" t="str" cm="1">
        <f t="array" ref="R22">IFERROR(INDEX('Guias Salariais'!$D$1:$D520,SMALL(IF(R$1='Guias Salariais'!$C$1:$C$500,ROW('Guias Salariais'!$C$1:$C$500)-ROW('Guias Salariais'!$C$1)+1),ROW(21:21))),"")</f>
        <v/>
      </c>
      <c r="S22" s="405" t="str" cm="1">
        <f t="array" ref="S22">IFERROR(INDEX('Guias Salariais'!$D$1:$D520,SMALL(IF(S$1='Guias Salariais'!$C$1:$C$500,ROW('Guias Salariais'!$C$1:$C$500)-ROW('Guias Salariais'!$C$1)+1),ROW(21:21))),"")</f>
        <v/>
      </c>
      <c r="T22" s="404" t="str" cm="1">
        <f t="array" ref="T22">IFERROR(INDEX('Guias Salariais'!$D$1:$D520,SMALL(IF(T$1='Guias Salariais'!$C$1:$C$500,ROW('Guias Salariais'!$C$1:$C$500)-ROW('Guias Salariais'!$C$1)+1),ROW(21:21))),"")</f>
        <v/>
      </c>
      <c r="U22" s="405" t="str" cm="1">
        <f t="array" ref="U22">IFERROR(INDEX('Guias Salariais'!$D$1:$D520,SMALL(IF(U$1='Guias Salariais'!$C$1:$C$500,ROW('Guias Salariais'!$C$1:$C$500)-ROW('Guias Salariais'!$C$1)+1),ROW(21:21))),"")</f>
        <v/>
      </c>
      <c r="V22" s="406" t="str" cm="1">
        <f t="array" ref="V22">IFERROR(INDEX('Guias Salariais'!$D$1:$D520,SMALL(IF(V$1='Guias Salariais'!$C$1:$C$500,ROW('Guias Salariais'!$C$1:$C$500)-ROW('Guias Salariais'!$C$1)+1),ROW(21:21))),"")</f>
        <v/>
      </c>
    </row>
    <row r="23" spans="1:22">
      <c r="A23" s="483"/>
      <c r="B23" s="404" t="str" cm="1">
        <f t="array" ref="B23">IFERROR(INDEX('Guias Salariais'!$D$1:$D521,SMALL(IF(B$1='Guias Salariais'!$C$1:$C$500,ROW('Guias Salariais'!$C$1:$C$500)-ROW('Guias Salariais'!$C$1)+1),ROW(22:22))),"")</f>
        <v/>
      </c>
      <c r="C23" s="405" t="str" cm="1">
        <f t="array" ref="C23">IFERROR(INDEX('Guias Salariais'!$D$1:$D521,SMALL(IF(C$1='Guias Salariais'!$C$1:$C$500,ROW('Guias Salariais'!$C$1:$C$500)-ROW('Guias Salariais'!$C$1)+1),ROW(22:22))),"")</f>
        <v/>
      </c>
      <c r="D23" s="404" t="str" cm="1">
        <f t="array" ref="D23">IFERROR(INDEX('Guias Salariais'!$D$1:$D521,SMALL(IF(D$1='Guias Salariais'!$C$1:$C$500,ROW('Guias Salariais'!$C$1:$C$500)-ROW('Guias Salariais'!$C$1)+1),ROW(22:22))),"")</f>
        <v/>
      </c>
      <c r="E23" s="405" t="str" cm="1">
        <f t="array" ref="E23">IFERROR(INDEX('Guias Salariais'!$D$1:$D521,SMALL(IF(E$1='Guias Salariais'!$C$1:$C$500,ROW('Guias Salariais'!$C$1:$C$500)-ROW('Guias Salariais'!$C$1)+1),ROW(22:22))),"")</f>
        <v/>
      </c>
      <c r="F23" s="404" t="str" cm="1">
        <f t="array" ref="F23">IFERROR(INDEX('Guias Salariais'!$D$1:$D521,SMALL(IF(F$1='Guias Salariais'!$C$1:$C$500,ROW('Guias Salariais'!$C$1:$C$500)-ROW('Guias Salariais'!$C$1)+1),ROW(22:22))),"")</f>
        <v/>
      </c>
      <c r="G23" s="405" cm="1">
        <f t="array" ref="G23">IFERROR(INDEX('Guias Salariais'!$D$1:$D521,SMALL(IF(G$1='Guias Salariais'!$C$1:$C$500,ROW('Guias Salariais'!$C$1:$C$500)-ROW('Guias Salariais'!$C$1)+1),ROW(22:22))),"")</f>
        <v>9490</v>
      </c>
      <c r="H23" s="404" cm="1">
        <f t="array" ref="H23">IFERROR(INDEX('Guias Salariais'!$D$1:$D521,SMALL(IF(H$1='Guias Salariais'!$C$1:$C$500,ROW('Guias Salariais'!$C$1:$C$500)-ROW('Guias Salariais'!$C$1)+1),ROW(22:22))),"")</f>
        <v>10800</v>
      </c>
      <c r="I23" s="359"/>
      <c r="J23" s="404" t="str" cm="1">
        <f t="array" ref="J23">IFERROR(INDEX('Guias Salariais'!$D$1:$D521,SMALL(IF(J$1='Guias Salariais'!$C$1:$C$500,ROW('Guias Salariais'!$C$1:$C$500)-ROW('Guias Salariais'!$C$1)+1),ROW(22:22))),"")</f>
        <v/>
      </c>
      <c r="K23" s="405" t="str" cm="1">
        <f t="array" ref="K23">IFERROR(INDEX('Guias Salariais'!$D$1:$D521,SMALL(IF(K$1='Guias Salariais'!$C$1:$C$500,ROW('Guias Salariais'!$C$1:$C$500)-ROW('Guias Salariais'!$C$1)+1),ROW(22:22))),"")</f>
        <v/>
      </c>
      <c r="L23" s="404" t="str" cm="1">
        <f t="array" ref="L23">IFERROR(INDEX('Guias Salariais'!$D$1:$D521,SMALL(IF(L$1='Guias Salariais'!$C$1:$C$500,ROW('Guias Salariais'!$C$1:$C$500)-ROW('Guias Salariais'!$C$1)+1),ROW(22:22))),"")</f>
        <v/>
      </c>
      <c r="M23" s="405" t="str" cm="1">
        <f t="array" ref="M23">IFERROR(INDEX('Guias Salariais'!$D$1:$D521,SMALL(IF(M$1='Guias Salariais'!$C$1:$C$500,ROW('Guias Salariais'!$C$1:$C$500)-ROW('Guias Salariais'!$C$1)+1),ROW(22:22))),"")</f>
        <v/>
      </c>
      <c r="N23" s="404" t="str" cm="1">
        <f t="array" ref="N23">IFERROR(INDEX('Guias Salariais'!$D$1:$D521,SMALL(IF(N$1='Guias Salariais'!$C$1:$C$500,ROW('Guias Salariais'!$C$1:$C$500)-ROW('Guias Salariais'!$C$1)+1),ROW(22:22))),"")</f>
        <v/>
      </c>
      <c r="O23" s="405" t="str" cm="1">
        <f t="array" ref="O23">IFERROR(INDEX('Guias Salariais'!$D$1:$D521,SMALL(IF(O$1='Guias Salariais'!$C$1:$C$500,ROW('Guias Salariais'!$C$1:$C$500)-ROW('Guias Salariais'!$C$1)+1),ROW(22:22))),"")</f>
        <v/>
      </c>
      <c r="P23" s="404" t="str" cm="1">
        <f t="array" ref="P23">IFERROR(INDEX('Guias Salariais'!$D$1:$D521,SMALL(IF(P$1='Guias Salariais'!$C$1:$C$500,ROW('Guias Salariais'!$C$1:$C$500)-ROW('Guias Salariais'!$C$1)+1),ROW(22:22))),"")</f>
        <v/>
      </c>
      <c r="Q23" s="405" t="str" cm="1">
        <f t="array" ref="Q23">IFERROR(INDEX('Guias Salariais'!$D$1:$D521,SMALL(IF(Q$1='Guias Salariais'!$C$1:$C$500,ROW('Guias Salariais'!$C$1:$C$500)-ROW('Guias Salariais'!$C$1)+1),ROW(22:22))),"")</f>
        <v/>
      </c>
      <c r="R23" s="404" t="str" cm="1">
        <f t="array" ref="R23">IFERROR(INDEX('Guias Salariais'!$D$1:$D521,SMALL(IF(R$1='Guias Salariais'!$C$1:$C$500,ROW('Guias Salariais'!$C$1:$C$500)-ROW('Guias Salariais'!$C$1)+1),ROW(22:22))),"")</f>
        <v/>
      </c>
      <c r="S23" s="405" t="str" cm="1">
        <f t="array" ref="S23">IFERROR(INDEX('Guias Salariais'!$D$1:$D521,SMALL(IF(S$1='Guias Salariais'!$C$1:$C$500,ROW('Guias Salariais'!$C$1:$C$500)-ROW('Guias Salariais'!$C$1)+1),ROW(22:22))),"")</f>
        <v/>
      </c>
      <c r="T23" s="404" t="str" cm="1">
        <f t="array" ref="T23">IFERROR(INDEX('Guias Salariais'!$D$1:$D521,SMALL(IF(T$1='Guias Salariais'!$C$1:$C$500,ROW('Guias Salariais'!$C$1:$C$500)-ROW('Guias Salariais'!$C$1)+1),ROW(22:22))),"")</f>
        <v/>
      </c>
      <c r="U23" s="405" t="str" cm="1">
        <f t="array" ref="U23">IFERROR(INDEX('Guias Salariais'!$D$1:$D521,SMALL(IF(U$1='Guias Salariais'!$C$1:$C$500,ROW('Guias Salariais'!$C$1:$C$500)-ROW('Guias Salariais'!$C$1)+1),ROW(22:22))),"")</f>
        <v/>
      </c>
      <c r="V23" s="406" t="str" cm="1">
        <f t="array" ref="V23">IFERROR(INDEX('Guias Salariais'!$D$1:$D521,SMALL(IF(V$1='Guias Salariais'!$C$1:$C$500,ROW('Guias Salariais'!$C$1:$C$500)-ROW('Guias Salariais'!$C$1)+1),ROW(22:22))),"")</f>
        <v/>
      </c>
    </row>
    <row r="24" spans="1:22">
      <c r="A24" s="483"/>
      <c r="B24" s="404" t="str" cm="1">
        <f t="array" ref="B24">IFERROR(INDEX('Guias Salariais'!$D$1:$D522,SMALL(IF(B$1='Guias Salariais'!$C$1:$C$500,ROW('Guias Salariais'!$C$1:$C$500)-ROW('Guias Salariais'!$C$1)+1),ROW(23:23))),"")</f>
        <v/>
      </c>
      <c r="C24" s="405" t="str" cm="1">
        <f t="array" ref="C24">IFERROR(INDEX('Guias Salariais'!$D$1:$D522,SMALL(IF(C$1='Guias Salariais'!$C$1:$C$500,ROW('Guias Salariais'!$C$1:$C$500)-ROW('Guias Salariais'!$C$1)+1),ROW(23:23))),"")</f>
        <v/>
      </c>
      <c r="D24" s="404" t="str" cm="1">
        <f t="array" ref="D24">IFERROR(INDEX('Guias Salariais'!$D$1:$D522,SMALL(IF(D$1='Guias Salariais'!$C$1:$C$500,ROW('Guias Salariais'!$C$1:$C$500)-ROW('Guias Salariais'!$C$1)+1),ROW(23:23))),"")</f>
        <v/>
      </c>
      <c r="E24" s="405" t="str" cm="1">
        <f t="array" ref="E24">IFERROR(INDEX('Guias Salariais'!$D$1:$D522,SMALL(IF(E$1='Guias Salariais'!$C$1:$C$500,ROW('Guias Salariais'!$C$1:$C$500)-ROW('Guias Salariais'!$C$1)+1),ROW(23:23))),"")</f>
        <v/>
      </c>
      <c r="F24" s="404" t="str" cm="1">
        <f t="array" ref="F24">IFERROR(INDEX('Guias Salariais'!$D$1:$D522,SMALL(IF(F$1='Guias Salariais'!$C$1:$C$500,ROW('Guias Salariais'!$C$1:$C$500)-ROW('Guias Salariais'!$C$1)+1),ROW(23:23))),"")</f>
        <v/>
      </c>
      <c r="G24" s="405" cm="1">
        <f t="array" ref="G24">IFERROR(INDEX('Guias Salariais'!$D$1:$D522,SMALL(IF(G$1='Guias Salariais'!$C$1:$C$500,ROW('Guias Salariais'!$C$1:$C$500)-ROW('Guias Salariais'!$C$1)+1),ROW(23:23))),"")</f>
        <v>10075</v>
      </c>
      <c r="H24" s="404" cm="1">
        <f t="array" ref="H24">IFERROR(INDEX('Guias Salariais'!$D$1:$D522,SMALL(IF(H$1='Guias Salariais'!$C$1:$C$500,ROW('Guias Salariais'!$C$1:$C$500)-ROW('Guias Salariais'!$C$1)+1),ROW(23:23))),"")</f>
        <v>10750</v>
      </c>
      <c r="I24" s="405" cm="1">
        <f t="array" ref="I24">IFERROR(INDEX('Guias Salariais'!$D$1:$D522,SMALL(IF(I$1='Guias Salariais'!$C$1:$C$500,ROW('Guias Salariais'!$C$1:$C$500)-ROW('Guias Salariais'!$C$1)+1),ROW(23:23))),"")</f>
        <v>19630</v>
      </c>
      <c r="J24" s="404" t="str" cm="1">
        <f t="array" ref="J24">IFERROR(INDEX('Guias Salariais'!$D$1:$D522,SMALL(IF(J$1='Guias Salariais'!$C$1:$C$500,ROW('Guias Salariais'!$C$1:$C$500)-ROW('Guias Salariais'!$C$1)+1),ROW(23:23))),"")</f>
        <v/>
      </c>
      <c r="K24" s="405" t="str" cm="1">
        <f t="array" ref="K24">IFERROR(INDEX('Guias Salariais'!$D$1:$D522,SMALL(IF(K$1='Guias Salariais'!$C$1:$C$500,ROW('Guias Salariais'!$C$1:$C$500)-ROW('Guias Salariais'!$C$1)+1),ROW(23:23))),"")</f>
        <v/>
      </c>
      <c r="L24" s="404" t="str" cm="1">
        <f t="array" ref="L24">IFERROR(INDEX('Guias Salariais'!$D$1:$D522,SMALL(IF(L$1='Guias Salariais'!$C$1:$C$500,ROW('Guias Salariais'!$C$1:$C$500)-ROW('Guias Salariais'!$C$1)+1),ROW(23:23))),"")</f>
        <v/>
      </c>
      <c r="M24" s="405" t="str" cm="1">
        <f t="array" ref="M24">IFERROR(INDEX('Guias Salariais'!$D$1:$D522,SMALL(IF(M$1='Guias Salariais'!$C$1:$C$500,ROW('Guias Salariais'!$C$1:$C$500)-ROW('Guias Salariais'!$C$1)+1),ROW(23:23))),"")</f>
        <v/>
      </c>
      <c r="N24" s="404" t="str" cm="1">
        <f t="array" ref="N24">IFERROR(INDEX('Guias Salariais'!$D$1:$D522,SMALL(IF(N$1='Guias Salariais'!$C$1:$C$500,ROW('Guias Salariais'!$C$1:$C$500)-ROW('Guias Salariais'!$C$1)+1),ROW(23:23))),"")</f>
        <v/>
      </c>
      <c r="O24" s="405" t="str" cm="1">
        <f t="array" ref="O24">IFERROR(INDEX('Guias Salariais'!$D$1:$D522,SMALL(IF(O$1='Guias Salariais'!$C$1:$C$500,ROW('Guias Salariais'!$C$1:$C$500)-ROW('Guias Salariais'!$C$1)+1),ROW(23:23))),"")</f>
        <v/>
      </c>
      <c r="P24" s="404" t="str" cm="1">
        <f t="array" ref="P24">IFERROR(INDEX('Guias Salariais'!$D$1:$D522,SMALL(IF(P$1='Guias Salariais'!$C$1:$C$500,ROW('Guias Salariais'!$C$1:$C$500)-ROW('Guias Salariais'!$C$1)+1),ROW(23:23))),"")</f>
        <v/>
      </c>
      <c r="Q24" s="405" t="str" cm="1">
        <f t="array" ref="Q24">IFERROR(INDEX('Guias Salariais'!$D$1:$D522,SMALL(IF(Q$1='Guias Salariais'!$C$1:$C$500,ROW('Guias Salariais'!$C$1:$C$500)-ROW('Guias Salariais'!$C$1)+1),ROW(23:23))),"")</f>
        <v/>
      </c>
      <c r="R24" s="404" t="str" cm="1">
        <f t="array" ref="R24">IFERROR(INDEX('Guias Salariais'!$D$1:$D522,SMALL(IF(R$1='Guias Salariais'!$C$1:$C$500,ROW('Guias Salariais'!$C$1:$C$500)-ROW('Guias Salariais'!$C$1)+1),ROW(23:23))),"")</f>
        <v/>
      </c>
      <c r="S24" s="405" t="str" cm="1">
        <f t="array" ref="S24">IFERROR(INDEX('Guias Salariais'!$D$1:$D522,SMALL(IF(S$1='Guias Salariais'!$C$1:$C$500,ROW('Guias Salariais'!$C$1:$C$500)-ROW('Guias Salariais'!$C$1)+1),ROW(23:23))),"")</f>
        <v/>
      </c>
      <c r="T24" s="404" t="str" cm="1">
        <f t="array" ref="T24">IFERROR(INDEX('Guias Salariais'!$D$1:$D522,SMALL(IF(T$1='Guias Salariais'!$C$1:$C$500,ROW('Guias Salariais'!$C$1:$C$500)-ROW('Guias Salariais'!$C$1)+1),ROW(23:23))),"")</f>
        <v/>
      </c>
      <c r="U24" s="405" t="str" cm="1">
        <f t="array" ref="U24">IFERROR(INDEX('Guias Salariais'!$D$1:$D522,SMALL(IF(U$1='Guias Salariais'!$C$1:$C$500,ROW('Guias Salariais'!$C$1:$C$500)-ROW('Guias Salariais'!$C$1)+1),ROW(23:23))),"")</f>
        <v/>
      </c>
      <c r="V24" s="406" t="str" cm="1">
        <f t="array" ref="V24">IFERROR(INDEX('Guias Salariais'!$D$1:$D522,SMALL(IF(V$1='Guias Salariais'!$C$1:$C$500,ROW('Guias Salariais'!$C$1:$C$500)-ROW('Guias Salariais'!$C$1)+1),ROW(23:23))),"")</f>
        <v/>
      </c>
    </row>
    <row r="25" spans="1:22">
      <c r="A25" s="483"/>
      <c r="B25" s="404" t="str" cm="1">
        <f t="array" ref="B25">IFERROR(INDEX('Guias Salariais'!$D$1:$D523,SMALL(IF(B$1='Guias Salariais'!$C$1:$C$500,ROW('Guias Salariais'!$C$1:$C$500)-ROW('Guias Salariais'!$C$1)+1),ROW(24:24))),"")</f>
        <v/>
      </c>
      <c r="C25" s="405" t="str" cm="1">
        <f t="array" ref="C25">IFERROR(INDEX('Guias Salariais'!$D$1:$D523,SMALL(IF(C$1='Guias Salariais'!$C$1:$C$500,ROW('Guias Salariais'!$C$1:$C$500)-ROW('Guias Salariais'!$C$1)+1),ROW(24:24))),"")</f>
        <v/>
      </c>
      <c r="D25" s="404" t="str" cm="1">
        <f t="array" ref="D25">IFERROR(INDEX('Guias Salariais'!$D$1:$D523,SMALL(IF(D$1='Guias Salariais'!$C$1:$C$500,ROW('Guias Salariais'!$C$1:$C$500)-ROW('Guias Salariais'!$C$1)+1),ROW(24:24))),"")</f>
        <v/>
      </c>
      <c r="E25" s="405" t="str" cm="1">
        <f t="array" ref="E25">IFERROR(INDEX('Guias Salariais'!$D$1:$D523,SMALL(IF(E$1='Guias Salariais'!$C$1:$C$500,ROW('Guias Salariais'!$C$1:$C$500)-ROW('Guias Salariais'!$C$1)+1),ROW(24:24))),"")</f>
        <v/>
      </c>
      <c r="F25" s="404" t="str" cm="1">
        <f t="array" ref="F25">IFERROR(INDEX('Guias Salariais'!$D$1:$D523,SMALL(IF(F$1='Guias Salariais'!$C$1:$C$500,ROW('Guias Salariais'!$C$1:$C$500)-ROW('Guias Salariais'!$C$1)+1),ROW(24:24))),"")</f>
        <v/>
      </c>
      <c r="G25" s="405" cm="1">
        <f t="array" ref="G25">IFERROR(INDEX('Guias Salariais'!$D$1:$D523,SMALL(IF(G$1='Guias Salariais'!$C$1:$C$500,ROW('Guias Salariais'!$C$1:$C$500)-ROW('Guias Salariais'!$C$1)+1),ROW(24:24))),"")</f>
        <v>10075</v>
      </c>
      <c r="H25" s="404" cm="1">
        <f t="array" ref="H25">IFERROR(INDEX('Guias Salariais'!$D$1:$D523,SMALL(IF(H$1='Guias Salariais'!$C$1:$C$500,ROW('Guias Salariais'!$C$1:$C$500)-ROW('Guias Salariais'!$C$1)+1),ROW(24:24))),"")</f>
        <v>9083.3333333333339</v>
      </c>
      <c r="I25" s="405" cm="1">
        <f t="array" ref="I25">IFERROR(INDEX('Guias Salariais'!$D$1:$D523,SMALL(IF(I$1='Guias Salariais'!$C$1:$C$500,ROW('Guias Salariais'!$C$1:$C$500)-ROW('Guias Salariais'!$C$1)+1),ROW(24:24))),"")</f>
        <v>20475</v>
      </c>
      <c r="J25" s="404" t="str" cm="1">
        <f t="array" ref="J25">IFERROR(INDEX('Guias Salariais'!$D$1:$D523,SMALL(IF(J$1='Guias Salariais'!$C$1:$C$500,ROW('Guias Salariais'!$C$1:$C$500)-ROW('Guias Salariais'!$C$1)+1),ROW(24:24))),"")</f>
        <v/>
      </c>
      <c r="K25" s="405" t="str" cm="1">
        <f t="array" ref="K25">IFERROR(INDEX('Guias Salariais'!$D$1:$D523,SMALL(IF(K$1='Guias Salariais'!$C$1:$C$500,ROW('Guias Salariais'!$C$1:$C$500)-ROW('Guias Salariais'!$C$1)+1),ROW(24:24))),"")</f>
        <v/>
      </c>
      <c r="L25" s="404" t="str" cm="1">
        <f t="array" ref="L25">IFERROR(INDEX('Guias Salariais'!$D$1:$D523,SMALL(IF(L$1='Guias Salariais'!$C$1:$C$500,ROW('Guias Salariais'!$C$1:$C$500)-ROW('Guias Salariais'!$C$1)+1),ROW(24:24))),"")</f>
        <v/>
      </c>
      <c r="M25" s="405" t="str" cm="1">
        <f t="array" ref="M25">IFERROR(INDEX('Guias Salariais'!$D$1:$D523,SMALL(IF(M$1='Guias Salariais'!$C$1:$C$500,ROW('Guias Salariais'!$C$1:$C$500)-ROW('Guias Salariais'!$C$1)+1),ROW(24:24))),"")</f>
        <v/>
      </c>
      <c r="N25" s="404" t="str" cm="1">
        <f t="array" ref="N25">IFERROR(INDEX('Guias Salariais'!$D$1:$D523,SMALL(IF(N$1='Guias Salariais'!$C$1:$C$500,ROW('Guias Salariais'!$C$1:$C$500)-ROW('Guias Salariais'!$C$1)+1),ROW(24:24))),"")</f>
        <v/>
      </c>
      <c r="O25" s="405" t="str" cm="1">
        <f t="array" ref="O25">IFERROR(INDEX('Guias Salariais'!$D$1:$D523,SMALL(IF(O$1='Guias Salariais'!$C$1:$C$500,ROW('Guias Salariais'!$C$1:$C$500)-ROW('Guias Salariais'!$C$1)+1),ROW(24:24))),"")</f>
        <v/>
      </c>
      <c r="P25" s="404" t="str" cm="1">
        <f t="array" ref="P25">IFERROR(INDEX('Guias Salariais'!$D$1:$D523,SMALL(IF(P$1='Guias Salariais'!$C$1:$C$500,ROW('Guias Salariais'!$C$1:$C$500)-ROW('Guias Salariais'!$C$1)+1),ROW(24:24))),"")</f>
        <v/>
      </c>
      <c r="Q25" s="405" t="str" cm="1">
        <f t="array" ref="Q25">IFERROR(INDEX('Guias Salariais'!$D$1:$D523,SMALL(IF(Q$1='Guias Salariais'!$C$1:$C$500,ROW('Guias Salariais'!$C$1:$C$500)-ROW('Guias Salariais'!$C$1)+1),ROW(24:24))),"")</f>
        <v/>
      </c>
      <c r="R25" s="404" t="str" cm="1">
        <f t="array" ref="R25">IFERROR(INDEX('Guias Salariais'!$D$1:$D523,SMALL(IF(R$1='Guias Salariais'!$C$1:$C$500,ROW('Guias Salariais'!$C$1:$C$500)-ROW('Guias Salariais'!$C$1)+1),ROW(24:24))),"")</f>
        <v/>
      </c>
      <c r="S25" s="405" t="str" cm="1">
        <f t="array" ref="S25">IFERROR(INDEX('Guias Salariais'!$D$1:$D523,SMALL(IF(S$1='Guias Salariais'!$C$1:$C$500,ROW('Guias Salariais'!$C$1:$C$500)-ROW('Guias Salariais'!$C$1)+1),ROW(24:24))),"")</f>
        <v/>
      </c>
      <c r="T25" s="404" t="str" cm="1">
        <f t="array" ref="T25">IFERROR(INDEX('Guias Salariais'!$D$1:$D523,SMALL(IF(T$1='Guias Salariais'!$C$1:$C$500,ROW('Guias Salariais'!$C$1:$C$500)-ROW('Guias Salariais'!$C$1)+1),ROW(24:24))),"")</f>
        <v/>
      </c>
      <c r="U25" s="405" t="str" cm="1">
        <f t="array" ref="U25">IFERROR(INDEX('Guias Salariais'!$D$1:$D523,SMALL(IF(U$1='Guias Salariais'!$C$1:$C$500,ROW('Guias Salariais'!$C$1:$C$500)-ROW('Guias Salariais'!$C$1)+1),ROW(24:24))),"")</f>
        <v/>
      </c>
      <c r="V25" s="406" t="str" cm="1">
        <f t="array" ref="V25">IFERROR(INDEX('Guias Salariais'!$D$1:$D523,SMALL(IF(V$1='Guias Salariais'!$C$1:$C$500,ROW('Guias Salariais'!$C$1:$C$500)-ROW('Guias Salariais'!$C$1)+1),ROW(24:24))),"")</f>
        <v/>
      </c>
    </row>
    <row r="26" spans="1:22">
      <c r="A26" s="483"/>
      <c r="B26" s="404" t="str" cm="1">
        <f t="array" ref="B26">IFERROR(INDEX('Guias Salariais'!$D$1:$D524,SMALL(IF(B$1='Guias Salariais'!$C$1:$C$500,ROW('Guias Salariais'!$C$1:$C$500)-ROW('Guias Salariais'!$C$1)+1),ROW(25:25))),"")</f>
        <v/>
      </c>
      <c r="C26" s="405" t="str" cm="1">
        <f t="array" ref="C26">IFERROR(INDEX('Guias Salariais'!$D$1:$D524,SMALL(IF(C$1='Guias Salariais'!$C$1:$C$500,ROW('Guias Salariais'!$C$1:$C$500)-ROW('Guias Salariais'!$C$1)+1),ROW(25:25))),"")</f>
        <v/>
      </c>
      <c r="D26" s="404" t="str" cm="1">
        <f t="array" ref="D26">IFERROR(INDEX('Guias Salariais'!$D$1:$D524,SMALL(IF(D$1='Guias Salariais'!$C$1:$C$500,ROW('Guias Salariais'!$C$1:$C$500)-ROW('Guias Salariais'!$C$1)+1),ROW(25:25))),"")</f>
        <v/>
      </c>
      <c r="E26" s="405" t="str" cm="1">
        <f t="array" ref="E26">IFERROR(INDEX('Guias Salariais'!$D$1:$D524,SMALL(IF(E$1='Guias Salariais'!$C$1:$C$500,ROW('Guias Salariais'!$C$1:$C$500)-ROW('Guias Salariais'!$C$1)+1),ROW(25:25))),"")</f>
        <v/>
      </c>
      <c r="F26" s="404" t="str" cm="1">
        <f t="array" ref="F26">IFERROR(INDEX('Guias Salariais'!$D$1:$D524,SMALL(IF(F$1='Guias Salariais'!$C$1:$C$500,ROW('Guias Salariais'!$C$1:$C$500)-ROW('Guias Salariais'!$C$1)+1),ROW(25:25))),"")</f>
        <v/>
      </c>
      <c r="G26" s="405" cm="1">
        <f t="array" ref="G26">IFERROR(INDEX('Guias Salariais'!$D$1:$D524,SMALL(IF(G$1='Guias Salariais'!$C$1:$C$500,ROW('Guias Salariais'!$C$1:$C$500)-ROW('Guias Salariais'!$C$1)+1),ROW(25:25))),"")</f>
        <v>5460</v>
      </c>
      <c r="H26" s="404" cm="1">
        <f t="array" ref="H26">IFERROR(INDEX('Guias Salariais'!$D$1:$D524,SMALL(IF(H$1='Guias Salariais'!$C$1:$C$500,ROW('Guias Salariais'!$C$1:$C$500)-ROW('Guias Salariais'!$C$1)+1),ROW(25:25))),"")</f>
        <v>10500</v>
      </c>
      <c r="I26" s="405" cm="1">
        <f t="array" ref="I26">IFERROR(INDEX('Guias Salariais'!$D$1:$D524,SMALL(IF(I$1='Guias Salariais'!$C$1:$C$500,ROW('Guias Salariais'!$C$1:$C$500)-ROW('Guias Salariais'!$C$1)+1),ROW(25:25))),"")</f>
        <v>20800</v>
      </c>
      <c r="J26" s="404" t="str" cm="1">
        <f t="array" ref="J26">IFERROR(INDEX('Guias Salariais'!$D$1:$D524,SMALL(IF(J$1='Guias Salariais'!$C$1:$C$500,ROW('Guias Salariais'!$C$1:$C$500)-ROW('Guias Salariais'!$C$1)+1),ROW(25:25))),"")</f>
        <v/>
      </c>
      <c r="K26" s="405" t="str" cm="1">
        <f t="array" ref="K26">IFERROR(INDEX('Guias Salariais'!$D$1:$D524,SMALL(IF(K$1='Guias Salariais'!$C$1:$C$500,ROW('Guias Salariais'!$C$1:$C$500)-ROW('Guias Salariais'!$C$1)+1),ROW(25:25))),"")</f>
        <v/>
      </c>
      <c r="L26" s="404" t="str" cm="1">
        <f t="array" ref="L26">IFERROR(INDEX('Guias Salariais'!$D$1:$D524,SMALL(IF(L$1='Guias Salariais'!$C$1:$C$500,ROW('Guias Salariais'!$C$1:$C$500)-ROW('Guias Salariais'!$C$1)+1),ROW(25:25))),"")</f>
        <v/>
      </c>
      <c r="M26" s="405" t="str" cm="1">
        <f t="array" ref="M26">IFERROR(INDEX('Guias Salariais'!$D$1:$D524,SMALL(IF(M$1='Guias Salariais'!$C$1:$C$500,ROW('Guias Salariais'!$C$1:$C$500)-ROW('Guias Salariais'!$C$1)+1),ROW(25:25))),"")</f>
        <v/>
      </c>
      <c r="N26" s="404" t="str" cm="1">
        <f t="array" ref="N26">IFERROR(INDEX('Guias Salariais'!$D$1:$D524,SMALL(IF(N$1='Guias Salariais'!$C$1:$C$500,ROW('Guias Salariais'!$C$1:$C$500)-ROW('Guias Salariais'!$C$1)+1),ROW(25:25))),"")</f>
        <v/>
      </c>
      <c r="O26" s="405" t="str" cm="1">
        <f t="array" ref="O26">IFERROR(INDEX('Guias Salariais'!$D$1:$D524,SMALL(IF(O$1='Guias Salariais'!$C$1:$C$500,ROW('Guias Salariais'!$C$1:$C$500)-ROW('Guias Salariais'!$C$1)+1),ROW(25:25))),"")</f>
        <v/>
      </c>
      <c r="P26" s="404" t="str" cm="1">
        <f t="array" ref="P26">IFERROR(INDEX('Guias Salariais'!$D$1:$D524,SMALL(IF(P$1='Guias Salariais'!$C$1:$C$500,ROW('Guias Salariais'!$C$1:$C$500)-ROW('Guias Salariais'!$C$1)+1),ROW(25:25))),"")</f>
        <v/>
      </c>
      <c r="Q26" s="405" t="str" cm="1">
        <f t="array" ref="Q26">IFERROR(INDEX('Guias Salariais'!$D$1:$D524,SMALL(IF(Q$1='Guias Salariais'!$C$1:$C$500,ROW('Guias Salariais'!$C$1:$C$500)-ROW('Guias Salariais'!$C$1)+1),ROW(25:25))),"")</f>
        <v/>
      </c>
      <c r="R26" s="404" t="str" cm="1">
        <f t="array" ref="R26">IFERROR(INDEX('Guias Salariais'!$D$1:$D524,SMALL(IF(R$1='Guias Salariais'!$C$1:$C$500,ROW('Guias Salariais'!$C$1:$C$500)-ROW('Guias Salariais'!$C$1)+1),ROW(25:25))),"")</f>
        <v/>
      </c>
      <c r="S26" s="405" t="str" cm="1">
        <f t="array" ref="S26">IFERROR(INDEX('Guias Salariais'!$D$1:$D524,SMALL(IF(S$1='Guias Salariais'!$C$1:$C$500,ROW('Guias Salariais'!$C$1:$C$500)-ROW('Guias Salariais'!$C$1)+1),ROW(25:25))),"")</f>
        <v/>
      </c>
      <c r="T26" s="404" t="str" cm="1">
        <f t="array" ref="T26">IFERROR(INDEX('Guias Salariais'!$D$1:$D524,SMALL(IF(T$1='Guias Salariais'!$C$1:$C$500,ROW('Guias Salariais'!$C$1:$C$500)-ROW('Guias Salariais'!$C$1)+1),ROW(25:25))),"")</f>
        <v/>
      </c>
      <c r="U26" s="405" t="str" cm="1">
        <f t="array" ref="U26">IFERROR(INDEX('Guias Salariais'!$D$1:$D524,SMALL(IF(U$1='Guias Salariais'!$C$1:$C$500,ROW('Guias Salariais'!$C$1:$C$500)-ROW('Guias Salariais'!$C$1)+1),ROW(25:25))),"")</f>
        <v/>
      </c>
      <c r="V26" s="406" t="str" cm="1">
        <f t="array" ref="V26">IFERROR(INDEX('Guias Salariais'!$D$1:$D524,SMALL(IF(V$1='Guias Salariais'!$C$1:$C$500,ROW('Guias Salariais'!$C$1:$C$500)-ROW('Guias Salariais'!$C$1)+1),ROW(25:25))),"")</f>
        <v/>
      </c>
    </row>
    <row r="27" spans="1:22">
      <c r="A27" s="483"/>
      <c r="B27" s="404" t="str" cm="1">
        <f t="array" ref="B27">IFERROR(INDEX('Guias Salariais'!$D$1:$D525,SMALL(IF(B$1='Guias Salariais'!$C$1:$C$500,ROW('Guias Salariais'!$C$1:$C$500)-ROW('Guias Salariais'!$C$1)+1),ROW(26:26))),"")</f>
        <v/>
      </c>
      <c r="C27" s="405" t="str" cm="1">
        <f t="array" ref="C27">IFERROR(INDEX('Guias Salariais'!$D$1:$D525,SMALL(IF(C$1='Guias Salariais'!$C$1:$C$500,ROW('Guias Salariais'!$C$1:$C$500)-ROW('Guias Salariais'!$C$1)+1),ROW(26:26))),"")</f>
        <v/>
      </c>
      <c r="D27" s="404" t="str" cm="1">
        <f t="array" ref="D27">IFERROR(INDEX('Guias Salariais'!$D$1:$D525,SMALL(IF(D$1='Guias Salariais'!$C$1:$C$500,ROW('Guias Salariais'!$C$1:$C$500)-ROW('Guias Salariais'!$C$1)+1),ROW(26:26))),"")</f>
        <v/>
      </c>
      <c r="E27" s="405" t="str" cm="1">
        <f t="array" ref="E27">IFERROR(INDEX('Guias Salariais'!$D$1:$D525,SMALL(IF(E$1='Guias Salariais'!$C$1:$C$500,ROW('Guias Salariais'!$C$1:$C$500)-ROW('Guias Salariais'!$C$1)+1),ROW(26:26))),"")</f>
        <v/>
      </c>
      <c r="F27" s="404" t="str" cm="1">
        <f t="array" ref="F27">IFERROR(INDEX('Guias Salariais'!$D$1:$D525,SMALL(IF(F$1='Guias Salariais'!$C$1:$C$500,ROW('Guias Salariais'!$C$1:$C$500)-ROW('Guias Salariais'!$C$1)+1),ROW(26:26))),"")</f>
        <v/>
      </c>
      <c r="G27" s="405" cm="1">
        <f t="array" ref="G27">IFERROR(INDEX('Guias Salariais'!$D$1:$D525,SMALL(IF(G$1='Guias Salariais'!$C$1:$C$500,ROW('Guias Salariais'!$C$1:$C$500)-ROW('Guias Salariais'!$C$1)+1),ROW(26:26))),"")</f>
        <v>8108.75</v>
      </c>
      <c r="H27" s="404" cm="1">
        <f t="array" ref="H27">IFERROR(INDEX('Guias Salariais'!$D$1:$D525,SMALL(IF(H$1='Guias Salariais'!$C$1:$C$500,ROW('Guias Salariais'!$C$1:$C$500)-ROW('Guias Salariais'!$C$1)+1),ROW(26:26))),"")</f>
        <v>16250</v>
      </c>
      <c r="I27" s="405" cm="1">
        <f t="array" ref="I27">IFERROR(INDEX('Guias Salariais'!$D$1:$D525,SMALL(IF(I$1='Guias Salariais'!$C$1:$C$500,ROW('Guias Salariais'!$C$1:$C$500)-ROW('Guias Salariais'!$C$1)+1),ROW(26:26))),"")</f>
        <v>13325</v>
      </c>
      <c r="J27" s="404" t="str" cm="1">
        <f t="array" ref="J27">IFERROR(INDEX('Guias Salariais'!$D$1:$D525,SMALL(IF(J$1='Guias Salariais'!$C$1:$C$500,ROW('Guias Salariais'!$C$1:$C$500)-ROW('Guias Salariais'!$C$1)+1),ROW(26:26))),"")</f>
        <v/>
      </c>
      <c r="K27" s="405" t="str" cm="1">
        <f t="array" ref="K27">IFERROR(INDEX('Guias Salariais'!$D$1:$D525,SMALL(IF(K$1='Guias Salariais'!$C$1:$C$500,ROW('Guias Salariais'!$C$1:$C$500)-ROW('Guias Salariais'!$C$1)+1),ROW(26:26))),"")</f>
        <v/>
      </c>
      <c r="L27" s="404" t="str" cm="1">
        <f t="array" ref="L27">IFERROR(INDEX('Guias Salariais'!$D$1:$D525,SMALL(IF(L$1='Guias Salariais'!$C$1:$C$500,ROW('Guias Salariais'!$C$1:$C$500)-ROW('Guias Salariais'!$C$1)+1),ROW(26:26))),"")</f>
        <v/>
      </c>
      <c r="M27" s="405" t="str" cm="1">
        <f t="array" ref="M27">IFERROR(INDEX('Guias Salariais'!$D$1:$D525,SMALL(IF(M$1='Guias Salariais'!$C$1:$C$500,ROW('Guias Salariais'!$C$1:$C$500)-ROW('Guias Salariais'!$C$1)+1),ROW(26:26))),"")</f>
        <v/>
      </c>
      <c r="N27" s="404" t="str" cm="1">
        <f t="array" ref="N27">IFERROR(INDEX('Guias Salariais'!$D$1:$D525,SMALL(IF(N$1='Guias Salariais'!$C$1:$C$500,ROW('Guias Salariais'!$C$1:$C$500)-ROW('Guias Salariais'!$C$1)+1),ROW(26:26))),"")</f>
        <v/>
      </c>
      <c r="O27" s="405" t="str" cm="1">
        <f t="array" ref="O27">IFERROR(INDEX('Guias Salariais'!$D$1:$D525,SMALL(IF(O$1='Guias Salariais'!$C$1:$C$500,ROW('Guias Salariais'!$C$1:$C$500)-ROW('Guias Salariais'!$C$1)+1),ROW(26:26))),"")</f>
        <v/>
      </c>
      <c r="P27" s="404" t="str" cm="1">
        <f t="array" ref="P27">IFERROR(INDEX('Guias Salariais'!$D$1:$D525,SMALL(IF(P$1='Guias Salariais'!$C$1:$C$500,ROW('Guias Salariais'!$C$1:$C$500)-ROW('Guias Salariais'!$C$1)+1),ROW(26:26))),"")</f>
        <v/>
      </c>
      <c r="Q27" s="405" t="str" cm="1">
        <f t="array" ref="Q27">IFERROR(INDEX('Guias Salariais'!$D$1:$D525,SMALL(IF(Q$1='Guias Salariais'!$C$1:$C$500,ROW('Guias Salariais'!$C$1:$C$500)-ROW('Guias Salariais'!$C$1)+1),ROW(26:26))),"")</f>
        <v/>
      </c>
      <c r="R27" s="404" t="str" cm="1">
        <f t="array" ref="R27">IFERROR(INDEX('Guias Salariais'!$D$1:$D525,SMALL(IF(R$1='Guias Salariais'!$C$1:$C$500,ROW('Guias Salariais'!$C$1:$C$500)-ROW('Guias Salariais'!$C$1)+1),ROW(26:26))),"")</f>
        <v/>
      </c>
      <c r="S27" s="405" t="str" cm="1">
        <f t="array" ref="S27">IFERROR(INDEX('Guias Salariais'!$D$1:$D525,SMALL(IF(S$1='Guias Salariais'!$C$1:$C$500,ROW('Guias Salariais'!$C$1:$C$500)-ROW('Guias Salariais'!$C$1)+1),ROW(26:26))),"")</f>
        <v/>
      </c>
      <c r="T27" s="404" t="str" cm="1">
        <f t="array" ref="T27">IFERROR(INDEX('Guias Salariais'!$D$1:$D525,SMALL(IF(T$1='Guias Salariais'!$C$1:$C$500,ROW('Guias Salariais'!$C$1:$C$500)-ROW('Guias Salariais'!$C$1)+1),ROW(26:26))),"")</f>
        <v/>
      </c>
      <c r="U27" s="405" t="str" cm="1">
        <f t="array" ref="U27">IFERROR(INDEX('Guias Salariais'!$D$1:$D525,SMALL(IF(U$1='Guias Salariais'!$C$1:$C$500,ROW('Guias Salariais'!$C$1:$C$500)-ROW('Guias Salariais'!$C$1)+1),ROW(26:26))),"")</f>
        <v/>
      </c>
      <c r="V27" s="406" t="str" cm="1">
        <f t="array" ref="V27">IFERROR(INDEX('Guias Salariais'!$D$1:$D525,SMALL(IF(V$1='Guias Salariais'!$C$1:$C$500,ROW('Guias Salariais'!$C$1:$C$500)-ROW('Guias Salariais'!$C$1)+1),ROW(26:26))),"")</f>
        <v/>
      </c>
    </row>
    <row r="28" spans="1:22">
      <c r="A28" s="483"/>
      <c r="B28" s="404" t="str" cm="1">
        <f t="array" ref="B28">IFERROR(INDEX('Guias Salariais'!$D$1:$D526,SMALL(IF(B$1='Guias Salariais'!$C$1:$C$500,ROW('Guias Salariais'!$C$1:$C$500)-ROW('Guias Salariais'!$C$1)+1),ROW(27:27))),"")</f>
        <v/>
      </c>
      <c r="C28" s="405" t="str" cm="1">
        <f t="array" ref="C28">IFERROR(INDEX('Guias Salariais'!$D$1:$D526,SMALL(IF(C$1='Guias Salariais'!$C$1:$C$500,ROW('Guias Salariais'!$C$1:$C$500)-ROW('Guias Salariais'!$C$1)+1),ROW(27:27))),"")</f>
        <v/>
      </c>
      <c r="D28" s="404" t="str" cm="1">
        <f t="array" ref="D28">IFERROR(INDEX('Guias Salariais'!$D$1:$D526,SMALL(IF(D$1='Guias Salariais'!$C$1:$C$500,ROW('Guias Salariais'!$C$1:$C$500)-ROW('Guias Salariais'!$C$1)+1),ROW(27:27))),"")</f>
        <v/>
      </c>
      <c r="E28" s="405" t="str" cm="1">
        <f t="array" ref="E28">IFERROR(INDEX('Guias Salariais'!$D$1:$D526,SMALL(IF(E$1='Guias Salariais'!$C$1:$C$500,ROW('Guias Salariais'!$C$1:$C$500)-ROW('Guias Salariais'!$C$1)+1),ROW(27:27))),"")</f>
        <v/>
      </c>
      <c r="F28" s="404" t="str" cm="1">
        <f t="array" ref="F28">IFERROR(INDEX('Guias Salariais'!$D$1:$D526,SMALL(IF(F$1='Guias Salariais'!$C$1:$C$500,ROW('Guias Salariais'!$C$1:$C$500)-ROW('Guias Salariais'!$C$1)+1),ROW(27:27))),"")</f>
        <v/>
      </c>
      <c r="G28" s="405" cm="1">
        <f t="array" ref="G28">IFERROR(INDEX('Guias Salariais'!$D$1:$D526,SMALL(IF(G$1='Guias Salariais'!$C$1:$C$500,ROW('Guias Salariais'!$C$1:$C$500)-ROW('Guias Salariais'!$C$1)+1),ROW(27:27))),"")</f>
        <v>10400</v>
      </c>
      <c r="H28" s="404" cm="1">
        <f t="array" ref="H28">IFERROR(INDEX('Guias Salariais'!$D$1:$D526,SMALL(IF(H$1='Guias Salariais'!$C$1:$C$500,ROW('Guias Salariais'!$C$1:$C$500)-ROW('Guias Salariais'!$C$1)+1),ROW(27:27))),"")</f>
        <v>16050</v>
      </c>
      <c r="I28" s="405" cm="1">
        <f t="array" ref="I28">IFERROR(INDEX('Guias Salariais'!$D$1:$D526,SMALL(IF(I$1='Guias Salariais'!$C$1:$C$500,ROW('Guias Salariais'!$C$1:$C$500)-ROW('Guias Salariais'!$C$1)+1),ROW(27:27))),"")</f>
        <v>19987.5</v>
      </c>
      <c r="J28" s="404" t="str" cm="1">
        <f t="array" ref="J28">IFERROR(INDEX('Guias Salariais'!$D$1:$D526,SMALL(IF(J$1='Guias Salariais'!$C$1:$C$500,ROW('Guias Salariais'!$C$1:$C$500)-ROW('Guias Salariais'!$C$1)+1),ROW(27:27))),"")</f>
        <v/>
      </c>
      <c r="K28" s="405" t="str" cm="1">
        <f t="array" ref="K28">IFERROR(INDEX('Guias Salariais'!$D$1:$D526,SMALL(IF(K$1='Guias Salariais'!$C$1:$C$500,ROW('Guias Salariais'!$C$1:$C$500)-ROW('Guias Salariais'!$C$1)+1),ROW(27:27))),"")</f>
        <v/>
      </c>
      <c r="L28" s="404" t="str" cm="1">
        <f t="array" ref="L28">IFERROR(INDEX('Guias Salariais'!$D$1:$D526,SMALL(IF(L$1='Guias Salariais'!$C$1:$C$500,ROW('Guias Salariais'!$C$1:$C$500)-ROW('Guias Salariais'!$C$1)+1),ROW(27:27))),"")</f>
        <v/>
      </c>
      <c r="M28" s="405" t="str" cm="1">
        <f t="array" ref="M28">IFERROR(INDEX('Guias Salariais'!$D$1:$D526,SMALL(IF(M$1='Guias Salariais'!$C$1:$C$500,ROW('Guias Salariais'!$C$1:$C$500)-ROW('Guias Salariais'!$C$1)+1),ROW(27:27))),"")</f>
        <v/>
      </c>
      <c r="N28" s="404" t="str" cm="1">
        <f t="array" ref="N28">IFERROR(INDEX('Guias Salariais'!$D$1:$D526,SMALL(IF(N$1='Guias Salariais'!$C$1:$C$500,ROW('Guias Salariais'!$C$1:$C$500)-ROW('Guias Salariais'!$C$1)+1),ROW(27:27))),"")</f>
        <v/>
      </c>
      <c r="O28" s="405" t="str" cm="1">
        <f t="array" ref="O28">IFERROR(INDEX('Guias Salariais'!$D$1:$D526,SMALL(IF(O$1='Guias Salariais'!$C$1:$C$500,ROW('Guias Salariais'!$C$1:$C$500)-ROW('Guias Salariais'!$C$1)+1),ROW(27:27))),"")</f>
        <v/>
      </c>
      <c r="P28" s="404" t="str" cm="1">
        <f t="array" ref="P28">IFERROR(INDEX('Guias Salariais'!$D$1:$D526,SMALL(IF(P$1='Guias Salariais'!$C$1:$C$500,ROW('Guias Salariais'!$C$1:$C$500)-ROW('Guias Salariais'!$C$1)+1),ROW(27:27))),"")</f>
        <v/>
      </c>
      <c r="Q28" s="405" t="str" cm="1">
        <f t="array" ref="Q28">IFERROR(INDEX('Guias Salariais'!$D$1:$D526,SMALL(IF(Q$1='Guias Salariais'!$C$1:$C$500,ROW('Guias Salariais'!$C$1:$C$500)-ROW('Guias Salariais'!$C$1)+1),ROW(27:27))),"")</f>
        <v/>
      </c>
      <c r="R28" s="404" t="str" cm="1">
        <f t="array" ref="R28">IFERROR(INDEX('Guias Salariais'!$D$1:$D526,SMALL(IF(R$1='Guias Salariais'!$C$1:$C$500,ROW('Guias Salariais'!$C$1:$C$500)-ROW('Guias Salariais'!$C$1)+1),ROW(27:27))),"")</f>
        <v/>
      </c>
      <c r="S28" s="405" t="str" cm="1">
        <f t="array" ref="S28">IFERROR(INDEX('Guias Salariais'!$D$1:$D526,SMALL(IF(S$1='Guias Salariais'!$C$1:$C$500,ROW('Guias Salariais'!$C$1:$C$500)-ROW('Guias Salariais'!$C$1)+1),ROW(27:27))),"")</f>
        <v/>
      </c>
      <c r="T28" s="404" t="str" cm="1">
        <f t="array" ref="T28">IFERROR(INDEX('Guias Salariais'!$D$1:$D526,SMALL(IF(T$1='Guias Salariais'!$C$1:$C$500,ROW('Guias Salariais'!$C$1:$C$500)-ROW('Guias Salariais'!$C$1)+1),ROW(27:27))),"")</f>
        <v/>
      </c>
      <c r="U28" s="405" t="str" cm="1">
        <f t="array" ref="U28">IFERROR(INDEX('Guias Salariais'!$D$1:$D526,SMALL(IF(U$1='Guias Salariais'!$C$1:$C$500,ROW('Guias Salariais'!$C$1:$C$500)-ROW('Guias Salariais'!$C$1)+1),ROW(27:27))),"")</f>
        <v/>
      </c>
      <c r="V28" s="406" t="str" cm="1">
        <f t="array" ref="V28">IFERROR(INDEX('Guias Salariais'!$D$1:$D526,SMALL(IF(V$1='Guias Salariais'!$C$1:$C$500,ROW('Guias Salariais'!$C$1:$C$500)-ROW('Guias Salariais'!$C$1)+1),ROW(27:27))),"")</f>
        <v/>
      </c>
    </row>
    <row r="29" spans="1:22">
      <c r="A29" s="483"/>
      <c r="B29" s="404" t="str" cm="1">
        <f t="array" ref="B29">IFERROR(INDEX('Guias Salariais'!$D$1:$D527,SMALL(IF(B$1='Guias Salariais'!$C$1:$C$500,ROW('Guias Salariais'!$C$1:$C$500)-ROW('Guias Salariais'!$C$1)+1),ROW(28:28))),"")</f>
        <v/>
      </c>
      <c r="C29" s="405" t="str" cm="1">
        <f t="array" ref="C29">IFERROR(INDEX('Guias Salariais'!$D$1:$D527,SMALL(IF(C$1='Guias Salariais'!$C$1:$C$500,ROW('Guias Salariais'!$C$1:$C$500)-ROW('Guias Salariais'!$C$1)+1),ROW(28:28))),"")</f>
        <v/>
      </c>
      <c r="D29" s="404" t="str" cm="1">
        <f t="array" ref="D29">IFERROR(INDEX('Guias Salariais'!$D$1:$D527,SMALL(IF(D$1='Guias Salariais'!$C$1:$C$500,ROW('Guias Salariais'!$C$1:$C$500)-ROW('Guias Salariais'!$C$1)+1),ROW(28:28))),"")</f>
        <v/>
      </c>
      <c r="E29" s="405" t="str" cm="1">
        <f t="array" ref="E29">IFERROR(INDEX('Guias Salariais'!$D$1:$D527,SMALL(IF(E$1='Guias Salariais'!$C$1:$C$500,ROW('Guias Salariais'!$C$1:$C$500)-ROW('Guias Salariais'!$C$1)+1),ROW(28:28))),"")</f>
        <v/>
      </c>
      <c r="F29" s="404" t="str" cm="1">
        <f t="array" ref="F29">IFERROR(INDEX('Guias Salariais'!$D$1:$D527,SMALL(IF(F$1='Guias Salariais'!$C$1:$C$500,ROW('Guias Salariais'!$C$1:$C$500)-ROW('Guias Salariais'!$C$1)+1),ROW(28:28))),"")</f>
        <v/>
      </c>
      <c r="G29" s="405" cm="1">
        <f t="array" ref="G29">IFERROR(INDEX('Guias Salariais'!$D$1:$D527,SMALL(IF(G$1='Guias Salariais'!$C$1:$C$500,ROW('Guias Salariais'!$C$1:$C$500)-ROW('Guias Salariais'!$C$1)+1),ROW(28:28))),"")</f>
        <v>8125</v>
      </c>
      <c r="H29" s="360"/>
      <c r="I29" s="405" cm="1">
        <f t="array" ref="I29">IFERROR(INDEX('Guias Salariais'!$D$1:$D527,SMALL(IF(I$1='Guias Salariais'!$C$1:$C$500,ROW('Guias Salariais'!$C$1:$C$500)-ROW('Guias Salariais'!$C$1)+1),ROW(28:28))),"")</f>
        <v>21450</v>
      </c>
      <c r="J29" s="404" t="str" cm="1">
        <f t="array" ref="J29">IFERROR(INDEX('Guias Salariais'!$D$1:$D527,SMALL(IF(J$1='Guias Salariais'!$C$1:$C$500,ROW('Guias Salariais'!$C$1:$C$500)-ROW('Guias Salariais'!$C$1)+1),ROW(28:28))),"")</f>
        <v/>
      </c>
      <c r="K29" s="405" t="str" cm="1">
        <f t="array" ref="K29">IFERROR(INDEX('Guias Salariais'!$D$1:$D527,SMALL(IF(K$1='Guias Salariais'!$C$1:$C$500,ROW('Guias Salariais'!$C$1:$C$500)-ROW('Guias Salariais'!$C$1)+1),ROW(28:28))),"")</f>
        <v/>
      </c>
      <c r="L29" s="404" t="str" cm="1">
        <f t="array" ref="L29">IFERROR(INDEX('Guias Salariais'!$D$1:$D527,SMALL(IF(L$1='Guias Salariais'!$C$1:$C$500,ROW('Guias Salariais'!$C$1:$C$500)-ROW('Guias Salariais'!$C$1)+1),ROW(28:28))),"")</f>
        <v/>
      </c>
      <c r="M29" s="405" t="str" cm="1">
        <f t="array" ref="M29">IFERROR(INDEX('Guias Salariais'!$D$1:$D527,SMALL(IF(M$1='Guias Salariais'!$C$1:$C$500,ROW('Guias Salariais'!$C$1:$C$500)-ROW('Guias Salariais'!$C$1)+1),ROW(28:28))),"")</f>
        <v/>
      </c>
      <c r="N29" s="404" t="str" cm="1">
        <f t="array" ref="N29">IFERROR(INDEX('Guias Salariais'!$D$1:$D527,SMALL(IF(N$1='Guias Salariais'!$C$1:$C$500,ROW('Guias Salariais'!$C$1:$C$500)-ROW('Guias Salariais'!$C$1)+1),ROW(28:28))),"")</f>
        <v/>
      </c>
      <c r="O29" s="405" t="str" cm="1">
        <f t="array" ref="O29">IFERROR(INDEX('Guias Salariais'!$D$1:$D527,SMALL(IF(O$1='Guias Salariais'!$C$1:$C$500,ROW('Guias Salariais'!$C$1:$C$500)-ROW('Guias Salariais'!$C$1)+1),ROW(28:28))),"")</f>
        <v/>
      </c>
      <c r="P29" s="404" t="str" cm="1">
        <f t="array" ref="P29">IFERROR(INDEX('Guias Salariais'!$D$1:$D527,SMALL(IF(P$1='Guias Salariais'!$C$1:$C$500,ROW('Guias Salariais'!$C$1:$C$500)-ROW('Guias Salariais'!$C$1)+1),ROW(28:28))),"")</f>
        <v/>
      </c>
      <c r="Q29" s="405" t="str" cm="1">
        <f t="array" ref="Q29">IFERROR(INDEX('Guias Salariais'!$D$1:$D527,SMALL(IF(Q$1='Guias Salariais'!$C$1:$C$500,ROW('Guias Salariais'!$C$1:$C$500)-ROW('Guias Salariais'!$C$1)+1),ROW(28:28))),"")</f>
        <v/>
      </c>
      <c r="R29" s="404" t="str" cm="1">
        <f t="array" ref="R29">IFERROR(INDEX('Guias Salariais'!$D$1:$D527,SMALL(IF(R$1='Guias Salariais'!$C$1:$C$500,ROW('Guias Salariais'!$C$1:$C$500)-ROW('Guias Salariais'!$C$1)+1),ROW(28:28))),"")</f>
        <v/>
      </c>
      <c r="S29" s="405" t="str" cm="1">
        <f t="array" ref="S29">IFERROR(INDEX('Guias Salariais'!$D$1:$D527,SMALL(IF(S$1='Guias Salariais'!$C$1:$C$500,ROW('Guias Salariais'!$C$1:$C$500)-ROW('Guias Salariais'!$C$1)+1),ROW(28:28))),"")</f>
        <v/>
      </c>
      <c r="T29" s="404" t="str" cm="1">
        <f t="array" ref="T29">IFERROR(INDEX('Guias Salariais'!$D$1:$D527,SMALL(IF(T$1='Guias Salariais'!$C$1:$C$500,ROW('Guias Salariais'!$C$1:$C$500)-ROW('Guias Salariais'!$C$1)+1),ROW(28:28))),"")</f>
        <v/>
      </c>
      <c r="U29" s="405" t="str" cm="1">
        <f t="array" ref="U29">IFERROR(INDEX('Guias Salariais'!$D$1:$D527,SMALL(IF(U$1='Guias Salariais'!$C$1:$C$500,ROW('Guias Salariais'!$C$1:$C$500)-ROW('Guias Salariais'!$C$1)+1),ROW(28:28))),"")</f>
        <v/>
      </c>
      <c r="V29" s="406" t="str" cm="1">
        <f t="array" ref="V29">IFERROR(INDEX('Guias Salariais'!$D$1:$D527,SMALL(IF(V$1='Guias Salariais'!$C$1:$C$500,ROW('Guias Salariais'!$C$1:$C$500)-ROW('Guias Salariais'!$C$1)+1),ROW(28:28))),"")</f>
        <v/>
      </c>
    </row>
    <row r="30" spans="1:22">
      <c r="A30" s="483"/>
      <c r="B30" s="404" t="str" cm="1">
        <f t="array" ref="B30">IFERROR(INDEX('Guias Salariais'!$D$1:$D528,SMALL(IF(B$1='Guias Salariais'!$C$1:$C$500,ROW('Guias Salariais'!$C$1:$C$500)-ROW('Guias Salariais'!$C$1)+1),ROW(29:29))),"")</f>
        <v/>
      </c>
      <c r="C30" s="405" t="str" cm="1">
        <f t="array" ref="C30">IFERROR(INDEX('Guias Salariais'!$D$1:$D528,SMALL(IF(C$1='Guias Salariais'!$C$1:$C$500,ROW('Guias Salariais'!$C$1:$C$500)-ROW('Guias Salariais'!$C$1)+1),ROW(29:29))),"")</f>
        <v/>
      </c>
      <c r="D30" s="404" t="str" cm="1">
        <f t="array" ref="D30">IFERROR(INDEX('Guias Salariais'!$D$1:$D528,SMALL(IF(D$1='Guias Salariais'!$C$1:$C$500,ROW('Guias Salariais'!$C$1:$C$500)-ROW('Guias Salariais'!$C$1)+1),ROW(29:29))),"")</f>
        <v/>
      </c>
      <c r="E30" s="405" t="str" cm="1">
        <f t="array" ref="E30">IFERROR(INDEX('Guias Salariais'!$D$1:$D528,SMALL(IF(E$1='Guias Salariais'!$C$1:$C$500,ROW('Guias Salariais'!$C$1:$C$500)-ROW('Guias Salariais'!$C$1)+1),ROW(29:29))),"")</f>
        <v/>
      </c>
      <c r="F30" s="404" t="str" cm="1">
        <f t="array" ref="F30">IFERROR(INDEX('Guias Salariais'!$D$1:$D528,SMALL(IF(F$1='Guias Salariais'!$C$1:$C$500,ROW('Guias Salariais'!$C$1:$C$500)-ROW('Guias Salariais'!$C$1)+1),ROW(29:29))),"")</f>
        <v/>
      </c>
      <c r="G30" s="405" cm="1">
        <f t="array" ref="G30">IFERROR(INDEX('Guias Salariais'!$D$1:$D528,SMALL(IF(G$1='Guias Salariais'!$C$1:$C$500,ROW('Guias Salariais'!$C$1:$C$500)-ROW('Guias Salariais'!$C$1)+1),ROW(29:29))),"")</f>
        <v>8450</v>
      </c>
      <c r="H30" s="360"/>
      <c r="I30" s="405" cm="1">
        <f t="array" ref="I30">IFERROR(INDEX('Guias Salariais'!$D$1:$D528,SMALL(IF(I$1='Guias Salariais'!$C$1:$C$500,ROW('Guias Salariais'!$C$1:$C$500)-ROW('Guias Salariais'!$C$1)+1),ROW(29:29))),"")</f>
        <v>14625</v>
      </c>
      <c r="J30" s="404" t="str" cm="1">
        <f t="array" ref="J30">IFERROR(INDEX('Guias Salariais'!$D$1:$D528,SMALL(IF(J$1='Guias Salariais'!$C$1:$C$500,ROW('Guias Salariais'!$C$1:$C$500)-ROW('Guias Salariais'!$C$1)+1),ROW(29:29))),"")</f>
        <v/>
      </c>
      <c r="K30" s="405" t="str" cm="1">
        <f t="array" ref="K30">IFERROR(INDEX('Guias Salariais'!$D$1:$D528,SMALL(IF(K$1='Guias Salariais'!$C$1:$C$500,ROW('Guias Salariais'!$C$1:$C$500)-ROW('Guias Salariais'!$C$1)+1),ROW(29:29))),"")</f>
        <v/>
      </c>
      <c r="L30" s="404" t="str" cm="1">
        <f t="array" ref="L30">IFERROR(INDEX('Guias Salariais'!$D$1:$D528,SMALL(IF(L$1='Guias Salariais'!$C$1:$C$500,ROW('Guias Salariais'!$C$1:$C$500)-ROW('Guias Salariais'!$C$1)+1),ROW(29:29))),"")</f>
        <v/>
      </c>
      <c r="M30" s="405" t="str" cm="1">
        <f t="array" ref="M30">IFERROR(INDEX('Guias Salariais'!$D$1:$D528,SMALL(IF(M$1='Guias Salariais'!$C$1:$C$500,ROW('Guias Salariais'!$C$1:$C$500)-ROW('Guias Salariais'!$C$1)+1),ROW(29:29))),"")</f>
        <v/>
      </c>
      <c r="N30" s="404" t="str" cm="1">
        <f t="array" ref="N30">IFERROR(INDEX('Guias Salariais'!$D$1:$D528,SMALL(IF(N$1='Guias Salariais'!$C$1:$C$500,ROW('Guias Salariais'!$C$1:$C$500)-ROW('Guias Salariais'!$C$1)+1),ROW(29:29))),"")</f>
        <v/>
      </c>
      <c r="O30" s="405" t="str" cm="1">
        <f t="array" ref="O30">IFERROR(INDEX('Guias Salariais'!$D$1:$D528,SMALL(IF(O$1='Guias Salariais'!$C$1:$C$500,ROW('Guias Salariais'!$C$1:$C$500)-ROW('Guias Salariais'!$C$1)+1),ROW(29:29))),"")</f>
        <v/>
      </c>
      <c r="P30" s="404" t="str" cm="1">
        <f t="array" ref="P30">IFERROR(INDEX('Guias Salariais'!$D$1:$D528,SMALL(IF(P$1='Guias Salariais'!$C$1:$C$500,ROW('Guias Salariais'!$C$1:$C$500)-ROW('Guias Salariais'!$C$1)+1),ROW(29:29))),"")</f>
        <v/>
      </c>
      <c r="Q30" s="405" t="str" cm="1">
        <f t="array" ref="Q30">IFERROR(INDEX('Guias Salariais'!$D$1:$D528,SMALL(IF(Q$1='Guias Salariais'!$C$1:$C$500,ROW('Guias Salariais'!$C$1:$C$500)-ROW('Guias Salariais'!$C$1)+1),ROW(29:29))),"")</f>
        <v/>
      </c>
      <c r="R30" s="404" t="str" cm="1">
        <f t="array" ref="R30">IFERROR(INDEX('Guias Salariais'!$D$1:$D528,SMALL(IF(R$1='Guias Salariais'!$C$1:$C$500,ROW('Guias Salariais'!$C$1:$C$500)-ROW('Guias Salariais'!$C$1)+1),ROW(29:29))),"")</f>
        <v/>
      </c>
      <c r="S30" s="405" t="str" cm="1">
        <f t="array" ref="S30">IFERROR(INDEX('Guias Salariais'!$D$1:$D528,SMALL(IF(S$1='Guias Salariais'!$C$1:$C$500,ROW('Guias Salariais'!$C$1:$C$500)-ROW('Guias Salariais'!$C$1)+1),ROW(29:29))),"")</f>
        <v/>
      </c>
      <c r="T30" s="404" t="str" cm="1">
        <f t="array" ref="T30">IFERROR(INDEX('Guias Salariais'!$D$1:$D528,SMALL(IF(T$1='Guias Salariais'!$C$1:$C$500,ROW('Guias Salariais'!$C$1:$C$500)-ROW('Guias Salariais'!$C$1)+1),ROW(29:29))),"")</f>
        <v/>
      </c>
      <c r="U30" s="405" t="str" cm="1">
        <f t="array" ref="U30">IFERROR(INDEX('Guias Salariais'!$D$1:$D528,SMALL(IF(U$1='Guias Salariais'!$C$1:$C$500,ROW('Guias Salariais'!$C$1:$C$500)-ROW('Guias Salariais'!$C$1)+1),ROW(29:29))),"")</f>
        <v/>
      </c>
      <c r="V30" s="406" t="str" cm="1">
        <f t="array" ref="V30">IFERROR(INDEX('Guias Salariais'!$D$1:$D528,SMALL(IF(V$1='Guias Salariais'!$C$1:$C$500,ROW('Guias Salariais'!$C$1:$C$500)-ROW('Guias Salariais'!$C$1)+1),ROW(29:29))),"")</f>
        <v/>
      </c>
    </row>
    <row r="31" spans="1:22">
      <c r="A31" s="483"/>
      <c r="B31" s="404" t="str" cm="1">
        <f t="array" ref="B31">IFERROR(INDEX('Guias Salariais'!$D$1:$D529,SMALL(IF(B$1='Guias Salariais'!$C$1:$C$500,ROW('Guias Salariais'!$C$1:$C$500)-ROW('Guias Salariais'!$C$1)+1),ROW(30:30))),"")</f>
        <v/>
      </c>
      <c r="C31" s="405" t="str" cm="1">
        <f t="array" ref="C31">IFERROR(INDEX('Guias Salariais'!$D$1:$D529,SMALL(IF(C$1='Guias Salariais'!$C$1:$C$500,ROW('Guias Salariais'!$C$1:$C$500)-ROW('Guias Salariais'!$C$1)+1),ROW(30:30))),"")</f>
        <v/>
      </c>
      <c r="D31" s="404" t="str" cm="1">
        <f t="array" ref="D31">IFERROR(INDEX('Guias Salariais'!$D$1:$D529,SMALL(IF(D$1='Guias Salariais'!$C$1:$C$500,ROW('Guias Salariais'!$C$1:$C$500)-ROW('Guias Salariais'!$C$1)+1),ROW(30:30))),"")</f>
        <v/>
      </c>
      <c r="E31" s="405" t="str" cm="1">
        <f t="array" ref="E31">IFERROR(INDEX('Guias Salariais'!$D$1:$D529,SMALL(IF(E$1='Guias Salariais'!$C$1:$C$500,ROW('Guias Salariais'!$C$1:$C$500)-ROW('Guias Salariais'!$C$1)+1),ROW(30:30))),"")</f>
        <v/>
      </c>
      <c r="F31" s="404" t="str" cm="1">
        <f t="array" ref="F31">IFERROR(INDEX('Guias Salariais'!$D$1:$D529,SMALL(IF(F$1='Guias Salariais'!$C$1:$C$500,ROW('Guias Salariais'!$C$1:$C$500)-ROW('Guias Salariais'!$C$1)+1),ROW(30:30))),"")</f>
        <v/>
      </c>
      <c r="G31" s="405" cm="1">
        <f t="array" ref="G31">IFERROR(INDEX('Guias Salariais'!$D$1:$D529,SMALL(IF(G$1='Guias Salariais'!$C$1:$C$500,ROW('Guias Salariais'!$C$1:$C$500)-ROW('Guias Salariais'!$C$1)+1),ROW(30:30))),"")</f>
        <v>8450</v>
      </c>
      <c r="H31" s="404" cm="1">
        <f t="array" ref="H31">IFERROR(INDEX('Guias Salariais'!$D$1:$D529,SMALL(IF(H$1='Guias Salariais'!$C$1:$C$500,ROW('Guias Salariais'!$C$1:$C$500)-ROW('Guias Salariais'!$C$1)+1),ROW(30:30))),"")</f>
        <v>14235</v>
      </c>
      <c r="I31" s="405" cm="1">
        <f t="array" ref="I31">IFERROR(INDEX('Guias Salariais'!$D$1:$D529,SMALL(IF(I$1='Guias Salariais'!$C$1:$C$500,ROW('Guias Salariais'!$C$1:$C$500)-ROW('Guias Salariais'!$C$1)+1),ROW(30:30))),"")</f>
        <v>16575</v>
      </c>
      <c r="J31" s="404" t="str" cm="1">
        <f t="array" ref="J31">IFERROR(INDEX('Guias Salariais'!$D$1:$D529,SMALL(IF(J$1='Guias Salariais'!$C$1:$C$500,ROW('Guias Salariais'!$C$1:$C$500)-ROW('Guias Salariais'!$C$1)+1),ROW(30:30))),"")</f>
        <v/>
      </c>
      <c r="K31" s="405" t="str" cm="1">
        <f t="array" ref="K31">IFERROR(INDEX('Guias Salariais'!$D$1:$D529,SMALL(IF(K$1='Guias Salariais'!$C$1:$C$500,ROW('Guias Salariais'!$C$1:$C$500)-ROW('Guias Salariais'!$C$1)+1),ROW(30:30))),"")</f>
        <v/>
      </c>
      <c r="L31" s="404" t="str" cm="1">
        <f t="array" ref="L31">IFERROR(INDEX('Guias Salariais'!$D$1:$D529,SMALL(IF(L$1='Guias Salariais'!$C$1:$C$500,ROW('Guias Salariais'!$C$1:$C$500)-ROW('Guias Salariais'!$C$1)+1),ROW(30:30))),"")</f>
        <v/>
      </c>
      <c r="M31" s="405" t="str" cm="1">
        <f t="array" ref="M31">IFERROR(INDEX('Guias Salariais'!$D$1:$D529,SMALL(IF(M$1='Guias Salariais'!$C$1:$C$500,ROW('Guias Salariais'!$C$1:$C$500)-ROW('Guias Salariais'!$C$1)+1),ROW(30:30))),"")</f>
        <v/>
      </c>
      <c r="N31" s="404" t="str" cm="1">
        <f t="array" ref="N31">IFERROR(INDEX('Guias Salariais'!$D$1:$D529,SMALL(IF(N$1='Guias Salariais'!$C$1:$C$500,ROW('Guias Salariais'!$C$1:$C$500)-ROW('Guias Salariais'!$C$1)+1),ROW(30:30))),"")</f>
        <v/>
      </c>
      <c r="O31" s="405" t="str" cm="1">
        <f t="array" ref="O31">IFERROR(INDEX('Guias Salariais'!$D$1:$D529,SMALL(IF(O$1='Guias Salariais'!$C$1:$C$500,ROW('Guias Salariais'!$C$1:$C$500)-ROW('Guias Salariais'!$C$1)+1),ROW(30:30))),"")</f>
        <v/>
      </c>
      <c r="P31" s="404" t="str" cm="1">
        <f t="array" ref="P31">IFERROR(INDEX('Guias Salariais'!$D$1:$D529,SMALL(IF(P$1='Guias Salariais'!$C$1:$C$500,ROW('Guias Salariais'!$C$1:$C$500)-ROW('Guias Salariais'!$C$1)+1),ROW(30:30))),"")</f>
        <v/>
      </c>
      <c r="Q31" s="405" t="str" cm="1">
        <f t="array" ref="Q31">IFERROR(INDEX('Guias Salariais'!$D$1:$D529,SMALL(IF(Q$1='Guias Salariais'!$C$1:$C$500,ROW('Guias Salariais'!$C$1:$C$500)-ROW('Guias Salariais'!$C$1)+1),ROW(30:30))),"")</f>
        <v/>
      </c>
      <c r="R31" s="404" t="str" cm="1">
        <f t="array" ref="R31">IFERROR(INDEX('Guias Salariais'!$D$1:$D529,SMALL(IF(R$1='Guias Salariais'!$C$1:$C$500,ROW('Guias Salariais'!$C$1:$C$500)-ROW('Guias Salariais'!$C$1)+1),ROW(30:30))),"")</f>
        <v/>
      </c>
      <c r="S31" s="405" t="str" cm="1">
        <f t="array" ref="S31">IFERROR(INDEX('Guias Salariais'!$D$1:$D529,SMALL(IF(S$1='Guias Salariais'!$C$1:$C$500,ROW('Guias Salariais'!$C$1:$C$500)-ROW('Guias Salariais'!$C$1)+1),ROW(30:30))),"")</f>
        <v/>
      </c>
      <c r="T31" s="404" t="str" cm="1">
        <f t="array" ref="T31">IFERROR(INDEX('Guias Salariais'!$D$1:$D529,SMALL(IF(T$1='Guias Salariais'!$C$1:$C$500,ROW('Guias Salariais'!$C$1:$C$500)-ROW('Guias Salariais'!$C$1)+1),ROW(30:30))),"")</f>
        <v/>
      </c>
      <c r="U31" s="405" t="str" cm="1">
        <f t="array" ref="U31">IFERROR(INDEX('Guias Salariais'!$D$1:$D529,SMALL(IF(U$1='Guias Salariais'!$C$1:$C$500,ROW('Guias Salariais'!$C$1:$C$500)-ROW('Guias Salariais'!$C$1)+1),ROW(30:30))),"")</f>
        <v/>
      </c>
      <c r="V31" s="406" t="str" cm="1">
        <f t="array" ref="V31">IFERROR(INDEX('Guias Salariais'!$D$1:$D529,SMALL(IF(V$1='Guias Salariais'!$C$1:$C$500,ROW('Guias Salariais'!$C$1:$C$500)-ROW('Guias Salariais'!$C$1)+1),ROW(30:30))),"")</f>
        <v/>
      </c>
    </row>
    <row r="32" spans="1:22">
      <c r="A32" s="483"/>
      <c r="B32" s="404" t="str" cm="1">
        <f t="array" ref="B32">IFERROR(INDEX('Guias Salariais'!$D$1:$D530,SMALL(IF(B$1='Guias Salariais'!$C$1:$C$500,ROW('Guias Salariais'!$C$1:$C$500)-ROW('Guias Salariais'!$C$1)+1),ROW(31:31))),"")</f>
        <v/>
      </c>
      <c r="C32" s="405" t="str" cm="1">
        <f t="array" ref="C32">IFERROR(INDEX('Guias Salariais'!$D$1:$D530,SMALL(IF(C$1='Guias Salariais'!$C$1:$C$500,ROW('Guias Salariais'!$C$1:$C$500)-ROW('Guias Salariais'!$C$1)+1),ROW(31:31))),"")</f>
        <v/>
      </c>
      <c r="D32" s="404" t="str" cm="1">
        <f t="array" ref="D32">IFERROR(INDEX('Guias Salariais'!$D$1:$D530,SMALL(IF(D$1='Guias Salariais'!$C$1:$C$500,ROW('Guias Salariais'!$C$1:$C$500)-ROW('Guias Salariais'!$C$1)+1),ROW(31:31))),"")</f>
        <v/>
      </c>
      <c r="E32" s="405" t="str" cm="1">
        <f t="array" ref="E32">IFERROR(INDEX('Guias Salariais'!$D$1:$D530,SMALL(IF(E$1='Guias Salariais'!$C$1:$C$500,ROW('Guias Salariais'!$C$1:$C$500)-ROW('Guias Salariais'!$C$1)+1),ROW(31:31))),"")</f>
        <v/>
      </c>
      <c r="F32" s="404" t="str" cm="1">
        <f t="array" ref="F32">IFERROR(INDEX('Guias Salariais'!$D$1:$D530,SMALL(IF(F$1='Guias Salariais'!$C$1:$C$500,ROW('Guias Salariais'!$C$1:$C$500)-ROW('Guias Salariais'!$C$1)+1),ROW(31:31))),"")</f>
        <v/>
      </c>
      <c r="G32" s="405" cm="1">
        <f t="array" ref="G32">IFERROR(INDEX('Guias Salariais'!$D$1:$D530,SMALL(IF(G$1='Guias Salariais'!$C$1:$C$500,ROW('Guias Salariais'!$C$1:$C$500)-ROW('Guias Salariais'!$C$1)+1),ROW(31:31))),"")</f>
        <v>9100</v>
      </c>
      <c r="H32" s="404" cm="1">
        <f t="array" ref="H32">IFERROR(INDEX('Guias Salariais'!$D$1:$D530,SMALL(IF(H$1='Guias Salariais'!$C$1:$C$500,ROW('Guias Salariais'!$C$1:$C$500)-ROW('Guias Salariais'!$C$1)+1),ROW(31:31))),"")</f>
        <v>15600</v>
      </c>
      <c r="I32" s="405" cm="1">
        <f t="array" ref="I32">IFERROR(INDEX('Guias Salariais'!$D$1:$D530,SMALL(IF(I$1='Guias Salariais'!$C$1:$C$500,ROW('Guias Salariais'!$C$1:$C$500)-ROW('Guias Salariais'!$C$1)+1),ROW(31:31))),"")</f>
        <v>16575</v>
      </c>
      <c r="J32" s="404" t="str" cm="1">
        <f t="array" ref="J32">IFERROR(INDEX('Guias Salariais'!$D$1:$D530,SMALL(IF(J$1='Guias Salariais'!$C$1:$C$500,ROW('Guias Salariais'!$C$1:$C$500)-ROW('Guias Salariais'!$C$1)+1),ROW(31:31))),"")</f>
        <v/>
      </c>
      <c r="K32" s="405" t="str" cm="1">
        <f t="array" ref="K32">IFERROR(INDEX('Guias Salariais'!$D$1:$D530,SMALL(IF(K$1='Guias Salariais'!$C$1:$C$500,ROW('Guias Salariais'!$C$1:$C$500)-ROW('Guias Salariais'!$C$1)+1),ROW(31:31))),"")</f>
        <v/>
      </c>
      <c r="L32" s="404" t="str" cm="1">
        <f t="array" ref="L32">IFERROR(INDEX('Guias Salariais'!$D$1:$D530,SMALL(IF(L$1='Guias Salariais'!$C$1:$C$500,ROW('Guias Salariais'!$C$1:$C$500)-ROW('Guias Salariais'!$C$1)+1),ROW(31:31))),"")</f>
        <v/>
      </c>
      <c r="M32" s="405" t="str" cm="1">
        <f t="array" ref="M32">IFERROR(INDEX('Guias Salariais'!$D$1:$D530,SMALL(IF(M$1='Guias Salariais'!$C$1:$C$500,ROW('Guias Salariais'!$C$1:$C$500)-ROW('Guias Salariais'!$C$1)+1),ROW(31:31))),"")</f>
        <v/>
      </c>
      <c r="N32" s="404" t="str" cm="1">
        <f t="array" ref="N32">IFERROR(INDEX('Guias Salariais'!$D$1:$D530,SMALL(IF(N$1='Guias Salariais'!$C$1:$C$500,ROW('Guias Salariais'!$C$1:$C$500)-ROW('Guias Salariais'!$C$1)+1),ROW(31:31))),"")</f>
        <v/>
      </c>
      <c r="O32" s="405" t="str" cm="1">
        <f t="array" ref="O32">IFERROR(INDEX('Guias Salariais'!$D$1:$D530,SMALL(IF(O$1='Guias Salariais'!$C$1:$C$500,ROW('Guias Salariais'!$C$1:$C$500)-ROW('Guias Salariais'!$C$1)+1),ROW(31:31))),"")</f>
        <v/>
      </c>
      <c r="P32" s="404" t="str" cm="1">
        <f t="array" ref="P32">IFERROR(INDEX('Guias Salariais'!$D$1:$D530,SMALL(IF(P$1='Guias Salariais'!$C$1:$C$500,ROW('Guias Salariais'!$C$1:$C$500)-ROW('Guias Salariais'!$C$1)+1),ROW(31:31))),"")</f>
        <v/>
      </c>
      <c r="Q32" s="405" t="str" cm="1">
        <f t="array" ref="Q32">IFERROR(INDEX('Guias Salariais'!$D$1:$D530,SMALL(IF(Q$1='Guias Salariais'!$C$1:$C$500,ROW('Guias Salariais'!$C$1:$C$500)-ROW('Guias Salariais'!$C$1)+1),ROW(31:31))),"")</f>
        <v/>
      </c>
      <c r="R32" s="404" t="str" cm="1">
        <f t="array" ref="R32">IFERROR(INDEX('Guias Salariais'!$D$1:$D530,SMALL(IF(R$1='Guias Salariais'!$C$1:$C$500,ROW('Guias Salariais'!$C$1:$C$500)-ROW('Guias Salariais'!$C$1)+1),ROW(31:31))),"")</f>
        <v/>
      </c>
      <c r="S32" s="405" t="str" cm="1">
        <f t="array" ref="S32">IFERROR(INDEX('Guias Salariais'!$D$1:$D530,SMALL(IF(S$1='Guias Salariais'!$C$1:$C$500,ROW('Guias Salariais'!$C$1:$C$500)-ROW('Guias Salariais'!$C$1)+1),ROW(31:31))),"")</f>
        <v/>
      </c>
      <c r="T32" s="404" t="str" cm="1">
        <f t="array" ref="T32">IFERROR(INDEX('Guias Salariais'!$D$1:$D530,SMALL(IF(T$1='Guias Salariais'!$C$1:$C$500,ROW('Guias Salariais'!$C$1:$C$500)-ROW('Guias Salariais'!$C$1)+1),ROW(31:31))),"")</f>
        <v/>
      </c>
      <c r="U32" s="405" t="str" cm="1">
        <f t="array" ref="U32">IFERROR(INDEX('Guias Salariais'!$D$1:$D530,SMALL(IF(U$1='Guias Salariais'!$C$1:$C$500,ROW('Guias Salariais'!$C$1:$C$500)-ROW('Guias Salariais'!$C$1)+1),ROW(31:31))),"")</f>
        <v/>
      </c>
      <c r="V32" s="406" t="str" cm="1">
        <f t="array" ref="V32">IFERROR(INDEX('Guias Salariais'!$D$1:$D530,SMALL(IF(V$1='Guias Salariais'!$C$1:$C$500,ROW('Guias Salariais'!$C$1:$C$500)-ROW('Guias Salariais'!$C$1)+1),ROW(31:31))),"")</f>
        <v/>
      </c>
    </row>
    <row r="33" spans="1:22">
      <c r="A33" s="483"/>
      <c r="B33" s="404" t="str" cm="1">
        <f t="array" ref="B33">IFERROR(INDEX('Guias Salariais'!$D$1:$D531,SMALL(IF(B$1='Guias Salariais'!$C$1:$C$500,ROW('Guias Salariais'!$C$1:$C$500)-ROW('Guias Salariais'!$C$1)+1),ROW(32:32))),"")</f>
        <v/>
      </c>
      <c r="C33" s="405" t="str" cm="1">
        <f t="array" ref="C33">IFERROR(INDEX('Guias Salariais'!$D$1:$D531,SMALL(IF(C$1='Guias Salariais'!$C$1:$C$500,ROW('Guias Salariais'!$C$1:$C$500)-ROW('Guias Salariais'!$C$1)+1),ROW(32:32))),"")</f>
        <v/>
      </c>
      <c r="D33" s="404" t="str" cm="1">
        <f t="array" ref="D33">IFERROR(INDEX('Guias Salariais'!$D$1:$D531,SMALL(IF(D$1='Guias Salariais'!$C$1:$C$500,ROW('Guias Salariais'!$C$1:$C$500)-ROW('Guias Salariais'!$C$1)+1),ROW(32:32))),"")</f>
        <v/>
      </c>
      <c r="E33" s="405" t="str" cm="1">
        <f t="array" ref="E33">IFERROR(INDEX('Guias Salariais'!$D$1:$D531,SMALL(IF(E$1='Guias Salariais'!$C$1:$C$500,ROW('Guias Salariais'!$C$1:$C$500)-ROW('Guias Salariais'!$C$1)+1),ROW(32:32))),"")</f>
        <v/>
      </c>
      <c r="F33" s="404" t="str" cm="1">
        <f t="array" ref="F33">IFERROR(INDEX('Guias Salariais'!$D$1:$D531,SMALL(IF(F$1='Guias Salariais'!$C$1:$C$500,ROW('Guias Salariais'!$C$1:$C$500)-ROW('Guias Salariais'!$C$1)+1),ROW(32:32))),"")</f>
        <v/>
      </c>
      <c r="G33" s="405" cm="1">
        <f t="array" ref="G33">IFERROR(INDEX('Guias Salariais'!$D$1:$D531,SMALL(IF(G$1='Guias Salariais'!$C$1:$C$500,ROW('Guias Salariais'!$C$1:$C$500)-ROW('Guias Salariais'!$C$1)+1),ROW(32:32))),"")</f>
        <v>10075</v>
      </c>
      <c r="H33" s="404" cm="1">
        <f t="array" ref="H33">IFERROR(INDEX('Guias Salariais'!$D$1:$D531,SMALL(IF(H$1='Guias Salariais'!$C$1:$C$500,ROW('Guias Salariais'!$C$1:$C$500)-ROW('Guias Salariais'!$C$1)+1),ROW(32:32))),"")</f>
        <v>13650</v>
      </c>
      <c r="I33" s="405" cm="1">
        <f t="array" ref="I33">IFERROR(INDEX('Guias Salariais'!$D$1:$D531,SMALL(IF(I$1='Guias Salariais'!$C$1:$C$500,ROW('Guias Salariais'!$C$1:$C$500)-ROW('Guias Salariais'!$C$1)+1),ROW(32:32))),"")</f>
        <v>18200</v>
      </c>
      <c r="J33" s="404" t="str" cm="1">
        <f t="array" ref="J33">IFERROR(INDEX('Guias Salariais'!$D$1:$D531,SMALL(IF(J$1='Guias Salariais'!$C$1:$C$500,ROW('Guias Salariais'!$C$1:$C$500)-ROW('Guias Salariais'!$C$1)+1),ROW(32:32))),"")</f>
        <v/>
      </c>
      <c r="K33" s="405" t="str" cm="1">
        <f t="array" ref="K33">IFERROR(INDEX('Guias Salariais'!$D$1:$D531,SMALL(IF(K$1='Guias Salariais'!$C$1:$C$500,ROW('Guias Salariais'!$C$1:$C$500)-ROW('Guias Salariais'!$C$1)+1),ROW(32:32))),"")</f>
        <v/>
      </c>
      <c r="L33" s="404" t="str" cm="1">
        <f t="array" ref="L33">IFERROR(INDEX('Guias Salariais'!$D$1:$D531,SMALL(IF(L$1='Guias Salariais'!$C$1:$C$500,ROW('Guias Salariais'!$C$1:$C$500)-ROW('Guias Salariais'!$C$1)+1),ROW(32:32))),"")</f>
        <v/>
      </c>
      <c r="M33" s="405" t="str" cm="1">
        <f t="array" ref="M33">IFERROR(INDEX('Guias Salariais'!$D$1:$D531,SMALL(IF(M$1='Guias Salariais'!$C$1:$C$500,ROW('Guias Salariais'!$C$1:$C$500)-ROW('Guias Salariais'!$C$1)+1),ROW(32:32))),"")</f>
        <v/>
      </c>
      <c r="N33" s="404" t="str" cm="1">
        <f t="array" ref="N33">IFERROR(INDEX('Guias Salariais'!$D$1:$D531,SMALL(IF(N$1='Guias Salariais'!$C$1:$C$500,ROW('Guias Salariais'!$C$1:$C$500)-ROW('Guias Salariais'!$C$1)+1),ROW(32:32))),"")</f>
        <v/>
      </c>
      <c r="O33" s="405" t="str" cm="1">
        <f t="array" ref="O33">IFERROR(INDEX('Guias Salariais'!$D$1:$D531,SMALL(IF(O$1='Guias Salariais'!$C$1:$C$500,ROW('Guias Salariais'!$C$1:$C$500)-ROW('Guias Salariais'!$C$1)+1),ROW(32:32))),"")</f>
        <v/>
      </c>
      <c r="P33" s="404" t="str" cm="1">
        <f t="array" ref="P33">IFERROR(INDEX('Guias Salariais'!$D$1:$D531,SMALL(IF(P$1='Guias Salariais'!$C$1:$C$500,ROW('Guias Salariais'!$C$1:$C$500)-ROW('Guias Salariais'!$C$1)+1),ROW(32:32))),"")</f>
        <v/>
      </c>
      <c r="Q33" s="405" t="str" cm="1">
        <f t="array" ref="Q33">IFERROR(INDEX('Guias Salariais'!$D$1:$D531,SMALL(IF(Q$1='Guias Salariais'!$C$1:$C$500,ROW('Guias Salariais'!$C$1:$C$500)-ROW('Guias Salariais'!$C$1)+1),ROW(32:32))),"")</f>
        <v/>
      </c>
      <c r="R33" s="404" t="str" cm="1">
        <f t="array" ref="R33">IFERROR(INDEX('Guias Salariais'!$D$1:$D531,SMALL(IF(R$1='Guias Salariais'!$C$1:$C$500,ROW('Guias Salariais'!$C$1:$C$500)-ROW('Guias Salariais'!$C$1)+1),ROW(32:32))),"")</f>
        <v/>
      </c>
      <c r="S33" s="405" t="str" cm="1">
        <f t="array" ref="S33">IFERROR(INDEX('Guias Salariais'!$D$1:$D531,SMALL(IF(S$1='Guias Salariais'!$C$1:$C$500,ROW('Guias Salariais'!$C$1:$C$500)-ROW('Guias Salariais'!$C$1)+1),ROW(32:32))),"")</f>
        <v/>
      </c>
      <c r="T33" s="404" t="str" cm="1">
        <f t="array" ref="T33">IFERROR(INDEX('Guias Salariais'!$D$1:$D531,SMALL(IF(T$1='Guias Salariais'!$C$1:$C$500,ROW('Guias Salariais'!$C$1:$C$500)-ROW('Guias Salariais'!$C$1)+1),ROW(32:32))),"")</f>
        <v/>
      </c>
      <c r="U33" s="405" t="str" cm="1">
        <f t="array" ref="U33">IFERROR(INDEX('Guias Salariais'!$D$1:$D531,SMALL(IF(U$1='Guias Salariais'!$C$1:$C$500,ROW('Guias Salariais'!$C$1:$C$500)-ROW('Guias Salariais'!$C$1)+1),ROW(32:32))),"")</f>
        <v/>
      </c>
      <c r="V33" s="406" t="str" cm="1">
        <f t="array" ref="V33">IFERROR(INDEX('Guias Salariais'!$D$1:$D531,SMALL(IF(V$1='Guias Salariais'!$C$1:$C$500,ROW('Guias Salariais'!$C$1:$C$500)-ROW('Guias Salariais'!$C$1)+1),ROW(32:32))),"")</f>
        <v/>
      </c>
    </row>
    <row r="34" spans="1:22">
      <c r="A34" s="483"/>
      <c r="B34" s="404" t="str" cm="1">
        <f t="array" ref="B34">IFERROR(INDEX('Guias Salariais'!$D$1:$D532,SMALL(IF(B$1='Guias Salariais'!$C$1:$C$500,ROW('Guias Salariais'!$C$1:$C$500)-ROW('Guias Salariais'!$C$1)+1),ROW(33:33))),"")</f>
        <v/>
      </c>
      <c r="C34" s="405" t="str" cm="1">
        <f t="array" ref="C34">IFERROR(INDEX('Guias Salariais'!$D$1:$D532,SMALL(IF(C$1='Guias Salariais'!$C$1:$C$500,ROW('Guias Salariais'!$C$1:$C$500)-ROW('Guias Salariais'!$C$1)+1),ROW(33:33))),"")</f>
        <v/>
      </c>
      <c r="D34" s="404" t="str" cm="1">
        <f t="array" ref="D34">IFERROR(INDEX('Guias Salariais'!$D$1:$D532,SMALL(IF(D$1='Guias Salariais'!$C$1:$C$500,ROW('Guias Salariais'!$C$1:$C$500)-ROW('Guias Salariais'!$C$1)+1),ROW(33:33))),"")</f>
        <v/>
      </c>
      <c r="E34" s="405" t="str" cm="1">
        <f t="array" ref="E34">IFERROR(INDEX('Guias Salariais'!$D$1:$D532,SMALL(IF(E$1='Guias Salariais'!$C$1:$C$500,ROW('Guias Salariais'!$C$1:$C$500)-ROW('Guias Salariais'!$C$1)+1),ROW(33:33))),"")</f>
        <v/>
      </c>
      <c r="F34" s="404" t="str" cm="1">
        <f t="array" ref="F34">IFERROR(INDEX('Guias Salariais'!$D$1:$D532,SMALL(IF(F$1='Guias Salariais'!$C$1:$C$500,ROW('Guias Salariais'!$C$1:$C$500)-ROW('Guias Salariais'!$C$1)+1),ROW(33:33))),"")</f>
        <v/>
      </c>
      <c r="G34" s="405" cm="1">
        <f t="array" ref="G34">IFERROR(INDEX('Guias Salariais'!$D$1:$D532,SMALL(IF(G$1='Guias Salariais'!$C$1:$C$500,ROW('Guias Salariais'!$C$1:$C$500)-ROW('Guias Salariais'!$C$1)+1),ROW(33:33))),"")</f>
        <v>10725</v>
      </c>
      <c r="H34" s="404" cm="1">
        <f t="array" ref="H34">IFERROR(INDEX('Guias Salariais'!$D$1:$D532,SMALL(IF(H$1='Guias Salariais'!$C$1:$C$500,ROW('Guias Salariais'!$C$1:$C$500)-ROW('Guias Salariais'!$C$1)+1),ROW(33:33))),"")</f>
        <v>9230</v>
      </c>
      <c r="I34" s="359"/>
      <c r="J34" s="404" t="str" cm="1">
        <f t="array" ref="J34">IFERROR(INDEX('Guias Salariais'!$D$1:$D532,SMALL(IF(J$1='Guias Salariais'!$C$1:$C$500,ROW('Guias Salariais'!$C$1:$C$500)-ROW('Guias Salariais'!$C$1)+1),ROW(33:33))),"")</f>
        <v/>
      </c>
      <c r="K34" s="405" t="str" cm="1">
        <f t="array" ref="K34">IFERROR(INDEX('Guias Salariais'!$D$1:$D532,SMALL(IF(K$1='Guias Salariais'!$C$1:$C$500,ROW('Guias Salariais'!$C$1:$C$500)-ROW('Guias Salariais'!$C$1)+1),ROW(33:33))),"")</f>
        <v/>
      </c>
      <c r="L34" s="404" t="str" cm="1">
        <f t="array" ref="L34">IFERROR(INDEX('Guias Salariais'!$D$1:$D532,SMALL(IF(L$1='Guias Salariais'!$C$1:$C$500,ROW('Guias Salariais'!$C$1:$C$500)-ROW('Guias Salariais'!$C$1)+1),ROW(33:33))),"")</f>
        <v/>
      </c>
      <c r="M34" s="405" t="str" cm="1">
        <f t="array" ref="M34">IFERROR(INDEX('Guias Salariais'!$D$1:$D532,SMALL(IF(M$1='Guias Salariais'!$C$1:$C$500,ROW('Guias Salariais'!$C$1:$C$500)-ROW('Guias Salariais'!$C$1)+1),ROW(33:33))),"")</f>
        <v/>
      </c>
      <c r="N34" s="404" t="str" cm="1">
        <f t="array" ref="N34">IFERROR(INDEX('Guias Salariais'!$D$1:$D532,SMALL(IF(N$1='Guias Salariais'!$C$1:$C$500,ROW('Guias Salariais'!$C$1:$C$500)-ROW('Guias Salariais'!$C$1)+1),ROW(33:33))),"")</f>
        <v/>
      </c>
      <c r="O34" s="405" t="str" cm="1">
        <f t="array" ref="O34">IFERROR(INDEX('Guias Salariais'!$D$1:$D532,SMALL(IF(O$1='Guias Salariais'!$C$1:$C$500,ROW('Guias Salariais'!$C$1:$C$500)-ROW('Guias Salariais'!$C$1)+1),ROW(33:33))),"")</f>
        <v/>
      </c>
      <c r="P34" s="404" t="str" cm="1">
        <f t="array" ref="P34">IFERROR(INDEX('Guias Salariais'!$D$1:$D532,SMALL(IF(P$1='Guias Salariais'!$C$1:$C$500,ROW('Guias Salariais'!$C$1:$C$500)-ROW('Guias Salariais'!$C$1)+1),ROW(33:33))),"")</f>
        <v/>
      </c>
      <c r="Q34" s="405" t="str" cm="1">
        <f t="array" ref="Q34">IFERROR(INDEX('Guias Salariais'!$D$1:$D532,SMALL(IF(Q$1='Guias Salariais'!$C$1:$C$500,ROW('Guias Salariais'!$C$1:$C$500)-ROW('Guias Salariais'!$C$1)+1),ROW(33:33))),"")</f>
        <v/>
      </c>
      <c r="R34" s="404" t="str" cm="1">
        <f t="array" ref="R34">IFERROR(INDEX('Guias Salariais'!$D$1:$D532,SMALL(IF(R$1='Guias Salariais'!$C$1:$C$500,ROW('Guias Salariais'!$C$1:$C$500)-ROW('Guias Salariais'!$C$1)+1),ROW(33:33))),"")</f>
        <v/>
      </c>
      <c r="S34" s="405" t="str" cm="1">
        <f t="array" ref="S34">IFERROR(INDEX('Guias Salariais'!$D$1:$D532,SMALL(IF(S$1='Guias Salariais'!$C$1:$C$500,ROW('Guias Salariais'!$C$1:$C$500)-ROW('Guias Salariais'!$C$1)+1),ROW(33:33))),"")</f>
        <v/>
      </c>
      <c r="T34" s="404" t="str" cm="1">
        <f t="array" ref="T34">IFERROR(INDEX('Guias Salariais'!$D$1:$D532,SMALL(IF(T$1='Guias Salariais'!$C$1:$C$500,ROW('Guias Salariais'!$C$1:$C$500)-ROW('Guias Salariais'!$C$1)+1),ROW(33:33))),"")</f>
        <v/>
      </c>
      <c r="U34" s="405" t="str" cm="1">
        <f t="array" ref="U34">IFERROR(INDEX('Guias Salariais'!$D$1:$D532,SMALL(IF(U$1='Guias Salariais'!$C$1:$C$500,ROW('Guias Salariais'!$C$1:$C$500)-ROW('Guias Salariais'!$C$1)+1),ROW(33:33))),"")</f>
        <v/>
      </c>
      <c r="V34" s="406" t="str" cm="1">
        <f t="array" ref="V34">IFERROR(INDEX('Guias Salariais'!$D$1:$D532,SMALL(IF(V$1='Guias Salariais'!$C$1:$C$500,ROW('Guias Salariais'!$C$1:$C$500)-ROW('Guias Salariais'!$C$1)+1),ROW(33:33))),"")</f>
        <v/>
      </c>
    </row>
    <row r="35" spans="1:22">
      <c r="A35" s="483"/>
      <c r="B35" s="404" t="str" cm="1">
        <f t="array" ref="B35">IFERROR(INDEX('Guias Salariais'!$D$1:$D533,SMALL(IF(B$1='Guias Salariais'!$C$1:$C$500,ROW('Guias Salariais'!$C$1:$C$500)-ROW('Guias Salariais'!$C$1)+1),ROW(34:34))),"")</f>
        <v/>
      </c>
      <c r="C35" s="405" t="str" cm="1">
        <f t="array" ref="C35">IFERROR(INDEX('Guias Salariais'!$D$1:$D533,SMALL(IF(C$1='Guias Salariais'!$C$1:$C$500,ROW('Guias Salariais'!$C$1:$C$500)-ROW('Guias Salariais'!$C$1)+1),ROW(34:34))),"")</f>
        <v/>
      </c>
      <c r="D35" s="404" t="str" cm="1">
        <f t="array" ref="D35">IFERROR(INDEX('Guias Salariais'!$D$1:$D533,SMALL(IF(D$1='Guias Salariais'!$C$1:$C$500,ROW('Guias Salariais'!$C$1:$C$500)-ROW('Guias Salariais'!$C$1)+1),ROW(34:34))),"")</f>
        <v/>
      </c>
      <c r="E35" s="405" t="str" cm="1">
        <f t="array" ref="E35">IFERROR(INDEX('Guias Salariais'!$D$1:$D533,SMALL(IF(E$1='Guias Salariais'!$C$1:$C$500,ROW('Guias Salariais'!$C$1:$C$500)-ROW('Guias Salariais'!$C$1)+1),ROW(34:34))),"")</f>
        <v/>
      </c>
      <c r="F35" s="404" t="str" cm="1">
        <f t="array" ref="F35">IFERROR(INDEX('Guias Salariais'!$D$1:$D533,SMALL(IF(F$1='Guias Salariais'!$C$1:$C$500,ROW('Guias Salariais'!$C$1:$C$500)-ROW('Guias Salariais'!$C$1)+1),ROW(34:34))),"")</f>
        <v/>
      </c>
      <c r="G35" s="405" t="str" cm="1">
        <f t="array" ref="G35">IFERROR(INDEX('Guias Salariais'!$D$1:$D533,SMALL(IF(G$1='Guias Salariais'!$C$1:$C$500,ROW('Guias Salariais'!$C$1:$C$500)-ROW('Guias Salariais'!$C$1)+1),ROW(34:34))),"")</f>
        <v/>
      </c>
      <c r="H35" s="404" cm="1">
        <f t="array" ref="H35">IFERROR(INDEX('Guias Salariais'!$D$1:$D533,SMALL(IF(H$1='Guias Salariais'!$C$1:$C$500,ROW('Guias Salariais'!$C$1:$C$500)-ROW('Guias Salariais'!$C$1)+1),ROW(34:34))),"")</f>
        <v>13276.25</v>
      </c>
      <c r="I35" s="359"/>
      <c r="J35" s="404" t="str" cm="1">
        <f t="array" ref="J35">IFERROR(INDEX('Guias Salariais'!$D$1:$D533,SMALL(IF(J$1='Guias Salariais'!$C$1:$C$500,ROW('Guias Salariais'!$C$1:$C$500)-ROW('Guias Salariais'!$C$1)+1),ROW(34:34))),"")</f>
        <v/>
      </c>
      <c r="K35" s="405" t="str" cm="1">
        <f t="array" ref="K35">IFERROR(INDEX('Guias Salariais'!$D$1:$D533,SMALL(IF(K$1='Guias Salariais'!$C$1:$C$500,ROW('Guias Salariais'!$C$1:$C$500)-ROW('Guias Salariais'!$C$1)+1),ROW(34:34))),"")</f>
        <v/>
      </c>
      <c r="L35" s="404" t="str" cm="1">
        <f t="array" ref="L35">IFERROR(INDEX('Guias Salariais'!$D$1:$D533,SMALL(IF(L$1='Guias Salariais'!$C$1:$C$500,ROW('Guias Salariais'!$C$1:$C$500)-ROW('Guias Salariais'!$C$1)+1),ROW(34:34))),"")</f>
        <v/>
      </c>
      <c r="M35" s="405" t="str" cm="1">
        <f t="array" ref="M35">IFERROR(INDEX('Guias Salariais'!$D$1:$D533,SMALL(IF(M$1='Guias Salariais'!$C$1:$C$500,ROW('Guias Salariais'!$C$1:$C$500)-ROW('Guias Salariais'!$C$1)+1),ROW(34:34))),"")</f>
        <v/>
      </c>
      <c r="N35" s="404" t="str" cm="1">
        <f t="array" ref="N35">IFERROR(INDEX('Guias Salariais'!$D$1:$D533,SMALL(IF(N$1='Guias Salariais'!$C$1:$C$500,ROW('Guias Salariais'!$C$1:$C$500)-ROW('Guias Salariais'!$C$1)+1),ROW(34:34))),"")</f>
        <v/>
      </c>
      <c r="O35" s="405" t="str" cm="1">
        <f t="array" ref="O35">IFERROR(INDEX('Guias Salariais'!$D$1:$D533,SMALL(IF(O$1='Guias Salariais'!$C$1:$C$500,ROW('Guias Salariais'!$C$1:$C$500)-ROW('Guias Salariais'!$C$1)+1),ROW(34:34))),"")</f>
        <v/>
      </c>
      <c r="P35" s="404" t="str" cm="1">
        <f t="array" ref="P35">IFERROR(INDEX('Guias Salariais'!$D$1:$D533,SMALL(IF(P$1='Guias Salariais'!$C$1:$C$500,ROW('Guias Salariais'!$C$1:$C$500)-ROW('Guias Salariais'!$C$1)+1),ROW(34:34))),"")</f>
        <v/>
      </c>
      <c r="Q35" s="405" t="str" cm="1">
        <f t="array" ref="Q35">IFERROR(INDEX('Guias Salariais'!$D$1:$D533,SMALL(IF(Q$1='Guias Salariais'!$C$1:$C$500,ROW('Guias Salariais'!$C$1:$C$500)-ROW('Guias Salariais'!$C$1)+1),ROW(34:34))),"")</f>
        <v/>
      </c>
      <c r="R35" s="404" t="str" cm="1">
        <f t="array" ref="R35">IFERROR(INDEX('Guias Salariais'!$D$1:$D533,SMALL(IF(R$1='Guias Salariais'!$C$1:$C$500,ROW('Guias Salariais'!$C$1:$C$500)-ROW('Guias Salariais'!$C$1)+1),ROW(34:34))),"")</f>
        <v/>
      </c>
      <c r="S35" s="405" t="str" cm="1">
        <f t="array" ref="S35">IFERROR(INDEX('Guias Salariais'!$D$1:$D533,SMALL(IF(S$1='Guias Salariais'!$C$1:$C$500,ROW('Guias Salariais'!$C$1:$C$500)-ROW('Guias Salariais'!$C$1)+1),ROW(34:34))),"")</f>
        <v/>
      </c>
      <c r="T35" s="404" t="str" cm="1">
        <f t="array" ref="T35">IFERROR(INDEX('Guias Salariais'!$D$1:$D533,SMALL(IF(T$1='Guias Salariais'!$C$1:$C$500,ROW('Guias Salariais'!$C$1:$C$500)-ROW('Guias Salariais'!$C$1)+1),ROW(34:34))),"")</f>
        <v/>
      </c>
      <c r="U35" s="405" t="str" cm="1">
        <f t="array" ref="U35">IFERROR(INDEX('Guias Salariais'!$D$1:$D533,SMALL(IF(U$1='Guias Salariais'!$C$1:$C$500,ROW('Guias Salariais'!$C$1:$C$500)-ROW('Guias Salariais'!$C$1)+1),ROW(34:34))),"")</f>
        <v/>
      </c>
      <c r="V35" s="406" t="str" cm="1">
        <f t="array" ref="V35">IFERROR(INDEX('Guias Salariais'!$D$1:$D533,SMALL(IF(V$1='Guias Salariais'!$C$1:$C$500,ROW('Guias Salariais'!$C$1:$C$500)-ROW('Guias Salariais'!$C$1)+1),ROW(34:34))),"")</f>
        <v/>
      </c>
    </row>
    <row r="36" spans="1:22">
      <c r="A36" s="483"/>
      <c r="B36" s="404" t="str" cm="1">
        <f t="array" ref="B36">IFERROR(INDEX('Guias Salariais'!$D$1:$D534,SMALL(IF(B$1='Guias Salariais'!$C$1:$C$500,ROW('Guias Salariais'!$C$1:$C$500)-ROW('Guias Salariais'!$C$1)+1),ROW(35:35))),"")</f>
        <v/>
      </c>
      <c r="C36" s="405" t="str" cm="1">
        <f t="array" ref="C36">IFERROR(INDEX('Guias Salariais'!$D$1:$D534,SMALL(IF(C$1='Guias Salariais'!$C$1:$C$500,ROW('Guias Salariais'!$C$1:$C$500)-ROW('Guias Salariais'!$C$1)+1),ROW(35:35))),"")</f>
        <v/>
      </c>
      <c r="D36" s="404" t="str" cm="1">
        <f t="array" ref="D36">IFERROR(INDEX('Guias Salariais'!$D$1:$D534,SMALL(IF(D$1='Guias Salariais'!$C$1:$C$500,ROW('Guias Salariais'!$C$1:$C$500)-ROW('Guias Salariais'!$C$1)+1),ROW(35:35))),"")</f>
        <v/>
      </c>
      <c r="E36" s="405" t="str" cm="1">
        <f t="array" ref="E36">IFERROR(INDEX('Guias Salariais'!$D$1:$D534,SMALL(IF(E$1='Guias Salariais'!$C$1:$C$500,ROW('Guias Salariais'!$C$1:$C$500)-ROW('Guias Salariais'!$C$1)+1),ROW(35:35))),"")</f>
        <v/>
      </c>
      <c r="F36" s="404" t="str" cm="1">
        <f t="array" ref="F36">IFERROR(INDEX('Guias Salariais'!$D$1:$D534,SMALL(IF(F$1='Guias Salariais'!$C$1:$C$500,ROW('Guias Salariais'!$C$1:$C$500)-ROW('Guias Salariais'!$C$1)+1),ROW(35:35))),"")</f>
        <v/>
      </c>
      <c r="G36" s="405" t="str" cm="1">
        <f t="array" ref="G36">IFERROR(INDEX('Guias Salariais'!$D$1:$D534,SMALL(IF(G$1='Guias Salariais'!$C$1:$C$500,ROW('Guias Salariais'!$C$1:$C$500)-ROW('Guias Salariais'!$C$1)+1),ROW(35:35))),"")</f>
        <v/>
      </c>
      <c r="H36" s="404" cm="1">
        <f t="array" ref="H36">IFERROR(INDEX('Guias Salariais'!$D$1:$D534,SMALL(IF(H$1='Guias Salariais'!$C$1:$C$500,ROW('Guias Salariais'!$C$1:$C$500)-ROW('Guias Salariais'!$C$1)+1),ROW(35:35))),"")</f>
        <v>15975</v>
      </c>
      <c r="I36" s="405" t="str" cm="1">
        <f t="array" ref="I36">IFERROR(INDEX('Guias Salariais'!$D$1:$D534,SMALL(IF(I$1='Guias Salariais'!$C$1:$C$500,ROW('Guias Salariais'!$C$1:$C$500)-ROW('Guias Salariais'!$C$1)+1),ROW(35:35))),"")</f>
        <v/>
      </c>
      <c r="J36" s="404" t="str" cm="1">
        <f t="array" ref="J36">IFERROR(INDEX('Guias Salariais'!$D$1:$D534,SMALL(IF(J$1='Guias Salariais'!$C$1:$C$500,ROW('Guias Salariais'!$C$1:$C$500)-ROW('Guias Salariais'!$C$1)+1),ROW(35:35))),"")</f>
        <v/>
      </c>
      <c r="K36" s="405" t="str" cm="1">
        <f t="array" ref="K36">IFERROR(INDEX('Guias Salariais'!$D$1:$D534,SMALL(IF(K$1='Guias Salariais'!$C$1:$C$500,ROW('Guias Salariais'!$C$1:$C$500)-ROW('Guias Salariais'!$C$1)+1),ROW(35:35))),"")</f>
        <v/>
      </c>
      <c r="L36" s="404" t="str" cm="1">
        <f t="array" ref="L36">IFERROR(INDEX('Guias Salariais'!$D$1:$D534,SMALL(IF(L$1='Guias Salariais'!$C$1:$C$500,ROW('Guias Salariais'!$C$1:$C$500)-ROW('Guias Salariais'!$C$1)+1),ROW(35:35))),"")</f>
        <v/>
      </c>
      <c r="M36" s="405" t="str" cm="1">
        <f t="array" ref="M36">IFERROR(INDEX('Guias Salariais'!$D$1:$D534,SMALL(IF(M$1='Guias Salariais'!$C$1:$C$500,ROW('Guias Salariais'!$C$1:$C$500)-ROW('Guias Salariais'!$C$1)+1),ROW(35:35))),"")</f>
        <v/>
      </c>
      <c r="N36" s="404" t="str" cm="1">
        <f t="array" ref="N36">IFERROR(INDEX('Guias Salariais'!$D$1:$D534,SMALL(IF(N$1='Guias Salariais'!$C$1:$C$500,ROW('Guias Salariais'!$C$1:$C$500)-ROW('Guias Salariais'!$C$1)+1),ROW(35:35))),"")</f>
        <v/>
      </c>
      <c r="O36" s="405" t="str" cm="1">
        <f t="array" ref="O36">IFERROR(INDEX('Guias Salariais'!$D$1:$D534,SMALL(IF(O$1='Guias Salariais'!$C$1:$C$500,ROW('Guias Salariais'!$C$1:$C$500)-ROW('Guias Salariais'!$C$1)+1),ROW(35:35))),"")</f>
        <v/>
      </c>
      <c r="P36" s="404" t="str" cm="1">
        <f t="array" ref="P36">IFERROR(INDEX('Guias Salariais'!$D$1:$D534,SMALL(IF(P$1='Guias Salariais'!$C$1:$C$500,ROW('Guias Salariais'!$C$1:$C$500)-ROW('Guias Salariais'!$C$1)+1),ROW(35:35))),"")</f>
        <v/>
      </c>
      <c r="Q36" s="405" t="str" cm="1">
        <f t="array" ref="Q36">IFERROR(INDEX('Guias Salariais'!$D$1:$D534,SMALL(IF(Q$1='Guias Salariais'!$C$1:$C$500,ROW('Guias Salariais'!$C$1:$C$500)-ROW('Guias Salariais'!$C$1)+1),ROW(35:35))),"")</f>
        <v/>
      </c>
      <c r="R36" s="404" t="str" cm="1">
        <f t="array" ref="R36">IFERROR(INDEX('Guias Salariais'!$D$1:$D534,SMALL(IF(R$1='Guias Salariais'!$C$1:$C$500,ROW('Guias Salariais'!$C$1:$C$500)-ROW('Guias Salariais'!$C$1)+1),ROW(35:35))),"")</f>
        <v/>
      </c>
      <c r="S36" s="405" t="str" cm="1">
        <f t="array" ref="S36">IFERROR(INDEX('Guias Salariais'!$D$1:$D534,SMALL(IF(S$1='Guias Salariais'!$C$1:$C$500,ROW('Guias Salariais'!$C$1:$C$500)-ROW('Guias Salariais'!$C$1)+1),ROW(35:35))),"")</f>
        <v/>
      </c>
      <c r="T36" s="404" t="str" cm="1">
        <f t="array" ref="T36">IFERROR(INDEX('Guias Salariais'!$D$1:$D534,SMALL(IF(T$1='Guias Salariais'!$C$1:$C$500,ROW('Guias Salariais'!$C$1:$C$500)-ROW('Guias Salariais'!$C$1)+1),ROW(35:35))),"")</f>
        <v/>
      </c>
      <c r="U36" s="405" t="str" cm="1">
        <f t="array" ref="U36">IFERROR(INDEX('Guias Salariais'!$D$1:$D534,SMALL(IF(U$1='Guias Salariais'!$C$1:$C$500,ROW('Guias Salariais'!$C$1:$C$500)-ROW('Guias Salariais'!$C$1)+1),ROW(35:35))),"")</f>
        <v/>
      </c>
      <c r="V36" s="406" t="str" cm="1">
        <f t="array" ref="V36">IFERROR(INDEX('Guias Salariais'!$D$1:$D534,SMALL(IF(V$1='Guias Salariais'!$C$1:$C$500,ROW('Guias Salariais'!$C$1:$C$500)-ROW('Guias Salariais'!$C$1)+1),ROW(35:35))),"")</f>
        <v/>
      </c>
    </row>
    <row r="37" spans="1:22">
      <c r="A37" s="483"/>
      <c r="B37" s="404" t="str" cm="1">
        <f t="array" ref="B37">IFERROR(INDEX('Guias Salariais'!$D$1:$D535,SMALL(IF(B$1='Guias Salariais'!$C$1:$C$500,ROW('Guias Salariais'!$C$1:$C$500)-ROW('Guias Salariais'!$C$1)+1),ROW(36:36))),"")</f>
        <v/>
      </c>
      <c r="C37" s="405" t="str" cm="1">
        <f t="array" ref="C37">IFERROR(INDEX('Guias Salariais'!$D$1:$D535,SMALL(IF(C$1='Guias Salariais'!$C$1:$C$500,ROW('Guias Salariais'!$C$1:$C$500)-ROW('Guias Salariais'!$C$1)+1),ROW(36:36))),"")</f>
        <v/>
      </c>
      <c r="D37" s="404" t="str" cm="1">
        <f t="array" ref="D37">IFERROR(INDEX('Guias Salariais'!$D$1:$D535,SMALL(IF(D$1='Guias Salariais'!$C$1:$C$500,ROW('Guias Salariais'!$C$1:$C$500)-ROW('Guias Salariais'!$C$1)+1),ROW(36:36))),"")</f>
        <v/>
      </c>
      <c r="E37" s="405" t="str" cm="1">
        <f t="array" ref="E37">IFERROR(INDEX('Guias Salariais'!$D$1:$D535,SMALL(IF(E$1='Guias Salariais'!$C$1:$C$500,ROW('Guias Salariais'!$C$1:$C$500)-ROW('Guias Salariais'!$C$1)+1),ROW(36:36))),"")</f>
        <v/>
      </c>
      <c r="F37" s="404" t="str" cm="1">
        <f t="array" ref="F37">IFERROR(INDEX('Guias Salariais'!$D$1:$D535,SMALL(IF(F$1='Guias Salariais'!$C$1:$C$500,ROW('Guias Salariais'!$C$1:$C$500)-ROW('Guias Salariais'!$C$1)+1),ROW(36:36))),"")</f>
        <v/>
      </c>
      <c r="G37" s="405" t="str" cm="1">
        <f t="array" ref="G37">IFERROR(INDEX('Guias Salariais'!$D$1:$D535,SMALL(IF(G$1='Guias Salariais'!$C$1:$C$500,ROW('Guias Salariais'!$C$1:$C$500)-ROW('Guias Salariais'!$C$1)+1),ROW(36:36))),"")</f>
        <v/>
      </c>
      <c r="H37" s="404" cm="1">
        <f t="array" ref="H37">IFERROR(INDEX('Guias Salariais'!$D$1:$D535,SMALL(IF(H$1='Guias Salariais'!$C$1:$C$500,ROW('Guias Salariais'!$C$1:$C$500)-ROW('Guias Salariais'!$C$1)+1),ROW(36:36))),"")</f>
        <v>12025</v>
      </c>
      <c r="I37" s="405" t="str" cm="1">
        <f t="array" ref="I37">IFERROR(INDEX('Guias Salariais'!$D$1:$D535,SMALL(IF(I$1='Guias Salariais'!$C$1:$C$500,ROW('Guias Salariais'!$C$1:$C$500)-ROW('Guias Salariais'!$C$1)+1),ROW(36:36))),"")</f>
        <v/>
      </c>
      <c r="J37" s="404" t="str" cm="1">
        <f t="array" ref="J37">IFERROR(INDEX('Guias Salariais'!$D$1:$D535,SMALL(IF(J$1='Guias Salariais'!$C$1:$C$500,ROW('Guias Salariais'!$C$1:$C$500)-ROW('Guias Salariais'!$C$1)+1),ROW(36:36))),"")</f>
        <v/>
      </c>
      <c r="K37" s="405" t="str" cm="1">
        <f t="array" ref="K37">IFERROR(INDEX('Guias Salariais'!$D$1:$D535,SMALL(IF(K$1='Guias Salariais'!$C$1:$C$500,ROW('Guias Salariais'!$C$1:$C$500)-ROW('Guias Salariais'!$C$1)+1),ROW(36:36))),"")</f>
        <v/>
      </c>
      <c r="L37" s="404" t="str" cm="1">
        <f t="array" ref="L37">IFERROR(INDEX('Guias Salariais'!$D$1:$D535,SMALL(IF(L$1='Guias Salariais'!$C$1:$C$500,ROW('Guias Salariais'!$C$1:$C$500)-ROW('Guias Salariais'!$C$1)+1),ROW(36:36))),"")</f>
        <v/>
      </c>
      <c r="M37" s="405" t="str" cm="1">
        <f t="array" ref="M37">IFERROR(INDEX('Guias Salariais'!$D$1:$D535,SMALL(IF(M$1='Guias Salariais'!$C$1:$C$500,ROW('Guias Salariais'!$C$1:$C$500)-ROW('Guias Salariais'!$C$1)+1),ROW(36:36))),"")</f>
        <v/>
      </c>
      <c r="N37" s="404" t="str" cm="1">
        <f t="array" ref="N37">IFERROR(INDEX('Guias Salariais'!$D$1:$D535,SMALL(IF(N$1='Guias Salariais'!$C$1:$C$500,ROW('Guias Salariais'!$C$1:$C$500)-ROW('Guias Salariais'!$C$1)+1),ROW(36:36))),"")</f>
        <v/>
      </c>
      <c r="O37" s="405" t="str" cm="1">
        <f t="array" ref="O37">IFERROR(INDEX('Guias Salariais'!$D$1:$D535,SMALL(IF(O$1='Guias Salariais'!$C$1:$C$500,ROW('Guias Salariais'!$C$1:$C$500)-ROW('Guias Salariais'!$C$1)+1),ROW(36:36))),"")</f>
        <v/>
      </c>
      <c r="P37" s="404" t="str" cm="1">
        <f t="array" ref="P37">IFERROR(INDEX('Guias Salariais'!$D$1:$D535,SMALL(IF(P$1='Guias Salariais'!$C$1:$C$500,ROW('Guias Salariais'!$C$1:$C$500)-ROW('Guias Salariais'!$C$1)+1),ROW(36:36))),"")</f>
        <v/>
      </c>
      <c r="Q37" s="405" t="str" cm="1">
        <f t="array" ref="Q37">IFERROR(INDEX('Guias Salariais'!$D$1:$D535,SMALL(IF(Q$1='Guias Salariais'!$C$1:$C$500,ROW('Guias Salariais'!$C$1:$C$500)-ROW('Guias Salariais'!$C$1)+1),ROW(36:36))),"")</f>
        <v/>
      </c>
      <c r="R37" s="404" t="str" cm="1">
        <f t="array" ref="R37">IFERROR(INDEX('Guias Salariais'!$D$1:$D535,SMALL(IF(R$1='Guias Salariais'!$C$1:$C$500,ROW('Guias Salariais'!$C$1:$C$500)-ROW('Guias Salariais'!$C$1)+1),ROW(36:36))),"")</f>
        <v/>
      </c>
      <c r="S37" s="405" t="str" cm="1">
        <f t="array" ref="S37">IFERROR(INDEX('Guias Salariais'!$D$1:$D535,SMALL(IF(S$1='Guias Salariais'!$C$1:$C$500,ROW('Guias Salariais'!$C$1:$C$500)-ROW('Guias Salariais'!$C$1)+1),ROW(36:36))),"")</f>
        <v/>
      </c>
      <c r="T37" s="404" t="str" cm="1">
        <f t="array" ref="T37">IFERROR(INDEX('Guias Salariais'!$D$1:$D535,SMALL(IF(T$1='Guias Salariais'!$C$1:$C$500,ROW('Guias Salariais'!$C$1:$C$500)-ROW('Guias Salariais'!$C$1)+1),ROW(36:36))),"")</f>
        <v/>
      </c>
      <c r="U37" s="405" t="str" cm="1">
        <f t="array" ref="U37">IFERROR(INDEX('Guias Salariais'!$D$1:$D535,SMALL(IF(U$1='Guias Salariais'!$C$1:$C$500,ROW('Guias Salariais'!$C$1:$C$500)-ROW('Guias Salariais'!$C$1)+1),ROW(36:36))),"")</f>
        <v/>
      </c>
      <c r="V37" s="406" t="str" cm="1">
        <f t="array" ref="V37">IFERROR(INDEX('Guias Salariais'!$D$1:$D535,SMALL(IF(V$1='Guias Salariais'!$C$1:$C$500,ROW('Guias Salariais'!$C$1:$C$500)-ROW('Guias Salariais'!$C$1)+1),ROW(36:36))),"")</f>
        <v/>
      </c>
    </row>
    <row r="38" spans="1:22">
      <c r="A38" s="483"/>
      <c r="B38" s="404" t="str" cm="1">
        <f t="array" ref="B38">IFERROR(INDEX('Guias Salariais'!$D$1:$D536,SMALL(IF(B$1='Guias Salariais'!$C$1:$C$500,ROW('Guias Salariais'!$C$1:$C$500)-ROW('Guias Salariais'!$C$1)+1),ROW(37:37))),"")</f>
        <v/>
      </c>
      <c r="C38" s="405" t="str" cm="1">
        <f t="array" ref="C38">IFERROR(INDEX('Guias Salariais'!$D$1:$D536,SMALL(IF(C$1='Guias Salariais'!$C$1:$C$500,ROW('Guias Salariais'!$C$1:$C$500)-ROW('Guias Salariais'!$C$1)+1),ROW(37:37))),"")</f>
        <v/>
      </c>
      <c r="D38" s="404" t="str" cm="1">
        <f t="array" ref="D38">IFERROR(INDEX('Guias Salariais'!$D$1:$D536,SMALL(IF(D$1='Guias Salariais'!$C$1:$C$500,ROW('Guias Salariais'!$C$1:$C$500)-ROW('Guias Salariais'!$C$1)+1),ROW(37:37))),"")</f>
        <v/>
      </c>
      <c r="E38" s="405" t="str" cm="1">
        <f t="array" ref="E38">IFERROR(INDEX('Guias Salariais'!$D$1:$D536,SMALL(IF(E$1='Guias Salariais'!$C$1:$C$500,ROW('Guias Salariais'!$C$1:$C$500)-ROW('Guias Salariais'!$C$1)+1),ROW(37:37))),"")</f>
        <v/>
      </c>
      <c r="F38" s="404" t="str" cm="1">
        <f t="array" ref="F38">IFERROR(INDEX('Guias Salariais'!$D$1:$D536,SMALL(IF(F$1='Guias Salariais'!$C$1:$C$500,ROW('Guias Salariais'!$C$1:$C$500)-ROW('Guias Salariais'!$C$1)+1),ROW(37:37))),"")</f>
        <v/>
      </c>
      <c r="G38" s="405" t="str" cm="1">
        <f t="array" ref="G38">IFERROR(INDEX('Guias Salariais'!$D$1:$D536,SMALL(IF(G$1='Guias Salariais'!$C$1:$C$500,ROW('Guias Salariais'!$C$1:$C$500)-ROW('Guias Salariais'!$C$1)+1),ROW(37:37))),"")</f>
        <v/>
      </c>
      <c r="H38" s="404" cm="1">
        <f t="array" ref="H38">IFERROR(INDEX('Guias Salariais'!$D$1:$D536,SMALL(IF(H$1='Guias Salariais'!$C$1:$C$500,ROW('Guias Salariais'!$C$1:$C$500)-ROW('Guias Salariais'!$C$1)+1),ROW(37:37))),"")</f>
        <v>12675</v>
      </c>
      <c r="I38" s="405" t="str" cm="1">
        <f t="array" ref="I38">IFERROR(INDEX('Guias Salariais'!$D$1:$D536,SMALL(IF(I$1='Guias Salariais'!$C$1:$C$500,ROW('Guias Salariais'!$C$1:$C$500)-ROW('Guias Salariais'!$C$1)+1),ROW(37:37))),"")</f>
        <v/>
      </c>
      <c r="J38" s="404" t="str" cm="1">
        <f t="array" ref="J38">IFERROR(INDEX('Guias Salariais'!$D$1:$D536,SMALL(IF(J$1='Guias Salariais'!$C$1:$C$500,ROW('Guias Salariais'!$C$1:$C$500)-ROW('Guias Salariais'!$C$1)+1),ROW(37:37))),"")</f>
        <v/>
      </c>
      <c r="K38" s="405" t="str" cm="1">
        <f t="array" ref="K38">IFERROR(INDEX('Guias Salariais'!$D$1:$D536,SMALL(IF(K$1='Guias Salariais'!$C$1:$C$500,ROW('Guias Salariais'!$C$1:$C$500)-ROW('Guias Salariais'!$C$1)+1),ROW(37:37))),"")</f>
        <v/>
      </c>
      <c r="L38" s="404" t="str" cm="1">
        <f t="array" ref="L38">IFERROR(INDEX('Guias Salariais'!$D$1:$D536,SMALL(IF(L$1='Guias Salariais'!$C$1:$C$500,ROW('Guias Salariais'!$C$1:$C$500)-ROW('Guias Salariais'!$C$1)+1),ROW(37:37))),"")</f>
        <v/>
      </c>
      <c r="M38" s="405" t="str" cm="1">
        <f t="array" ref="M38">IFERROR(INDEX('Guias Salariais'!$D$1:$D536,SMALL(IF(M$1='Guias Salariais'!$C$1:$C$500,ROW('Guias Salariais'!$C$1:$C$500)-ROW('Guias Salariais'!$C$1)+1),ROW(37:37))),"")</f>
        <v/>
      </c>
      <c r="N38" s="404" t="str" cm="1">
        <f t="array" ref="N38">IFERROR(INDEX('Guias Salariais'!$D$1:$D536,SMALL(IF(N$1='Guias Salariais'!$C$1:$C$500,ROW('Guias Salariais'!$C$1:$C$500)-ROW('Guias Salariais'!$C$1)+1),ROW(37:37))),"")</f>
        <v/>
      </c>
      <c r="O38" s="405" t="str" cm="1">
        <f t="array" ref="O38">IFERROR(INDEX('Guias Salariais'!$D$1:$D536,SMALL(IF(O$1='Guias Salariais'!$C$1:$C$500,ROW('Guias Salariais'!$C$1:$C$500)-ROW('Guias Salariais'!$C$1)+1),ROW(37:37))),"")</f>
        <v/>
      </c>
      <c r="P38" s="404" t="str" cm="1">
        <f t="array" ref="P38">IFERROR(INDEX('Guias Salariais'!$D$1:$D536,SMALL(IF(P$1='Guias Salariais'!$C$1:$C$500,ROW('Guias Salariais'!$C$1:$C$500)-ROW('Guias Salariais'!$C$1)+1),ROW(37:37))),"")</f>
        <v/>
      </c>
      <c r="Q38" s="405" t="str" cm="1">
        <f t="array" ref="Q38">IFERROR(INDEX('Guias Salariais'!$D$1:$D536,SMALL(IF(Q$1='Guias Salariais'!$C$1:$C$500,ROW('Guias Salariais'!$C$1:$C$500)-ROW('Guias Salariais'!$C$1)+1),ROW(37:37))),"")</f>
        <v/>
      </c>
      <c r="R38" s="404" t="str" cm="1">
        <f t="array" ref="R38">IFERROR(INDEX('Guias Salariais'!$D$1:$D536,SMALL(IF(R$1='Guias Salariais'!$C$1:$C$500,ROW('Guias Salariais'!$C$1:$C$500)-ROW('Guias Salariais'!$C$1)+1),ROW(37:37))),"")</f>
        <v/>
      </c>
      <c r="S38" s="405" t="str" cm="1">
        <f t="array" ref="S38">IFERROR(INDEX('Guias Salariais'!$D$1:$D536,SMALL(IF(S$1='Guias Salariais'!$C$1:$C$500,ROW('Guias Salariais'!$C$1:$C$500)-ROW('Guias Salariais'!$C$1)+1),ROW(37:37))),"")</f>
        <v/>
      </c>
      <c r="T38" s="404" t="str" cm="1">
        <f t="array" ref="T38">IFERROR(INDEX('Guias Salariais'!$D$1:$D536,SMALL(IF(T$1='Guias Salariais'!$C$1:$C$500,ROW('Guias Salariais'!$C$1:$C$500)-ROW('Guias Salariais'!$C$1)+1),ROW(37:37))),"")</f>
        <v/>
      </c>
      <c r="U38" s="405" t="str" cm="1">
        <f t="array" ref="U38">IFERROR(INDEX('Guias Salariais'!$D$1:$D536,SMALL(IF(U$1='Guias Salariais'!$C$1:$C$500,ROW('Guias Salariais'!$C$1:$C$500)-ROW('Guias Salariais'!$C$1)+1),ROW(37:37))),"")</f>
        <v/>
      </c>
      <c r="V38" s="406" t="str" cm="1">
        <f t="array" ref="V38">IFERROR(INDEX('Guias Salariais'!$D$1:$D536,SMALL(IF(V$1='Guias Salariais'!$C$1:$C$500,ROW('Guias Salariais'!$C$1:$C$500)-ROW('Guias Salariais'!$C$1)+1),ROW(37:37))),"")</f>
        <v/>
      </c>
    </row>
    <row r="39" spans="1:22">
      <c r="A39" s="483"/>
      <c r="B39" s="404" t="str" cm="1">
        <f t="array" ref="B39">IFERROR(INDEX('Guias Salariais'!$D$1:$D537,SMALL(IF(B$1='Guias Salariais'!$C$1:$C$500,ROW('Guias Salariais'!$C$1:$C$500)-ROW('Guias Salariais'!$C$1)+1),ROW(38:38))),"")</f>
        <v/>
      </c>
      <c r="C39" s="405" t="str" cm="1">
        <f t="array" ref="C39">IFERROR(INDEX('Guias Salariais'!$D$1:$D537,SMALL(IF(C$1='Guias Salariais'!$C$1:$C$500,ROW('Guias Salariais'!$C$1:$C$500)-ROW('Guias Salariais'!$C$1)+1),ROW(38:38))),"")</f>
        <v/>
      </c>
      <c r="D39" s="404" t="str" cm="1">
        <f t="array" ref="D39">IFERROR(INDEX('Guias Salariais'!$D$1:$D537,SMALL(IF(D$1='Guias Salariais'!$C$1:$C$500,ROW('Guias Salariais'!$C$1:$C$500)-ROW('Guias Salariais'!$C$1)+1),ROW(38:38))),"")</f>
        <v/>
      </c>
      <c r="E39" s="405" t="str" cm="1">
        <f t="array" ref="E39">IFERROR(INDEX('Guias Salariais'!$D$1:$D537,SMALL(IF(E$1='Guias Salariais'!$C$1:$C$500,ROW('Guias Salariais'!$C$1:$C$500)-ROW('Guias Salariais'!$C$1)+1),ROW(38:38))),"")</f>
        <v/>
      </c>
      <c r="F39" s="404" t="str" cm="1">
        <f t="array" ref="F39">IFERROR(INDEX('Guias Salariais'!$D$1:$D537,SMALL(IF(F$1='Guias Salariais'!$C$1:$C$500,ROW('Guias Salariais'!$C$1:$C$500)-ROW('Guias Salariais'!$C$1)+1),ROW(38:38))),"")</f>
        <v/>
      </c>
      <c r="G39" s="405" t="str" cm="1">
        <f t="array" ref="G39">IFERROR(INDEX('Guias Salariais'!$D$1:$D537,SMALL(IF(G$1='Guias Salariais'!$C$1:$C$500,ROW('Guias Salariais'!$C$1:$C$500)-ROW('Guias Salariais'!$C$1)+1),ROW(38:38))),"")</f>
        <v/>
      </c>
      <c r="H39" s="404" cm="1">
        <f t="array" ref="H39">IFERROR(INDEX('Guias Salariais'!$D$1:$D537,SMALL(IF(H$1='Guias Salariais'!$C$1:$C$500,ROW('Guias Salariais'!$C$1:$C$500)-ROW('Guias Salariais'!$C$1)+1),ROW(38:38))),"")</f>
        <v>12675</v>
      </c>
      <c r="I39" s="405" t="str" cm="1">
        <f t="array" ref="I39">IFERROR(INDEX('Guias Salariais'!$D$1:$D537,SMALL(IF(I$1='Guias Salariais'!$C$1:$C$500,ROW('Guias Salariais'!$C$1:$C$500)-ROW('Guias Salariais'!$C$1)+1),ROW(38:38))),"")</f>
        <v/>
      </c>
      <c r="J39" s="404" t="str" cm="1">
        <f t="array" ref="J39">IFERROR(INDEX('Guias Salariais'!$D$1:$D537,SMALL(IF(J$1='Guias Salariais'!$C$1:$C$500,ROW('Guias Salariais'!$C$1:$C$500)-ROW('Guias Salariais'!$C$1)+1),ROW(38:38))),"")</f>
        <v/>
      </c>
      <c r="K39" s="405" t="str" cm="1">
        <f t="array" ref="K39">IFERROR(INDEX('Guias Salariais'!$D$1:$D537,SMALL(IF(K$1='Guias Salariais'!$C$1:$C$500,ROW('Guias Salariais'!$C$1:$C$500)-ROW('Guias Salariais'!$C$1)+1),ROW(38:38))),"")</f>
        <v/>
      </c>
      <c r="L39" s="404" t="str" cm="1">
        <f t="array" ref="L39">IFERROR(INDEX('Guias Salariais'!$D$1:$D537,SMALL(IF(L$1='Guias Salariais'!$C$1:$C$500,ROW('Guias Salariais'!$C$1:$C$500)-ROW('Guias Salariais'!$C$1)+1),ROW(38:38))),"")</f>
        <v/>
      </c>
      <c r="M39" s="405" t="str" cm="1">
        <f t="array" ref="M39">IFERROR(INDEX('Guias Salariais'!$D$1:$D537,SMALL(IF(M$1='Guias Salariais'!$C$1:$C$500,ROW('Guias Salariais'!$C$1:$C$500)-ROW('Guias Salariais'!$C$1)+1),ROW(38:38))),"")</f>
        <v/>
      </c>
      <c r="N39" s="404" t="str" cm="1">
        <f t="array" ref="N39">IFERROR(INDEX('Guias Salariais'!$D$1:$D537,SMALL(IF(N$1='Guias Salariais'!$C$1:$C$500,ROW('Guias Salariais'!$C$1:$C$500)-ROW('Guias Salariais'!$C$1)+1),ROW(38:38))),"")</f>
        <v/>
      </c>
      <c r="O39" s="405" t="str" cm="1">
        <f t="array" ref="O39">IFERROR(INDEX('Guias Salariais'!$D$1:$D537,SMALL(IF(O$1='Guias Salariais'!$C$1:$C$500,ROW('Guias Salariais'!$C$1:$C$500)-ROW('Guias Salariais'!$C$1)+1),ROW(38:38))),"")</f>
        <v/>
      </c>
      <c r="P39" s="404" t="str" cm="1">
        <f t="array" ref="P39">IFERROR(INDEX('Guias Salariais'!$D$1:$D537,SMALL(IF(P$1='Guias Salariais'!$C$1:$C$500,ROW('Guias Salariais'!$C$1:$C$500)-ROW('Guias Salariais'!$C$1)+1),ROW(38:38))),"")</f>
        <v/>
      </c>
      <c r="Q39" s="405" t="str" cm="1">
        <f t="array" ref="Q39">IFERROR(INDEX('Guias Salariais'!$D$1:$D537,SMALL(IF(Q$1='Guias Salariais'!$C$1:$C$500,ROW('Guias Salariais'!$C$1:$C$500)-ROW('Guias Salariais'!$C$1)+1),ROW(38:38))),"")</f>
        <v/>
      </c>
      <c r="R39" s="404" t="str" cm="1">
        <f t="array" ref="R39">IFERROR(INDEX('Guias Salariais'!$D$1:$D537,SMALL(IF(R$1='Guias Salariais'!$C$1:$C$500,ROW('Guias Salariais'!$C$1:$C$500)-ROW('Guias Salariais'!$C$1)+1),ROW(38:38))),"")</f>
        <v/>
      </c>
      <c r="S39" s="405" t="str" cm="1">
        <f t="array" ref="S39">IFERROR(INDEX('Guias Salariais'!$D$1:$D537,SMALL(IF(S$1='Guias Salariais'!$C$1:$C$500,ROW('Guias Salariais'!$C$1:$C$500)-ROW('Guias Salariais'!$C$1)+1),ROW(38:38))),"")</f>
        <v/>
      </c>
      <c r="T39" s="404" t="str" cm="1">
        <f t="array" ref="T39">IFERROR(INDEX('Guias Salariais'!$D$1:$D537,SMALL(IF(T$1='Guias Salariais'!$C$1:$C$500,ROW('Guias Salariais'!$C$1:$C$500)-ROW('Guias Salariais'!$C$1)+1),ROW(38:38))),"")</f>
        <v/>
      </c>
      <c r="U39" s="405" t="str" cm="1">
        <f t="array" ref="U39">IFERROR(INDEX('Guias Salariais'!$D$1:$D537,SMALL(IF(U$1='Guias Salariais'!$C$1:$C$500,ROW('Guias Salariais'!$C$1:$C$500)-ROW('Guias Salariais'!$C$1)+1),ROW(38:38))),"")</f>
        <v/>
      </c>
      <c r="V39" s="406" t="str" cm="1">
        <f t="array" ref="V39">IFERROR(INDEX('Guias Salariais'!$D$1:$D537,SMALL(IF(V$1='Guias Salariais'!$C$1:$C$500,ROW('Guias Salariais'!$C$1:$C$500)-ROW('Guias Salariais'!$C$1)+1),ROW(38:38))),"")</f>
        <v/>
      </c>
    </row>
    <row r="40" spans="1:22">
      <c r="A40" s="483"/>
      <c r="B40" s="404" t="str" cm="1">
        <f t="array" ref="B40">IFERROR(INDEX('Guias Salariais'!$D$1:$D538,SMALL(IF(B$1='Guias Salariais'!$C$1:$C$500,ROW('Guias Salariais'!$C$1:$C$500)-ROW('Guias Salariais'!$C$1)+1),ROW(39:39))),"")</f>
        <v/>
      </c>
      <c r="C40" s="405" t="str" cm="1">
        <f t="array" ref="C40">IFERROR(INDEX('Guias Salariais'!$D$1:$D538,SMALL(IF(C$1='Guias Salariais'!$C$1:$C$500,ROW('Guias Salariais'!$C$1:$C$500)-ROW('Guias Salariais'!$C$1)+1),ROW(39:39))),"")</f>
        <v/>
      </c>
      <c r="D40" s="404" t="str" cm="1">
        <f t="array" ref="D40">IFERROR(INDEX('Guias Salariais'!$D$1:$D538,SMALL(IF(D$1='Guias Salariais'!$C$1:$C$500,ROW('Guias Salariais'!$C$1:$C$500)-ROW('Guias Salariais'!$C$1)+1),ROW(39:39))),"")</f>
        <v/>
      </c>
      <c r="E40" s="405" t="str" cm="1">
        <f t="array" ref="E40">IFERROR(INDEX('Guias Salariais'!$D$1:$D538,SMALL(IF(E$1='Guias Salariais'!$C$1:$C$500,ROW('Guias Salariais'!$C$1:$C$500)-ROW('Guias Salariais'!$C$1)+1),ROW(39:39))),"")</f>
        <v/>
      </c>
      <c r="F40" s="404" t="str" cm="1">
        <f t="array" ref="F40">IFERROR(INDEX('Guias Salariais'!$D$1:$D538,SMALL(IF(F$1='Guias Salariais'!$C$1:$C$500,ROW('Guias Salariais'!$C$1:$C$500)-ROW('Guias Salariais'!$C$1)+1),ROW(39:39))),"")</f>
        <v/>
      </c>
      <c r="G40" s="405" t="str" cm="1">
        <f t="array" ref="G40">IFERROR(INDEX('Guias Salariais'!$D$1:$D538,SMALL(IF(G$1='Guias Salariais'!$C$1:$C$500,ROW('Guias Salariais'!$C$1:$C$500)-ROW('Guias Salariais'!$C$1)+1),ROW(39:39))),"")</f>
        <v/>
      </c>
      <c r="H40" s="404" cm="1">
        <f t="array" ref="H40">IFERROR(INDEX('Guias Salariais'!$D$1:$D538,SMALL(IF(H$1='Guias Salariais'!$C$1:$C$500,ROW('Guias Salariais'!$C$1:$C$500)-ROW('Guias Salariais'!$C$1)+1),ROW(39:39))),"")</f>
        <v>13975</v>
      </c>
      <c r="I40" s="405" t="str" cm="1">
        <f t="array" ref="I40">IFERROR(INDEX('Guias Salariais'!$D$1:$D538,SMALL(IF(I$1='Guias Salariais'!$C$1:$C$500,ROW('Guias Salariais'!$C$1:$C$500)-ROW('Guias Salariais'!$C$1)+1),ROW(39:39))),"")</f>
        <v/>
      </c>
      <c r="J40" s="404" t="str" cm="1">
        <f t="array" ref="J40">IFERROR(INDEX('Guias Salariais'!$D$1:$D538,SMALL(IF(J$1='Guias Salariais'!$C$1:$C$500,ROW('Guias Salariais'!$C$1:$C$500)-ROW('Guias Salariais'!$C$1)+1),ROW(39:39))),"")</f>
        <v/>
      </c>
      <c r="K40" s="405" t="str" cm="1">
        <f t="array" ref="K40">IFERROR(INDEX('Guias Salariais'!$D$1:$D538,SMALL(IF(K$1='Guias Salariais'!$C$1:$C$500,ROW('Guias Salariais'!$C$1:$C$500)-ROW('Guias Salariais'!$C$1)+1),ROW(39:39))),"")</f>
        <v/>
      </c>
      <c r="L40" s="404" t="str" cm="1">
        <f t="array" ref="L40">IFERROR(INDEX('Guias Salariais'!$D$1:$D538,SMALL(IF(L$1='Guias Salariais'!$C$1:$C$500,ROW('Guias Salariais'!$C$1:$C$500)-ROW('Guias Salariais'!$C$1)+1),ROW(39:39))),"")</f>
        <v/>
      </c>
      <c r="M40" s="405" t="str" cm="1">
        <f t="array" ref="M40">IFERROR(INDEX('Guias Salariais'!$D$1:$D538,SMALL(IF(M$1='Guias Salariais'!$C$1:$C$500,ROW('Guias Salariais'!$C$1:$C$500)-ROW('Guias Salariais'!$C$1)+1),ROW(39:39))),"")</f>
        <v/>
      </c>
      <c r="N40" s="404" t="str" cm="1">
        <f t="array" ref="N40">IFERROR(INDEX('Guias Salariais'!$D$1:$D538,SMALL(IF(N$1='Guias Salariais'!$C$1:$C$500,ROW('Guias Salariais'!$C$1:$C$500)-ROW('Guias Salariais'!$C$1)+1),ROW(39:39))),"")</f>
        <v/>
      </c>
      <c r="O40" s="405" t="str" cm="1">
        <f t="array" ref="O40">IFERROR(INDEX('Guias Salariais'!$D$1:$D538,SMALL(IF(O$1='Guias Salariais'!$C$1:$C$500,ROW('Guias Salariais'!$C$1:$C$500)-ROW('Guias Salariais'!$C$1)+1),ROW(39:39))),"")</f>
        <v/>
      </c>
      <c r="P40" s="404" t="str" cm="1">
        <f t="array" ref="P40">IFERROR(INDEX('Guias Salariais'!$D$1:$D538,SMALL(IF(P$1='Guias Salariais'!$C$1:$C$500,ROW('Guias Salariais'!$C$1:$C$500)-ROW('Guias Salariais'!$C$1)+1),ROW(39:39))),"")</f>
        <v/>
      </c>
      <c r="Q40" s="405" t="str" cm="1">
        <f t="array" ref="Q40">IFERROR(INDEX('Guias Salariais'!$D$1:$D538,SMALL(IF(Q$1='Guias Salariais'!$C$1:$C$500,ROW('Guias Salariais'!$C$1:$C$500)-ROW('Guias Salariais'!$C$1)+1),ROW(39:39))),"")</f>
        <v/>
      </c>
      <c r="R40" s="404" t="str" cm="1">
        <f t="array" ref="R40">IFERROR(INDEX('Guias Salariais'!$D$1:$D538,SMALL(IF(R$1='Guias Salariais'!$C$1:$C$500,ROW('Guias Salariais'!$C$1:$C$500)-ROW('Guias Salariais'!$C$1)+1),ROW(39:39))),"")</f>
        <v/>
      </c>
      <c r="S40" s="405" t="str" cm="1">
        <f t="array" ref="S40">IFERROR(INDEX('Guias Salariais'!$D$1:$D538,SMALL(IF(S$1='Guias Salariais'!$C$1:$C$500,ROW('Guias Salariais'!$C$1:$C$500)-ROW('Guias Salariais'!$C$1)+1),ROW(39:39))),"")</f>
        <v/>
      </c>
      <c r="T40" s="404" t="str" cm="1">
        <f t="array" ref="T40">IFERROR(INDEX('Guias Salariais'!$D$1:$D538,SMALL(IF(T$1='Guias Salariais'!$C$1:$C$500,ROW('Guias Salariais'!$C$1:$C$500)-ROW('Guias Salariais'!$C$1)+1),ROW(39:39))),"")</f>
        <v/>
      </c>
      <c r="U40" s="405" t="str" cm="1">
        <f t="array" ref="U40">IFERROR(INDEX('Guias Salariais'!$D$1:$D538,SMALL(IF(U$1='Guias Salariais'!$C$1:$C$500,ROW('Guias Salariais'!$C$1:$C$500)-ROW('Guias Salariais'!$C$1)+1),ROW(39:39))),"")</f>
        <v/>
      </c>
      <c r="V40" s="406" t="str" cm="1">
        <f t="array" ref="V40">IFERROR(INDEX('Guias Salariais'!$D$1:$D538,SMALL(IF(V$1='Guias Salariais'!$C$1:$C$500,ROW('Guias Salariais'!$C$1:$C$500)-ROW('Guias Salariais'!$C$1)+1),ROW(39:39))),"")</f>
        <v/>
      </c>
    </row>
    <row r="41" spans="1:22">
      <c r="A41" s="483"/>
      <c r="B41" s="404" t="str" cm="1">
        <f t="array" ref="B41">IFERROR(INDEX('Guias Salariais'!$D$1:$D539,SMALL(IF(B$1='Guias Salariais'!$C$1:$C$500,ROW('Guias Salariais'!$C$1:$C$500)-ROW('Guias Salariais'!$C$1)+1),ROW(40:40))),"")</f>
        <v/>
      </c>
      <c r="C41" s="405" t="str" cm="1">
        <f t="array" ref="C41">IFERROR(INDEX('Guias Salariais'!$D$1:$D539,SMALL(IF(C$1='Guias Salariais'!$C$1:$C$500,ROW('Guias Salariais'!$C$1:$C$500)-ROW('Guias Salariais'!$C$1)+1),ROW(40:40))),"")</f>
        <v/>
      </c>
      <c r="D41" s="404" t="str" cm="1">
        <f t="array" ref="D41">IFERROR(INDEX('Guias Salariais'!$D$1:$D539,SMALL(IF(D$1='Guias Salariais'!$C$1:$C$500,ROW('Guias Salariais'!$C$1:$C$500)-ROW('Guias Salariais'!$C$1)+1),ROW(40:40))),"")</f>
        <v/>
      </c>
      <c r="E41" s="405" t="str" cm="1">
        <f t="array" ref="E41">IFERROR(INDEX('Guias Salariais'!$D$1:$D539,SMALL(IF(E$1='Guias Salariais'!$C$1:$C$500,ROW('Guias Salariais'!$C$1:$C$500)-ROW('Guias Salariais'!$C$1)+1),ROW(40:40))),"")</f>
        <v/>
      </c>
      <c r="F41" s="404" t="str" cm="1">
        <f t="array" ref="F41">IFERROR(INDEX('Guias Salariais'!$D$1:$D539,SMALL(IF(F$1='Guias Salariais'!$C$1:$C$500,ROW('Guias Salariais'!$C$1:$C$500)-ROW('Guias Salariais'!$C$1)+1),ROW(40:40))),"")</f>
        <v/>
      </c>
      <c r="G41" s="405" t="str" cm="1">
        <f t="array" ref="G41">IFERROR(INDEX('Guias Salariais'!$D$1:$D539,SMALL(IF(G$1='Guias Salariais'!$C$1:$C$500,ROW('Guias Salariais'!$C$1:$C$500)-ROW('Guias Salariais'!$C$1)+1),ROW(40:40))),"")</f>
        <v/>
      </c>
      <c r="H41" s="360"/>
      <c r="I41" s="405" t="str" cm="1">
        <f t="array" ref="I41">IFERROR(INDEX('Guias Salariais'!$D$1:$D539,SMALL(IF(I$1='Guias Salariais'!$C$1:$C$500,ROW('Guias Salariais'!$C$1:$C$500)-ROW('Guias Salariais'!$C$1)+1),ROW(40:40))),"")</f>
        <v/>
      </c>
      <c r="J41" s="404" t="str" cm="1">
        <f t="array" ref="J41">IFERROR(INDEX('Guias Salariais'!$D$1:$D539,SMALL(IF(J$1='Guias Salariais'!$C$1:$C$500,ROW('Guias Salariais'!$C$1:$C$500)-ROW('Guias Salariais'!$C$1)+1),ROW(40:40))),"")</f>
        <v/>
      </c>
      <c r="K41" s="405" t="str" cm="1">
        <f t="array" ref="K41">IFERROR(INDEX('Guias Salariais'!$D$1:$D539,SMALL(IF(K$1='Guias Salariais'!$C$1:$C$500,ROW('Guias Salariais'!$C$1:$C$500)-ROW('Guias Salariais'!$C$1)+1),ROW(40:40))),"")</f>
        <v/>
      </c>
      <c r="L41" s="404" t="str" cm="1">
        <f t="array" ref="L41">IFERROR(INDEX('Guias Salariais'!$D$1:$D539,SMALL(IF(L$1='Guias Salariais'!$C$1:$C$500,ROW('Guias Salariais'!$C$1:$C$500)-ROW('Guias Salariais'!$C$1)+1),ROW(40:40))),"")</f>
        <v/>
      </c>
      <c r="M41" s="405" t="str" cm="1">
        <f t="array" ref="M41">IFERROR(INDEX('Guias Salariais'!$D$1:$D539,SMALL(IF(M$1='Guias Salariais'!$C$1:$C$500,ROW('Guias Salariais'!$C$1:$C$500)-ROW('Guias Salariais'!$C$1)+1),ROW(40:40))),"")</f>
        <v/>
      </c>
      <c r="N41" s="404" t="str" cm="1">
        <f t="array" ref="N41">IFERROR(INDEX('Guias Salariais'!$D$1:$D539,SMALL(IF(N$1='Guias Salariais'!$C$1:$C$500,ROW('Guias Salariais'!$C$1:$C$500)-ROW('Guias Salariais'!$C$1)+1),ROW(40:40))),"")</f>
        <v/>
      </c>
      <c r="O41" s="405" t="str" cm="1">
        <f t="array" ref="O41">IFERROR(INDEX('Guias Salariais'!$D$1:$D539,SMALL(IF(O$1='Guias Salariais'!$C$1:$C$500,ROW('Guias Salariais'!$C$1:$C$500)-ROW('Guias Salariais'!$C$1)+1),ROW(40:40))),"")</f>
        <v/>
      </c>
      <c r="P41" s="404" t="str" cm="1">
        <f t="array" ref="P41">IFERROR(INDEX('Guias Salariais'!$D$1:$D539,SMALL(IF(P$1='Guias Salariais'!$C$1:$C$500,ROW('Guias Salariais'!$C$1:$C$500)-ROW('Guias Salariais'!$C$1)+1),ROW(40:40))),"")</f>
        <v/>
      </c>
      <c r="Q41" s="405" t="str" cm="1">
        <f t="array" ref="Q41">IFERROR(INDEX('Guias Salariais'!$D$1:$D539,SMALL(IF(Q$1='Guias Salariais'!$C$1:$C$500,ROW('Guias Salariais'!$C$1:$C$500)-ROW('Guias Salariais'!$C$1)+1),ROW(40:40))),"")</f>
        <v/>
      </c>
      <c r="R41" s="404" t="str" cm="1">
        <f t="array" ref="R41">IFERROR(INDEX('Guias Salariais'!$D$1:$D539,SMALL(IF(R$1='Guias Salariais'!$C$1:$C$500,ROW('Guias Salariais'!$C$1:$C$500)-ROW('Guias Salariais'!$C$1)+1),ROW(40:40))),"")</f>
        <v/>
      </c>
      <c r="S41" s="405" t="str" cm="1">
        <f t="array" ref="S41">IFERROR(INDEX('Guias Salariais'!$D$1:$D539,SMALL(IF(S$1='Guias Salariais'!$C$1:$C$500,ROW('Guias Salariais'!$C$1:$C$500)-ROW('Guias Salariais'!$C$1)+1),ROW(40:40))),"")</f>
        <v/>
      </c>
      <c r="T41" s="404" t="str" cm="1">
        <f t="array" ref="T41">IFERROR(INDEX('Guias Salariais'!$D$1:$D539,SMALL(IF(T$1='Guias Salariais'!$C$1:$C$500,ROW('Guias Salariais'!$C$1:$C$500)-ROW('Guias Salariais'!$C$1)+1),ROW(40:40))),"")</f>
        <v/>
      </c>
      <c r="U41" s="405" t="str" cm="1">
        <f t="array" ref="U41">IFERROR(INDEX('Guias Salariais'!$D$1:$D539,SMALL(IF(U$1='Guias Salariais'!$C$1:$C$500,ROW('Guias Salariais'!$C$1:$C$500)-ROW('Guias Salariais'!$C$1)+1),ROW(40:40))),"")</f>
        <v/>
      </c>
      <c r="V41" s="406" t="str" cm="1">
        <f t="array" ref="V41">IFERROR(INDEX('Guias Salariais'!$D$1:$D539,SMALL(IF(V$1='Guias Salariais'!$C$1:$C$500,ROW('Guias Salariais'!$C$1:$C$500)-ROW('Guias Salariais'!$C$1)+1),ROW(40:40))),"")</f>
        <v/>
      </c>
    </row>
    <row r="42" spans="1:22">
      <c r="A42" s="483"/>
      <c r="B42" s="404" t="str" cm="1">
        <f t="array" ref="B42">IFERROR(INDEX('Guias Salariais'!$D$1:$D540,SMALL(IF(B$1='Guias Salariais'!$C$1:$C$500,ROW('Guias Salariais'!$C$1:$C$500)-ROW('Guias Salariais'!$C$1)+1),ROW(41:41))),"")</f>
        <v/>
      </c>
      <c r="C42" s="405" t="str" cm="1">
        <f t="array" ref="C42">IFERROR(INDEX('Guias Salariais'!$D$1:$D540,SMALL(IF(C$1='Guias Salariais'!$C$1:$C$500,ROW('Guias Salariais'!$C$1:$C$500)-ROW('Guias Salariais'!$C$1)+1),ROW(41:41))),"")</f>
        <v/>
      </c>
      <c r="D42" s="404" t="str" cm="1">
        <f t="array" ref="D42">IFERROR(INDEX('Guias Salariais'!$D$1:$D540,SMALL(IF(D$1='Guias Salariais'!$C$1:$C$500,ROW('Guias Salariais'!$C$1:$C$500)-ROW('Guias Salariais'!$C$1)+1),ROW(41:41))),"")</f>
        <v/>
      </c>
      <c r="E42" s="405" t="str" cm="1">
        <f t="array" ref="E42">IFERROR(INDEX('Guias Salariais'!$D$1:$D540,SMALL(IF(E$1='Guias Salariais'!$C$1:$C$500,ROW('Guias Salariais'!$C$1:$C$500)-ROW('Guias Salariais'!$C$1)+1),ROW(41:41))),"")</f>
        <v/>
      </c>
      <c r="F42" s="404" t="str" cm="1">
        <f t="array" ref="F42">IFERROR(INDEX('Guias Salariais'!$D$1:$D540,SMALL(IF(F$1='Guias Salariais'!$C$1:$C$500,ROW('Guias Salariais'!$C$1:$C$500)-ROW('Guias Salariais'!$C$1)+1),ROW(41:41))),"")</f>
        <v/>
      </c>
      <c r="G42" s="405" t="str" cm="1">
        <f t="array" ref="G42">IFERROR(INDEX('Guias Salariais'!$D$1:$D540,SMALL(IF(G$1='Guias Salariais'!$C$1:$C$500,ROW('Guias Salariais'!$C$1:$C$500)-ROW('Guias Salariais'!$C$1)+1),ROW(41:41))),"")</f>
        <v/>
      </c>
      <c r="H42" s="360"/>
      <c r="I42" s="405" t="str" cm="1">
        <f t="array" ref="I42">IFERROR(INDEX('Guias Salariais'!$D$1:$D540,SMALL(IF(I$1='Guias Salariais'!$C$1:$C$500,ROW('Guias Salariais'!$C$1:$C$500)-ROW('Guias Salariais'!$C$1)+1),ROW(41:41))),"")</f>
        <v/>
      </c>
      <c r="J42" s="404" t="str" cm="1">
        <f t="array" ref="J42">IFERROR(INDEX('Guias Salariais'!$D$1:$D540,SMALL(IF(J$1='Guias Salariais'!$C$1:$C$500,ROW('Guias Salariais'!$C$1:$C$500)-ROW('Guias Salariais'!$C$1)+1),ROW(41:41))),"")</f>
        <v/>
      </c>
      <c r="K42" s="405" t="str" cm="1">
        <f t="array" ref="K42">IFERROR(INDEX('Guias Salariais'!$D$1:$D540,SMALL(IF(K$1='Guias Salariais'!$C$1:$C$500,ROW('Guias Salariais'!$C$1:$C$500)-ROW('Guias Salariais'!$C$1)+1),ROW(41:41))),"")</f>
        <v/>
      </c>
      <c r="L42" s="404" t="str" cm="1">
        <f t="array" ref="L42">IFERROR(INDEX('Guias Salariais'!$D$1:$D540,SMALL(IF(L$1='Guias Salariais'!$C$1:$C$500,ROW('Guias Salariais'!$C$1:$C$500)-ROW('Guias Salariais'!$C$1)+1),ROW(41:41))),"")</f>
        <v/>
      </c>
      <c r="M42" s="405" t="str" cm="1">
        <f t="array" ref="M42">IFERROR(INDEX('Guias Salariais'!$D$1:$D540,SMALL(IF(M$1='Guias Salariais'!$C$1:$C$500,ROW('Guias Salariais'!$C$1:$C$500)-ROW('Guias Salariais'!$C$1)+1),ROW(41:41))),"")</f>
        <v/>
      </c>
      <c r="N42" s="404" t="str" cm="1">
        <f t="array" ref="N42">IFERROR(INDEX('Guias Salariais'!$D$1:$D540,SMALL(IF(N$1='Guias Salariais'!$C$1:$C$500,ROW('Guias Salariais'!$C$1:$C$500)-ROW('Guias Salariais'!$C$1)+1),ROW(41:41))),"")</f>
        <v/>
      </c>
      <c r="O42" s="405" t="str" cm="1">
        <f t="array" ref="O42">IFERROR(INDEX('Guias Salariais'!$D$1:$D540,SMALL(IF(O$1='Guias Salariais'!$C$1:$C$500,ROW('Guias Salariais'!$C$1:$C$500)-ROW('Guias Salariais'!$C$1)+1),ROW(41:41))),"")</f>
        <v/>
      </c>
      <c r="P42" s="404" t="str" cm="1">
        <f t="array" ref="P42">IFERROR(INDEX('Guias Salariais'!$D$1:$D540,SMALL(IF(P$1='Guias Salariais'!$C$1:$C$500,ROW('Guias Salariais'!$C$1:$C$500)-ROW('Guias Salariais'!$C$1)+1),ROW(41:41))),"")</f>
        <v/>
      </c>
      <c r="Q42" s="405" t="str" cm="1">
        <f t="array" ref="Q42">IFERROR(INDEX('Guias Salariais'!$D$1:$D540,SMALL(IF(Q$1='Guias Salariais'!$C$1:$C$500,ROW('Guias Salariais'!$C$1:$C$500)-ROW('Guias Salariais'!$C$1)+1),ROW(41:41))),"")</f>
        <v/>
      </c>
      <c r="R42" s="404" t="str" cm="1">
        <f t="array" ref="R42">IFERROR(INDEX('Guias Salariais'!$D$1:$D540,SMALL(IF(R$1='Guias Salariais'!$C$1:$C$500,ROW('Guias Salariais'!$C$1:$C$500)-ROW('Guias Salariais'!$C$1)+1),ROW(41:41))),"")</f>
        <v/>
      </c>
      <c r="S42" s="405" t="str" cm="1">
        <f t="array" ref="S42">IFERROR(INDEX('Guias Salariais'!$D$1:$D540,SMALL(IF(S$1='Guias Salariais'!$C$1:$C$500,ROW('Guias Salariais'!$C$1:$C$500)-ROW('Guias Salariais'!$C$1)+1),ROW(41:41))),"")</f>
        <v/>
      </c>
      <c r="T42" s="404" t="str" cm="1">
        <f t="array" ref="T42">IFERROR(INDEX('Guias Salariais'!$D$1:$D540,SMALL(IF(T$1='Guias Salariais'!$C$1:$C$500,ROW('Guias Salariais'!$C$1:$C$500)-ROW('Guias Salariais'!$C$1)+1),ROW(41:41))),"")</f>
        <v/>
      </c>
      <c r="U42" s="405" t="str" cm="1">
        <f t="array" ref="U42">IFERROR(INDEX('Guias Salariais'!$D$1:$D540,SMALL(IF(U$1='Guias Salariais'!$C$1:$C$500,ROW('Guias Salariais'!$C$1:$C$500)-ROW('Guias Salariais'!$C$1)+1),ROW(41:41))),"")</f>
        <v/>
      </c>
      <c r="V42" s="406" t="str" cm="1">
        <f t="array" ref="V42">IFERROR(INDEX('Guias Salariais'!$D$1:$D540,SMALL(IF(V$1='Guias Salariais'!$C$1:$C$500,ROW('Guias Salariais'!$C$1:$C$500)-ROW('Guias Salariais'!$C$1)+1),ROW(41:41))),"")</f>
        <v/>
      </c>
    </row>
    <row r="43" spans="1:22">
      <c r="A43" s="483"/>
      <c r="B43" s="404" t="str" cm="1">
        <f t="array" ref="B43">IFERROR(INDEX('Guias Salariais'!$D$1:$D541,SMALL(IF(B$1='Guias Salariais'!$C$1:$C$500,ROW('Guias Salariais'!$C$1:$C$500)-ROW('Guias Salariais'!$C$1)+1),ROW(42:42))),"")</f>
        <v/>
      </c>
      <c r="C43" s="405" t="str" cm="1">
        <f t="array" ref="C43">IFERROR(INDEX('Guias Salariais'!$D$1:$D541,SMALL(IF(C$1='Guias Salariais'!$C$1:$C$500,ROW('Guias Salariais'!$C$1:$C$500)-ROW('Guias Salariais'!$C$1)+1),ROW(42:42))),"")</f>
        <v/>
      </c>
      <c r="D43" s="404" t="str" cm="1">
        <f t="array" ref="D43">IFERROR(INDEX('Guias Salariais'!$D$1:$D541,SMALL(IF(D$1='Guias Salariais'!$C$1:$C$500,ROW('Guias Salariais'!$C$1:$C$500)-ROW('Guias Salariais'!$C$1)+1),ROW(42:42))),"")</f>
        <v/>
      </c>
      <c r="E43" s="405" t="str" cm="1">
        <f t="array" ref="E43">IFERROR(INDEX('Guias Salariais'!$D$1:$D541,SMALL(IF(E$1='Guias Salariais'!$C$1:$C$500,ROW('Guias Salariais'!$C$1:$C$500)-ROW('Guias Salariais'!$C$1)+1),ROW(42:42))),"")</f>
        <v/>
      </c>
      <c r="F43" s="404" t="str" cm="1">
        <f t="array" ref="F43">IFERROR(INDEX('Guias Salariais'!$D$1:$D541,SMALL(IF(F$1='Guias Salariais'!$C$1:$C$500,ROW('Guias Salariais'!$C$1:$C$500)-ROW('Guias Salariais'!$C$1)+1),ROW(42:42))),"")</f>
        <v/>
      </c>
      <c r="G43" s="405" t="str" cm="1">
        <f t="array" ref="G43">IFERROR(INDEX('Guias Salariais'!$D$1:$D541,SMALL(IF(G$1='Guias Salariais'!$C$1:$C$500,ROW('Guias Salariais'!$C$1:$C$500)-ROW('Guias Salariais'!$C$1)+1),ROW(42:42))),"")</f>
        <v/>
      </c>
      <c r="H43" s="404" t="str" cm="1">
        <f t="array" ref="H43">IFERROR(INDEX('Guias Salariais'!$D$1:$D541,SMALL(IF(H$1='Guias Salariais'!$C$1:$C$500,ROW('Guias Salariais'!$C$1:$C$500)-ROW('Guias Salariais'!$C$1)+1),ROW(42:42))),"")</f>
        <v/>
      </c>
      <c r="I43" s="405" t="str" cm="1">
        <f t="array" ref="I43">IFERROR(INDEX('Guias Salariais'!$D$1:$D541,SMALL(IF(I$1='Guias Salariais'!$C$1:$C$500,ROW('Guias Salariais'!$C$1:$C$500)-ROW('Guias Salariais'!$C$1)+1),ROW(42:42))),"")</f>
        <v/>
      </c>
      <c r="J43" s="404" t="str" cm="1">
        <f t="array" ref="J43">IFERROR(INDEX('Guias Salariais'!$D$1:$D541,SMALL(IF(J$1='Guias Salariais'!$C$1:$C$500,ROW('Guias Salariais'!$C$1:$C$500)-ROW('Guias Salariais'!$C$1)+1),ROW(42:42))),"")</f>
        <v/>
      </c>
      <c r="K43" s="405" t="str" cm="1">
        <f t="array" ref="K43">IFERROR(INDEX('Guias Salariais'!$D$1:$D541,SMALL(IF(K$1='Guias Salariais'!$C$1:$C$500,ROW('Guias Salariais'!$C$1:$C$500)-ROW('Guias Salariais'!$C$1)+1),ROW(42:42))),"")</f>
        <v/>
      </c>
      <c r="L43" s="404" t="str" cm="1">
        <f t="array" ref="L43">IFERROR(INDEX('Guias Salariais'!$D$1:$D541,SMALL(IF(L$1='Guias Salariais'!$C$1:$C$500,ROW('Guias Salariais'!$C$1:$C$500)-ROW('Guias Salariais'!$C$1)+1),ROW(42:42))),"")</f>
        <v/>
      </c>
      <c r="M43" s="405" t="str" cm="1">
        <f t="array" ref="M43">IFERROR(INDEX('Guias Salariais'!$D$1:$D541,SMALL(IF(M$1='Guias Salariais'!$C$1:$C$500,ROW('Guias Salariais'!$C$1:$C$500)-ROW('Guias Salariais'!$C$1)+1),ROW(42:42))),"")</f>
        <v/>
      </c>
      <c r="N43" s="404" t="str" cm="1">
        <f t="array" ref="N43">IFERROR(INDEX('Guias Salariais'!$D$1:$D541,SMALL(IF(N$1='Guias Salariais'!$C$1:$C$500,ROW('Guias Salariais'!$C$1:$C$500)-ROW('Guias Salariais'!$C$1)+1),ROW(42:42))),"")</f>
        <v/>
      </c>
      <c r="O43" s="405" t="str" cm="1">
        <f t="array" ref="O43">IFERROR(INDEX('Guias Salariais'!$D$1:$D541,SMALL(IF(O$1='Guias Salariais'!$C$1:$C$500,ROW('Guias Salariais'!$C$1:$C$500)-ROW('Guias Salariais'!$C$1)+1),ROW(42:42))),"")</f>
        <v/>
      </c>
      <c r="P43" s="404" t="str" cm="1">
        <f t="array" ref="P43">IFERROR(INDEX('Guias Salariais'!$D$1:$D541,SMALL(IF(P$1='Guias Salariais'!$C$1:$C$500,ROW('Guias Salariais'!$C$1:$C$500)-ROW('Guias Salariais'!$C$1)+1),ROW(42:42))),"")</f>
        <v/>
      </c>
      <c r="Q43" s="405" t="str" cm="1">
        <f t="array" ref="Q43">IFERROR(INDEX('Guias Salariais'!$D$1:$D541,SMALL(IF(Q$1='Guias Salariais'!$C$1:$C$500,ROW('Guias Salariais'!$C$1:$C$500)-ROW('Guias Salariais'!$C$1)+1),ROW(42:42))),"")</f>
        <v/>
      </c>
      <c r="R43" s="404" t="str" cm="1">
        <f t="array" ref="R43">IFERROR(INDEX('Guias Salariais'!$D$1:$D541,SMALL(IF(R$1='Guias Salariais'!$C$1:$C$500,ROW('Guias Salariais'!$C$1:$C$500)-ROW('Guias Salariais'!$C$1)+1),ROW(42:42))),"")</f>
        <v/>
      </c>
      <c r="S43" s="405" t="str" cm="1">
        <f t="array" ref="S43">IFERROR(INDEX('Guias Salariais'!$D$1:$D541,SMALL(IF(S$1='Guias Salariais'!$C$1:$C$500,ROW('Guias Salariais'!$C$1:$C$500)-ROW('Guias Salariais'!$C$1)+1),ROW(42:42))),"")</f>
        <v/>
      </c>
      <c r="T43" s="404" t="str" cm="1">
        <f t="array" ref="T43">IFERROR(INDEX('Guias Salariais'!$D$1:$D541,SMALL(IF(T$1='Guias Salariais'!$C$1:$C$500,ROW('Guias Salariais'!$C$1:$C$500)-ROW('Guias Salariais'!$C$1)+1),ROW(42:42))),"")</f>
        <v/>
      </c>
      <c r="U43" s="405" t="str" cm="1">
        <f t="array" ref="U43">IFERROR(INDEX('Guias Salariais'!$D$1:$D541,SMALL(IF(U$1='Guias Salariais'!$C$1:$C$500,ROW('Guias Salariais'!$C$1:$C$500)-ROW('Guias Salariais'!$C$1)+1),ROW(42:42))),"")</f>
        <v/>
      </c>
      <c r="V43" s="406" t="str" cm="1">
        <f t="array" ref="V43">IFERROR(INDEX('Guias Salariais'!$D$1:$D541,SMALL(IF(V$1='Guias Salariais'!$C$1:$C$500,ROW('Guias Salariais'!$C$1:$C$500)-ROW('Guias Salariais'!$C$1)+1),ROW(42:42))),"")</f>
        <v/>
      </c>
    </row>
    <row r="44" spans="1:22" ht="15.75" thickBot="1">
      <c r="A44" s="484"/>
      <c r="B44" s="404" t="str" cm="1">
        <f t="array" ref="B44">IFERROR(INDEX('Guias Salariais'!$D$1:$D542,SMALL(IF(B$1='Guias Salariais'!$C$1:$C$500,ROW('Guias Salariais'!$C$1:$C$500)-ROW('Guias Salariais'!$C$1)+1),ROW(43:43))),"")</f>
        <v/>
      </c>
      <c r="C44" s="405" t="str" cm="1">
        <f t="array" ref="C44">IFERROR(INDEX('Guias Salariais'!$D$1:$D542,SMALL(IF(C$1='Guias Salariais'!$C$1:$C$500,ROW('Guias Salariais'!$C$1:$C$500)-ROW('Guias Salariais'!$C$1)+1),ROW(43:43))),"")</f>
        <v/>
      </c>
      <c r="D44" s="404" t="str" cm="1">
        <f t="array" ref="D44">IFERROR(INDEX('Guias Salariais'!$D$1:$D542,SMALL(IF(D$1='Guias Salariais'!$C$1:$C$500,ROW('Guias Salariais'!$C$1:$C$500)-ROW('Guias Salariais'!$C$1)+1),ROW(43:43))),"")</f>
        <v/>
      </c>
      <c r="E44" s="405" t="str" cm="1">
        <f t="array" ref="E44">IFERROR(INDEX('Guias Salariais'!$D$1:$D542,SMALL(IF(E$1='Guias Salariais'!$C$1:$C$500,ROW('Guias Salariais'!$C$1:$C$500)-ROW('Guias Salariais'!$C$1)+1),ROW(43:43))),"")</f>
        <v/>
      </c>
      <c r="F44" s="404" t="str" cm="1">
        <f t="array" ref="F44">IFERROR(INDEX('Guias Salariais'!$D$1:$D542,SMALL(IF(F$1='Guias Salariais'!$C$1:$C$500,ROW('Guias Salariais'!$C$1:$C$500)-ROW('Guias Salariais'!$C$1)+1),ROW(43:43))),"")</f>
        <v/>
      </c>
      <c r="G44" s="405" t="str" cm="1">
        <f t="array" ref="G44">IFERROR(INDEX('Guias Salariais'!$D$1:$D542,SMALL(IF(G$1='Guias Salariais'!$C$1:$C$500,ROW('Guias Salariais'!$C$1:$C$500)-ROW('Guias Salariais'!$C$1)+1),ROW(43:43))),"")</f>
        <v/>
      </c>
      <c r="H44" s="404" t="str" cm="1">
        <f t="array" ref="H44">IFERROR(INDEX('Guias Salariais'!$D$1:$D542,SMALL(IF(H$1='Guias Salariais'!$C$1:$C$500,ROW('Guias Salariais'!$C$1:$C$500)-ROW('Guias Salariais'!$C$1)+1),ROW(43:43))),"")</f>
        <v/>
      </c>
      <c r="I44" s="405" t="str" cm="1">
        <f t="array" ref="I44">IFERROR(INDEX('Guias Salariais'!$D$1:$D542,SMALL(IF(I$1='Guias Salariais'!$C$1:$C$500,ROW('Guias Salariais'!$C$1:$C$500)-ROW('Guias Salariais'!$C$1)+1),ROW(43:43))),"")</f>
        <v/>
      </c>
      <c r="J44" s="404" t="str" cm="1">
        <f t="array" ref="J44">IFERROR(INDEX('Guias Salariais'!$D$1:$D542,SMALL(IF(J$1='Guias Salariais'!$C$1:$C$500,ROW('Guias Salariais'!$C$1:$C$500)-ROW('Guias Salariais'!$C$1)+1),ROW(43:43))),"")</f>
        <v/>
      </c>
      <c r="K44" s="405" t="str" cm="1">
        <f t="array" ref="K44">IFERROR(INDEX('Guias Salariais'!$D$1:$D542,SMALL(IF(K$1='Guias Salariais'!$C$1:$C$500,ROW('Guias Salariais'!$C$1:$C$500)-ROW('Guias Salariais'!$C$1)+1),ROW(43:43))),"")</f>
        <v/>
      </c>
      <c r="L44" s="404" t="str" cm="1">
        <f t="array" ref="L44">IFERROR(INDEX('Guias Salariais'!$D$1:$D542,SMALL(IF(L$1='Guias Salariais'!$C$1:$C$500,ROW('Guias Salariais'!$C$1:$C$500)-ROW('Guias Salariais'!$C$1)+1),ROW(43:43))),"")</f>
        <v/>
      </c>
      <c r="M44" s="405" t="str" cm="1">
        <f t="array" ref="M44">IFERROR(INDEX('Guias Salariais'!$D$1:$D542,SMALL(IF(M$1='Guias Salariais'!$C$1:$C$500,ROW('Guias Salariais'!$C$1:$C$500)-ROW('Guias Salariais'!$C$1)+1),ROW(43:43))),"")</f>
        <v/>
      </c>
      <c r="N44" s="404" t="str" cm="1">
        <f t="array" ref="N44">IFERROR(INDEX('Guias Salariais'!$D$1:$D542,SMALL(IF(N$1='Guias Salariais'!$C$1:$C$500,ROW('Guias Salariais'!$C$1:$C$500)-ROW('Guias Salariais'!$C$1)+1),ROW(43:43))),"")</f>
        <v/>
      </c>
      <c r="O44" s="405" t="str" cm="1">
        <f t="array" ref="O44">IFERROR(INDEX('Guias Salariais'!$D$1:$D542,SMALL(IF(O$1='Guias Salariais'!$C$1:$C$500,ROW('Guias Salariais'!$C$1:$C$500)-ROW('Guias Salariais'!$C$1)+1),ROW(43:43))),"")</f>
        <v/>
      </c>
      <c r="P44" s="404" t="str" cm="1">
        <f t="array" ref="P44">IFERROR(INDEX('Guias Salariais'!$D$1:$D542,SMALL(IF(P$1='Guias Salariais'!$C$1:$C$500,ROW('Guias Salariais'!$C$1:$C$500)-ROW('Guias Salariais'!$C$1)+1),ROW(43:43))),"")</f>
        <v/>
      </c>
      <c r="Q44" s="405" t="str" cm="1">
        <f t="array" ref="Q44">IFERROR(INDEX('Guias Salariais'!$D$1:$D542,SMALL(IF(Q$1='Guias Salariais'!$C$1:$C$500,ROW('Guias Salariais'!$C$1:$C$500)-ROW('Guias Salariais'!$C$1)+1),ROW(43:43))),"")</f>
        <v/>
      </c>
      <c r="R44" s="404" t="str" cm="1">
        <f t="array" ref="R44">IFERROR(INDEX('Guias Salariais'!$D$1:$D542,SMALL(IF(R$1='Guias Salariais'!$C$1:$C$500,ROW('Guias Salariais'!$C$1:$C$500)-ROW('Guias Salariais'!$C$1)+1),ROW(43:43))),"")</f>
        <v/>
      </c>
      <c r="S44" s="405" t="str" cm="1">
        <f t="array" ref="S44">IFERROR(INDEX('Guias Salariais'!$D$1:$D542,SMALL(IF(S$1='Guias Salariais'!$C$1:$C$500,ROW('Guias Salariais'!$C$1:$C$500)-ROW('Guias Salariais'!$C$1)+1),ROW(43:43))),"")</f>
        <v/>
      </c>
      <c r="T44" s="404" t="str" cm="1">
        <f t="array" ref="T44">IFERROR(INDEX('Guias Salariais'!$D$1:$D542,SMALL(IF(T$1='Guias Salariais'!$C$1:$C$500,ROW('Guias Salariais'!$C$1:$C$500)-ROW('Guias Salariais'!$C$1)+1),ROW(43:43))),"")</f>
        <v/>
      </c>
      <c r="U44" s="405" t="str" cm="1">
        <f t="array" ref="U44">IFERROR(INDEX('Guias Salariais'!$D$1:$D542,SMALL(IF(U$1='Guias Salariais'!$C$1:$C$500,ROW('Guias Salariais'!$C$1:$C$500)-ROW('Guias Salariais'!$C$1)+1),ROW(43:43))),"")</f>
        <v/>
      </c>
      <c r="V44" s="406" t="str" cm="1">
        <f t="array" ref="V44">IFERROR(INDEX('Guias Salariais'!$D$1:$D542,SMALL(IF(V$1='Guias Salariais'!$C$1:$C$500,ROW('Guias Salariais'!$C$1:$C$500)-ROW('Guias Salariais'!$C$1)+1),ROW(43:43))),"")</f>
        <v/>
      </c>
    </row>
    <row r="45" spans="1:22">
      <c r="A45" s="485" t="s">
        <v>57</v>
      </c>
      <c r="B45" s="407" cm="1">
        <f t="array" ref="B45">IFERROR(INDEX('Contratações Governo'!$I$1:$I525,SMALL(IF(B$1='Contratações Governo'!$G$1:$G$525,ROW('Contratações Governo'!$G$1:$G$525)-ROW('Contratações Governo'!$G$1)+1),ROW(1:1))),"")</f>
        <v>12358.69</v>
      </c>
      <c r="C45" s="402" cm="1">
        <f t="array" ref="C45">IFERROR(INDEX('Contratações Governo'!$I$1:$I525,SMALL(IF(C$1='Contratações Governo'!$G$1:$G$525,ROW('Contratações Governo'!$G$1:$G$525)-ROW('Contratações Governo'!$G$1)+1),ROW(1:1))),"")</f>
        <v>14570.65</v>
      </c>
      <c r="D45" s="401" cm="1">
        <f t="array" ref="D45">IFERROR(INDEX('Contratações Governo'!$I$1:$I525,SMALL(IF(D$1='Contratações Governo'!$G$1:$G$525,ROW('Contratações Governo'!$G$1:$G$525)-ROW('Contratações Governo'!$G$1)+1),ROW(1:1))),"")</f>
        <v>4500</v>
      </c>
      <c r="E45" s="402" cm="1">
        <f t="array" ref="E45">IFERROR(INDEX('Contratações Governo'!$I$1:$I525,SMALL(IF(E$1='Contratações Governo'!$G$1:$G$525,ROW('Contratações Governo'!$G$1:$G$525)-ROW('Contratações Governo'!$G$1)+1),ROW(1:1))),"")</f>
        <v>6623.42</v>
      </c>
      <c r="F45" s="457"/>
      <c r="G45" s="402" cm="1">
        <f t="array" ref="G45">IFERROR(INDEX('Contratações Governo'!$I$1:$I525,SMALL(IF(G$1='Contratações Governo'!$G$1:$G$525,ROW('Contratações Governo'!$G$1:$G$525)-ROW('Contratações Governo'!$G$1)+1),ROW(1:1))),"")</f>
        <v>7700.39</v>
      </c>
      <c r="H45" s="401" cm="1">
        <f t="array" ref="H45">IFERROR(INDEX('Contratações Governo'!$I$1:$I525,SMALL(IF(H$1='Contratações Governo'!$G$1:$G$525,ROW('Contratações Governo'!$G$1:$G$525)-ROW('Contratações Governo'!$G$1)+1),ROW(1:1))),"")</f>
        <v>7735.32</v>
      </c>
      <c r="I45" s="402" cm="1">
        <f t="array" ref="I45">IFERROR(INDEX('Contratações Governo'!$I$1:$I525,SMALL(IF(I$1='Contratações Governo'!$G$1:$G$525,ROW('Contratações Governo'!$G$1:$G$525)-ROW('Contratações Governo'!$G$1)+1),ROW(1:1))),"")</f>
        <v>12473.27</v>
      </c>
      <c r="J45" s="401" cm="1">
        <f t="array" ref="J45">IFERROR(INDEX('Contratações Governo'!$I$1:$I525,SMALL(IF(J$1='Contratações Governo'!$G$1:$G$525,ROW('Contratações Governo'!$G$1:$G$525)-ROW('Contratações Governo'!$G$1)+1),ROW(1:1))),"")</f>
        <v>6143.23</v>
      </c>
      <c r="K45" s="402" cm="1">
        <f t="array" ref="K45">IFERROR(INDEX('Contratações Governo'!$I$1:$I525,SMALL(IF(K$1='Contratações Governo'!$G$1:$G$525,ROW('Contratações Governo'!$G$1:$G$525)-ROW('Contratações Governo'!$G$1)+1),ROW(1:1))),"")</f>
        <v>7312.12</v>
      </c>
      <c r="L45" s="401" cm="1">
        <f t="array" ref="L45">IFERROR(INDEX('Contratações Governo'!$I$1:$I525,SMALL(IF(L$1='Contratações Governo'!$G$1:$G$525,ROW('Contratações Governo'!$G$1:$G$525)-ROW('Contratações Governo'!$G$1)+1),ROW(1:1))),"")</f>
        <v>11567.68</v>
      </c>
      <c r="M45" s="402" cm="1">
        <f t="array" ref="M45">IFERROR(INDEX('Contratações Governo'!$I$1:$I525,SMALL(IF(M$1='Contratações Governo'!$G$1:$G$525,ROW('Contratações Governo'!$G$1:$G$525)-ROW('Contratações Governo'!$G$1)+1),ROW(1:1))),"")</f>
        <v>6823.16</v>
      </c>
      <c r="N45" s="401" cm="1">
        <f t="array" ref="N45">IFERROR(INDEX('Contratações Governo'!$I$1:$I525,SMALL(IF(N$1='Contratações Governo'!$G$1:$G$525,ROW('Contratações Governo'!$G$1:$G$525)-ROW('Contratações Governo'!$G$1)+1),ROW(1:1))),"")</f>
        <v>9625.2099999999991</v>
      </c>
      <c r="O45" s="402" cm="1">
        <f t="array" ref="O45">IFERROR(INDEX('Contratações Governo'!$I$1:$I525,SMALL(IF(O$1='Contratações Governo'!$G$1:$G$525,ROW('Contratações Governo'!$G$1:$G$525)-ROW('Contratações Governo'!$G$1)+1),ROW(1:1))),"")</f>
        <v>11638.88</v>
      </c>
      <c r="P45" s="401" cm="1">
        <f t="array" ref="P45">IFERROR(INDEX('Contratações Governo'!$I$1:$I525,SMALL(IF(P$1='Contratações Governo'!$G$1:$G$525,ROW('Contratações Governo'!$G$1:$G$525)-ROW('Contratações Governo'!$G$1)+1),ROW(1:1))),"")</f>
        <v>7106.3</v>
      </c>
      <c r="Q45" s="402" cm="1">
        <f t="array" ref="Q45">IFERROR(INDEX('Contratações Governo'!$I$1:$I525,SMALL(IF(Q$1='Contratações Governo'!$G$1:$G$525,ROW('Contratações Governo'!$G$1:$G$525)-ROW('Contratações Governo'!$G$1)+1),ROW(1:1))),"")</f>
        <v>11377.15</v>
      </c>
      <c r="R45" s="401" cm="1">
        <f t="array" ref="R45">IFERROR(INDEX('Contratações Governo'!$I$1:$I525,SMALL(IF(R$1='Contratações Governo'!$G$1:$G$525,ROW('Contratações Governo'!$G$1:$G$525)-ROW('Contratações Governo'!$G$1)+1),ROW(1:1))),"")</f>
        <v>10000</v>
      </c>
      <c r="S45" s="361"/>
      <c r="T45" s="401" cm="1">
        <f t="array" ref="T45">IFERROR(INDEX('Contratações Governo'!$I$1:$I525,SMALL(IF(T$1='Contratações Governo'!$G$1:$G$525,ROW('Contratações Governo'!$G$1:$G$525)-ROW('Contratações Governo'!$G$1)+1),ROW(1:1))),"")</f>
        <v>12046.27</v>
      </c>
      <c r="U45" s="402" cm="1">
        <f t="array" ref="U45">IFERROR(INDEX('Contratações Governo'!$I$1:$I525,SMALL(IF(U$1='Contratações Governo'!$G$1:$G$525,ROW('Contratações Governo'!$G$1:$G$525)-ROW('Contratações Governo'!$G$1)+1),ROW(1:1))),"")</f>
        <v>7735.32</v>
      </c>
      <c r="V45" s="403" cm="1">
        <f t="array" ref="V45">IFERROR(INDEX('Contratações Governo'!$I$1:$I525,SMALL(IF(V$1='Contratações Governo'!$G$1:$G$525,ROW('Contratações Governo'!$G$1:$G$525)-ROW('Contratações Governo'!$G$1)+1),ROW(1:1))),"")</f>
        <v>9403.44</v>
      </c>
    </row>
    <row r="46" spans="1:22">
      <c r="A46" s="486"/>
      <c r="B46" s="408" cm="1">
        <f t="array" ref="B46">IFERROR(INDEX('Contratações Governo'!$I$1:$I526,SMALL(IF(B$1='Contratações Governo'!$G$1:$G$525,ROW('Contratações Governo'!$G$1:$G$525)-ROW('Contratações Governo'!$G$1)+1),ROW(2:2))),"")</f>
        <v>11476.06</v>
      </c>
      <c r="C46" s="405" cm="1">
        <f t="array" ref="C46">IFERROR(INDEX('Contratações Governo'!$I$1:$I526,SMALL(IF(C$1='Contratações Governo'!$G$1:$G$525,ROW('Contratações Governo'!$G$1:$G$525)-ROW('Contratações Governo'!$G$1)+1),ROW(2:2))),"")</f>
        <v>21311.279999999999</v>
      </c>
      <c r="D46" s="404" cm="1">
        <f t="array" ref="D46">IFERROR(INDEX('Contratações Governo'!$I$1:$I526,SMALL(IF(D$1='Contratações Governo'!$G$1:$G$525,ROW('Contratações Governo'!$G$1:$G$525)-ROW('Contratações Governo'!$G$1)+1),ROW(2:2))),"")</f>
        <v>4500</v>
      </c>
      <c r="E46" s="405" cm="1">
        <f t="array" ref="E46">IFERROR(INDEX('Contratações Governo'!$I$1:$I526,SMALL(IF(E$1='Contratações Governo'!$G$1:$G$525,ROW('Contratações Governo'!$G$1:$G$525)-ROW('Contratações Governo'!$G$1)+1),ROW(2:2))),"")</f>
        <v>7700</v>
      </c>
      <c r="F46" s="404" cm="1">
        <f t="array" ref="F46">IFERROR(INDEX('Contratações Governo'!$I$1:$I526,SMALL(IF(F$1='Contratações Governo'!$G$1:$G$525,ROW('Contratações Governo'!$G$1:$G$525)-ROW('Contratações Governo'!$G$1)+1),ROW(2:2))),"")</f>
        <v>11039.03</v>
      </c>
      <c r="G46" s="405" cm="1">
        <f t="array" ref="G46">IFERROR(INDEX('Contratações Governo'!$I$1:$I526,SMALL(IF(G$1='Contratações Governo'!$G$1:$G$525,ROW('Contratações Governo'!$G$1:$G$525)-ROW('Contratações Governo'!$G$1)+1),ROW(2:2))),"")</f>
        <v>4906.01</v>
      </c>
      <c r="H46" s="404" cm="1">
        <f t="array" ref="H46">IFERROR(INDEX('Contratações Governo'!$I$1:$I526,SMALL(IF(H$1='Contratações Governo'!$G$1:$G$525,ROW('Contratações Governo'!$G$1:$G$525)-ROW('Contratações Governo'!$G$1)+1),ROW(2:2))),"")</f>
        <v>8873.74</v>
      </c>
      <c r="I46" s="405" cm="1">
        <f t="array" ref="I46">IFERROR(INDEX('Contratações Governo'!$I$1:$I526,SMALL(IF(I$1='Contratações Governo'!$G$1:$G$525,ROW('Contratações Governo'!$G$1:$G$525)-ROW('Contratações Governo'!$G$1)+1),ROW(2:2))),"")</f>
        <v>11730.22</v>
      </c>
      <c r="J46" s="404" cm="1">
        <f t="array" ref="J46">IFERROR(INDEX('Contratações Governo'!$I$1:$I526,SMALL(IF(J$1='Contratações Governo'!$G$1:$G$525,ROW('Contratações Governo'!$G$1:$G$525)-ROW('Contratações Governo'!$G$1)+1),ROW(2:2))),"")</f>
        <v>4514.41</v>
      </c>
      <c r="K46" s="405" cm="1">
        <f t="array" ref="K46">IFERROR(INDEX('Contratações Governo'!$I$1:$I526,SMALL(IF(K$1='Contratações Governo'!$G$1:$G$525,ROW('Contratações Governo'!$G$1:$G$525)-ROW('Contratações Governo'!$G$1)+1),ROW(2:2))),"")</f>
        <v>10000</v>
      </c>
      <c r="L46" s="404" cm="1">
        <f t="array" ref="L46">IFERROR(INDEX('Contratações Governo'!$I$1:$I526,SMALL(IF(L$1='Contratações Governo'!$G$1:$G$525,ROW('Contratações Governo'!$G$1:$G$525)-ROW('Contratações Governo'!$G$1)+1),ROW(2:2))),"")</f>
        <v>11500</v>
      </c>
      <c r="M46" s="405" cm="1">
        <f t="array" ref="M46">IFERROR(INDEX('Contratações Governo'!$I$1:$I526,SMALL(IF(M$1='Contratações Governo'!$G$1:$G$525,ROW('Contratações Governo'!$G$1:$G$525)-ROW('Contratações Governo'!$G$1)+1),ROW(2:2))),"")</f>
        <v>6323.83</v>
      </c>
      <c r="N46" s="404" cm="1">
        <f t="array" ref="N46">IFERROR(INDEX('Contratações Governo'!$I$1:$I526,SMALL(IF(N$1='Contratações Governo'!$G$1:$G$525,ROW('Contratações Governo'!$G$1:$G$525)-ROW('Contratações Governo'!$G$1)+1),ROW(2:2))),"")</f>
        <v>11371.93</v>
      </c>
      <c r="O46" s="405" cm="1">
        <f t="array" ref="O46">IFERROR(INDEX('Contratações Governo'!$I$1:$I526,SMALL(IF(O$1='Contratações Governo'!$G$1:$G$525,ROW('Contratações Governo'!$G$1:$G$525)-ROW('Contratações Governo'!$G$1)+1),ROW(2:2))),"")</f>
        <v>9097.5499999999993</v>
      </c>
      <c r="P46" s="404" cm="1">
        <f t="array" ref="P46">IFERROR(INDEX('Contratações Governo'!$I$1:$I526,SMALL(IF(P$1='Contratações Governo'!$G$1:$G$525,ROW('Contratações Governo'!$G$1:$G$525)-ROW('Contratações Governo'!$G$1)+1),ROW(2:2))),"")</f>
        <v>6600</v>
      </c>
      <c r="Q46" s="405" cm="1">
        <f t="array" ref="Q46">IFERROR(INDEX('Contratações Governo'!$I$1:$I526,SMALL(IF(Q$1='Contratações Governo'!$G$1:$G$525,ROW('Contratações Governo'!$G$1:$G$525)-ROW('Contratações Governo'!$G$1)+1),ROW(2:2))),"")</f>
        <v>9625.2099999999991</v>
      </c>
      <c r="R46" s="404" cm="1">
        <f t="array" ref="R46">IFERROR(INDEX('Contratações Governo'!$I$1:$I526,SMALL(IF(R$1='Contratações Governo'!$G$1:$G$525,ROW('Contratações Governo'!$G$1:$G$525)-ROW('Contratações Governo'!$G$1)+1),ROW(2:2))),"")</f>
        <v>13389.21</v>
      </c>
      <c r="S46" s="405" cm="1">
        <f t="array" ref="S46">IFERROR(INDEX('Contratações Governo'!$I$1:$I526,SMALL(IF(S$1='Contratações Governo'!$G$1:$G$525,ROW('Contratações Governo'!$G$1:$G$525)-ROW('Contratações Governo'!$G$1)+1),ROW(2:2))),"")</f>
        <v>9958.2999999999993</v>
      </c>
      <c r="T46" s="404" cm="1">
        <f t="array" ref="T46">IFERROR(INDEX('Contratações Governo'!$I$1:$I526,SMALL(IF(T$1='Contratações Governo'!$G$1:$G$525,ROW('Contratações Governo'!$G$1:$G$525)-ROW('Contratações Governo'!$G$1)+1),ROW(2:2))),"")</f>
        <v>10749.53</v>
      </c>
      <c r="U46" s="405" cm="1">
        <f t="array" ref="U46">IFERROR(INDEX('Contratações Governo'!$I$1:$I526,SMALL(IF(U$1='Contratações Governo'!$G$1:$G$525,ROW('Contratações Governo'!$G$1:$G$525)-ROW('Contratações Governo'!$G$1)+1),ROW(2:2))),"")</f>
        <v>7536.61</v>
      </c>
      <c r="V46" s="406" cm="1">
        <f t="array" ref="V46">IFERROR(INDEX('Contratações Governo'!$I$1:$I526,SMALL(IF(V$1='Contratações Governo'!$G$1:$G$525,ROW('Contratações Governo'!$G$1:$G$525)-ROW('Contratações Governo'!$G$1)+1),ROW(2:2))),"")</f>
        <v>9000</v>
      </c>
    </row>
    <row r="47" spans="1:22">
      <c r="A47" s="486"/>
      <c r="B47" s="408" cm="1">
        <f t="array" ref="B47">IFERROR(INDEX('Contratações Governo'!$I$1:$I527,SMALL(IF(B$1='Contratações Governo'!$G$1:$G$525,ROW('Contratações Governo'!$G$1:$G$525)-ROW('Contratações Governo'!$G$1)+1),ROW(3:3))),"")</f>
        <v>12786.77</v>
      </c>
      <c r="C47" s="405" cm="1">
        <f t="array" ref="C47">IFERROR(INDEX('Contratações Governo'!$I$1:$I527,SMALL(IF(C$1='Contratações Governo'!$G$1:$G$525,ROW('Contratações Governo'!$G$1:$G$525)-ROW('Contratações Governo'!$G$1)+1),ROW(3:3))),"")</f>
        <v>17049.02</v>
      </c>
      <c r="D47" s="404" cm="1">
        <f t="array" ref="D47">IFERROR(INDEX('Contratações Governo'!$I$1:$I527,SMALL(IF(D$1='Contratações Governo'!$G$1:$G$525,ROW('Contratações Governo'!$G$1:$G$525)-ROW('Contratações Governo'!$G$1)+1),ROW(3:3))),"")</f>
        <v>3800</v>
      </c>
      <c r="E47" s="405" cm="1">
        <f t="array" ref="E47">IFERROR(INDEX('Contratações Governo'!$I$1:$I527,SMALL(IF(E$1='Contratações Governo'!$G$1:$G$525,ROW('Contratações Governo'!$G$1:$G$525)-ROW('Contratações Governo'!$G$1)+1),ROW(3:3))),"")</f>
        <v>6957.22</v>
      </c>
      <c r="F47" s="404" cm="1">
        <f t="array" ref="F47">IFERROR(INDEX('Contratações Governo'!$I$1:$I527,SMALL(IF(F$1='Contratações Governo'!$G$1:$G$525,ROW('Contratações Governo'!$G$1:$G$525)-ROW('Contratações Governo'!$G$1)+1),ROW(3:3))),"")</f>
        <v>8831.2199999999993</v>
      </c>
      <c r="G47" s="405" cm="1">
        <f t="array" ref="G47">IFERROR(INDEX('Contratações Governo'!$I$1:$I527,SMALL(IF(G$1='Contratações Governo'!$G$1:$G$525,ROW('Contratações Governo'!$G$1:$G$525)-ROW('Contratações Governo'!$G$1)+1),ROW(3:3))),"")</f>
        <v>4000</v>
      </c>
      <c r="H47" s="404" cm="1">
        <f t="array" ref="H47">IFERROR(INDEX('Contratações Governo'!$I$1:$I527,SMALL(IF(H$1='Contratações Governo'!$G$1:$G$525,ROW('Contratações Governo'!$G$1:$G$525)-ROW('Contratações Governo'!$G$1)+1),ROW(3:3))),"")</f>
        <v>8548.89</v>
      </c>
      <c r="I47" s="405" cm="1">
        <f t="array" ref="I47">IFERROR(INDEX('Contratações Governo'!$I$1:$I527,SMALL(IF(I$1='Contratações Governo'!$G$1:$G$525,ROW('Contratações Governo'!$G$1:$G$525)-ROW('Contratações Governo'!$G$1)+1),ROW(3:3))),"")</f>
        <v>10000</v>
      </c>
      <c r="J47" s="404" cm="1">
        <f t="array" ref="J47">IFERROR(INDEX('Contratações Governo'!$I$1:$I527,SMALL(IF(J$1='Contratações Governo'!$G$1:$G$525,ROW('Contratações Governo'!$G$1:$G$525)-ROW('Contratações Governo'!$G$1)+1),ROW(3:3))),"")</f>
        <v>7487.96</v>
      </c>
      <c r="K47" s="405" cm="1">
        <f t="array" ref="K47">IFERROR(INDEX('Contratações Governo'!$I$1:$I527,SMALL(IF(K$1='Contratações Governo'!$G$1:$G$525,ROW('Contratações Governo'!$G$1:$G$525)-ROW('Contratações Governo'!$G$1)+1),ROW(3:3))),"")</f>
        <v>9350</v>
      </c>
      <c r="L47" s="404" cm="1">
        <f t="array" ref="L47">IFERROR(INDEX('Contratações Governo'!$I$1:$I527,SMALL(IF(L$1='Contratações Governo'!$G$1:$G$525,ROW('Contratações Governo'!$G$1:$G$525)-ROW('Contratações Governo'!$G$1)+1),ROW(3:3))),"")</f>
        <v>9000</v>
      </c>
      <c r="M47" s="405" t="str" cm="1">
        <f t="array" ref="M47">IFERROR(INDEX('Contratações Governo'!$I$1:$I527,SMALL(IF(M$1='Contratações Governo'!$G$1:$G$525,ROW('Contratações Governo'!$G$1:$G$525)-ROW('Contratações Governo'!$G$1)+1),ROW(3:3))),"")</f>
        <v/>
      </c>
      <c r="N47" s="404" cm="1">
        <f t="array" ref="N47">IFERROR(INDEX('Contratações Governo'!$I$1:$I527,SMALL(IF(N$1='Contratações Governo'!$G$1:$G$525,ROW('Contratações Governo'!$G$1:$G$525)-ROW('Contratações Governo'!$G$1)+1),ROW(3:3))),"")</f>
        <v>8971.0300000000007</v>
      </c>
      <c r="O47" s="405" cm="1">
        <f t="array" ref="O47">IFERROR(INDEX('Contratações Governo'!$I$1:$I527,SMALL(IF(O$1='Contratações Governo'!$G$1:$G$525,ROW('Contratações Governo'!$G$1:$G$525)-ROW('Contratações Governo'!$G$1)+1),ROW(3:3))),"")</f>
        <v>14951.71</v>
      </c>
      <c r="P47" s="404" cm="1">
        <f t="array" ref="P47">IFERROR(INDEX('Contratações Governo'!$I$1:$I527,SMALL(IF(P$1='Contratações Governo'!$G$1:$G$525,ROW('Contratações Governo'!$G$1:$G$525)-ROW('Contratações Governo'!$G$1)+1),ROW(3:3))),"")</f>
        <v>6784.66</v>
      </c>
      <c r="Q47" s="405" cm="1">
        <f t="array" ref="Q47">IFERROR(INDEX('Contratações Governo'!$I$1:$I527,SMALL(IF(Q$1='Contratações Governo'!$G$1:$G$525,ROW('Contratações Governo'!$G$1:$G$525)-ROW('Contratações Governo'!$G$1)+1),ROW(3:3))),"")</f>
        <v>11307.76</v>
      </c>
      <c r="R47" s="404" cm="1">
        <f t="array" ref="R47">IFERROR(INDEX('Contratações Governo'!$I$1:$I527,SMALL(IF(R$1='Contratações Governo'!$G$1:$G$525,ROW('Contratações Governo'!$G$1:$G$525)-ROW('Contratações Governo'!$G$1)+1),ROW(3:3))),"")</f>
        <v>13389.21</v>
      </c>
      <c r="S47" s="405" cm="1">
        <f t="array" ref="S47">IFERROR(INDEX('Contratações Governo'!$I$1:$I527,SMALL(IF(S$1='Contratações Governo'!$G$1:$G$525,ROW('Contratações Governo'!$G$1:$G$525)-ROW('Contratações Governo'!$G$1)+1),ROW(3:3))),"")</f>
        <v>9900</v>
      </c>
      <c r="T47" s="360"/>
      <c r="U47" s="405" cm="1">
        <f t="array" ref="U47">IFERROR(INDEX('Contratações Governo'!$I$1:$I527,SMALL(IF(U$1='Contratações Governo'!$G$1:$G$525,ROW('Contratações Governo'!$G$1:$G$525)-ROW('Contratações Governo'!$G$1)+1),ROW(3:3))),"")</f>
        <v>6500</v>
      </c>
      <c r="V47" s="406" cm="1">
        <f t="array" ref="V47">IFERROR(INDEX('Contratações Governo'!$I$1:$I527,SMALL(IF(V$1='Contratações Governo'!$G$1:$G$525,ROW('Contratações Governo'!$G$1:$G$525)-ROW('Contratações Governo'!$G$1)+1),ROW(3:3))),"")</f>
        <v>10000</v>
      </c>
    </row>
    <row r="48" spans="1:22">
      <c r="A48" s="486"/>
      <c r="B48" s="408" cm="1">
        <f t="array" ref="B48">IFERROR(INDEX('Contratações Governo'!$I$1:$I528,SMALL(IF(B$1='Contratações Governo'!$G$1:$G$525,ROW('Contratações Governo'!$G$1:$G$525)-ROW('Contratações Governo'!$G$1)+1),ROW(4:4))),"")</f>
        <v>13350</v>
      </c>
      <c r="C48" s="405" cm="1">
        <f t="array" ref="C48">IFERROR(INDEX('Contratações Governo'!$I$1:$I528,SMALL(IF(C$1='Contratações Governo'!$G$1:$G$525,ROW('Contratações Governo'!$G$1:$G$525)-ROW('Contratações Governo'!$G$1)+1),ROW(4:4))),"")</f>
        <v>22757.75</v>
      </c>
      <c r="D48" s="404" cm="1">
        <f t="array" ref="D48">IFERROR(INDEX('Contratações Governo'!$I$1:$I528,SMALL(IF(D$1='Contratações Governo'!$G$1:$G$525,ROW('Contratações Governo'!$G$1:$G$525)-ROW('Contratações Governo'!$G$1)+1),ROW(4:4))),"")</f>
        <v>6520</v>
      </c>
      <c r="E48" s="405" cm="1">
        <f t="array" ref="E48">IFERROR(INDEX('Contratações Governo'!$I$1:$I528,SMALL(IF(E$1='Contratações Governo'!$G$1:$G$525,ROW('Contratações Governo'!$G$1:$G$525)-ROW('Contratações Governo'!$G$1)+1),ROW(4:4))),"")</f>
        <v>6550.32</v>
      </c>
      <c r="F48" s="360"/>
      <c r="G48" s="405" cm="1">
        <f t="array" ref="G48">IFERROR(INDEX('Contratações Governo'!$I$1:$I528,SMALL(IF(G$1='Contratações Governo'!$G$1:$G$525,ROW('Contratações Governo'!$G$1:$G$525)-ROW('Contratações Governo'!$G$1)+1),ROW(4:4))),"")</f>
        <v>4000</v>
      </c>
      <c r="H48" s="404" cm="1">
        <f t="array" ref="H48">IFERROR(INDEX('Contratações Governo'!$I$1:$I528,SMALL(IF(H$1='Contratações Governo'!$G$1:$G$525,ROW('Contratações Governo'!$G$1:$G$525)-ROW('Contratações Governo'!$G$1)+1),ROW(4:4))),"")</f>
        <v>6000</v>
      </c>
      <c r="I48" s="405" cm="1">
        <f t="array" ref="I48">IFERROR(INDEX('Contratações Governo'!$I$1:$I528,SMALL(IF(I$1='Contratações Governo'!$G$1:$G$525,ROW('Contratações Governo'!$G$1:$G$525)-ROW('Contratações Governo'!$G$1)+1),ROW(4:4))),"")</f>
        <v>9924</v>
      </c>
      <c r="J48" s="404" cm="1">
        <f t="array" ref="J48">IFERROR(INDEX('Contratações Governo'!$I$1:$I528,SMALL(IF(J$1='Contratações Governo'!$G$1:$G$525,ROW('Contratações Governo'!$G$1:$G$525)-ROW('Contratações Governo'!$G$1)+1),ROW(4:4))),"")</f>
        <v>7100</v>
      </c>
      <c r="K48" s="405" cm="1">
        <f t="array" ref="K48">IFERROR(INDEX('Contratações Governo'!$I$1:$I528,SMALL(IF(K$1='Contratações Governo'!$G$1:$G$525,ROW('Contratações Governo'!$G$1:$G$525)-ROW('Contratações Governo'!$G$1)+1),ROW(4:4))),"")</f>
        <v>7542.62</v>
      </c>
      <c r="L48" s="404" cm="1">
        <f t="array" ref="L48">IFERROR(INDEX('Contratações Governo'!$I$1:$I528,SMALL(IF(L$1='Contratações Governo'!$G$1:$G$525,ROW('Contratações Governo'!$G$1:$G$525)-ROW('Contratações Governo'!$G$1)+1),ROW(4:4))),"")</f>
        <v>12571.03</v>
      </c>
      <c r="M48" s="405" t="str" cm="1">
        <f t="array" ref="M48">IFERROR(INDEX('Contratações Governo'!$I$1:$I528,SMALL(IF(M$1='Contratações Governo'!$G$1:$G$525,ROW('Contratações Governo'!$G$1:$G$525)-ROW('Contratações Governo'!$G$1)+1),ROW(4:4))),"")</f>
        <v/>
      </c>
      <c r="N48" s="404" cm="1">
        <f t="array" ref="N48">IFERROR(INDEX('Contratações Governo'!$I$1:$I528,SMALL(IF(N$1='Contratações Governo'!$G$1:$G$525,ROW('Contratações Governo'!$G$1:$G$525)-ROW('Contratações Governo'!$G$1)+1),ROW(4:4))),"")</f>
        <v>9722.26</v>
      </c>
      <c r="O48" s="405" cm="1">
        <f t="array" ref="O48">IFERROR(INDEX('Contratações Governo'!$I$1:$I528,SMALL(IF(O$1='Contratações Governo'!$G$1:$G$525,ROW('Contratações Governo'!$G$1:$G$525)-ROW('Contratações Governo'!$G$1)+1),ROW(4:4))),"")</f>
        <v>11961.37</v>
      </c>
      <c r="P48" s="404" cm="1">
        <f t="array" ref="P48">IFERROR(INDEX('Contratações Governo'!$I$1:$I528,SMALL(IF(P$1='Contratações Governo'!$G$1:$G$525,ROW('Contratações Governo'!$G$1:$G$525)-ROW('Contratações Governo'!$G$1)+1),ROW(4:4))),"")</f>
        <v>8065</v>
      </c>
      <c r="Q48" s="405" cm="1">
        <f t="array" ref="Q48">IFERROR(INDEX('Contratações Governo'!$I$1:$I528,SMALL(IF(Q$1='Contratações Governo'!$G$1:$G$525,ROW('Contratações Governo'!$G$1:$G$525)-ROW('Contratações Governo'!$G$1)+1),ROW(4:4))),"")</f>
        <v>9046.2099999999991</v>
      </c>
      <c r="R48" s="404" t="str" cm="1">
        <f t="array" ref="R48">IFERROR(INDEX('Contratações Governo'!$I$1:$I528,SMALL(IF(R$1='Contratações Governo'!$G$1:$G$525,ROW('Contratações Governo'!$G$1:$G$525)-ROW('Contratações Governo'!$G$1)+1),ROW(4:4))),"")</f>
        <v/>
      </c>
      <c r="S48" s="405" cm="1">
        <f t="array" ref="S48">IFERROR(INDEX('Contratações Governo'!$I$1:$I528,SMALL(IF(S$1='Contratações Governo'!$G$1:$G$525,ROW('Contratações Governo'!$G$1:$G$525)-ROW('Contratações Governo'!$G$1)+1),ROW(4:4))),"")</f>
        <v>9800</v>
      </c>
      <c r="T48" s="404" cm="1">
        <f t="array" ref="T48">IFERROR(INDEX('Contratações Governo'!$I$1:$I528,SMALL(IF(T$1='Contratações Governo'!$G$1:$G$525,ROW('Contratações Governo'!$G$1:$G$525)-ROW('Contratações Governo'!$G$1)+1),ROW(4:4))),"")</f>
        <v>9280</v>
      </c>
      <c r="U48" s="405" cm="1">
        <f t="array" ref="U48">IFERROR(INDEX('Contratações Governo'!$I$1:$I528,SMALL(IF(U$1='Contratações Governo'!$G$1:$G$525,ROW('Contratações Governo'!$G$1:$G$525)-ROW('Contratações Governo'!$G$1)+1),ROW(4:4))),"")</f>
        <v>8800</v>
      </c>
      <c r="V48" s="406" cm="1">
        <f t="array" ref="V48">IFERROR(INDEX('Contratações Governo'!$I$1:$I528,SMALL(IF(V$1='Contratações Governo'!$G$1:$G$525,ROW('Contratações Governo'!$G$1:$G$525)-ROW('Contratações Governo'!$G$1)+1),ROW(4:4))),"")</f>
        <v>10000</v>
      </c>
    </row>
    <row r="49" spans="1:22">
      <c r="A49" s="486"/>
      <c r="B49" s="408" cm="1">
        <f t="array" ref="B49">IFERROR(INDEX('Contratações Governo'!$I$1:$I529,SMALL(IF(B$1='Contratações Governo'!$G$1:$G$525,ROW('Contratações Governo'!$G$1:$G$525)-ROW('Contratações Governo'!$G$1)+1),ROW(5:5))),"")</f>
        <v>12200</v>
      </c>
      <c r="C49" s="405" cm="1">
        <f t="array" ref="C49">IFERROR(INDEX('Contratações Governo'!$I$1:$I529,SMALL(IF(C$1='Contratações Governo'!$G$1:$G$525,ROW('Contratações Governo'!$G$1:$G$525)-ROW('Contratações Governo'!$G$1)+1),ROW(5:5))),"")</f>
        <v>17861.52</v>
      </c>
      <c r="D49" s="404" cm="1">
        <f t="array" ref="D49">IFERROR(INDEX('Contratações Governo'!$I$1:$I529,SMALL(IF(D$1='Contratações Governo'!$G$1:$G$525,ROW('Contratações Governo'!$G$1:$G$525)-ROW('Contratações Governo'!$G$1)+1),ROW(5:5))),"")</f>
        <v>6000</v>
      </c>
      <c r="E49" s="405" t="str" cm="1">
        <f t="array" ref="E49">IFERROR(INDEX('Contratações Governo'!$I$1:$I529,SMALL(IF(E$1='Contratações Governo'!$G$1:$G$525,ROW('Contratações Governo'!$G$1:$G$525)-ROW('Contratações Governo'!$G$1)+1),ROW(5:5))),"")</f>
        <v/>
      </c>
      <c r="F49" s="404" cm="1">
        <f t="array" ref="F49">IFERROR(INDEX('Contratações Governo'!$I$1:$I529,SMALL(IF(F$1='Contratações Governo'!$G$1:$G$525,ROW('Contratações Governo'!$G$1:$G$525)-ROW('Contratações Governo'!$G$1)+1),ROW(5:5))),"")</f>
        <v>12400</v>
      </c>
      <c r="G49" s="405" cm="1">
        <f t="array" ref="G49">IFERROR(INDEX('Contratações Governo'!$I$1:$I529,SMALL(IF(G$1='Contratações Governo'!$G$1:$G$525,ROW('Contratações Governo'!$G$1:$G$525)-ROW('Contratações Governo'!$G$1)+1),ROW(5:5))),"")</f>
        <v>5500</v>
      </c>
      <c r="H49" s="404" cm="1">
        <f t="array" ref="H49">IFERROR(INDEX('Contratações Governo'!$I$1:$I529,SMALL(IF(H$1='Contratações Governo'!$G$1:$G$525,ROW('Contratações Governo'!$G$1:$G$525)-ROW('Contratações Governo'!$G$1)+1),ROW(5:5))),"")</f>
        <v>6600</v>
      </c>
      <c r="I49" s="405" cm="1">
        <f t="array" ref="I49">IFERROR(INDEX('Contratações Governo'!$I$1:$I529,SMALL(IF(I$1='Contratações Governo'!$G$1:$G$525,ROW('Contratações Governo'!$G$1:$G$525)-ROW('Contratações Governo'!$G$1)+1),ROW(5:5))),"")</f>
        <v>9745.86</v>
      </c>
      <c r="J49" s="404" t="str" cm="1">
        <f t="array" ref="J49">IFERROR(INDEX('Contratações Governo'!$I$1:$I529,SMALL(IF(J$1='Contratações Governo'!$G$1:$G$525,ROW('Contratações Governo'!$G$1:$G$525)-ROW('Contratações Governo'!$G$1)+1),ROW(5:5))),"")</f>
        <v/>
      </c>
      <c r="K49" s="405" cm="1">
        <f t="array" ref="K49">IFERROR(INDEX('Contratações Governo'!$I$1:$I529,SMALL(IF(K$1='Contratações Governo'!$G$1:$G$525,ROW('Contratações Governo'!$G$1:$G$525)-ROW('Contratações Governo'!$G$1)+1),ROW(5:5))),"")</f>
        <v>8963.94</v>
      </c>
      <c r="L49" s="404" cm="1">
        <f t="array" ref="L49">IFERROR(INDEX('Contratações Governo'!$I$1:$I529,SMALL(IF(L$1='Contratações Governo'!$G$1:$G$525,ROW('Contratações Governo'!$G$1:$G$525)-ROW('Contratações Governo'!$G$1)+1),ROW(5:5))),"")</f>
        <v>10056.82</v>
      </c>
      <c r="M49" s="405" t="str" cm="1">
        <f t="array" ref="M49">IFERROR(INDEX('Contratações Governo'!$I$1:$I529,SMALL(IF(M$1='Contratações Governo'!$G$1:$G$525,ROW('Contratações Governo'!$G$1:$G$525)-ROW('Contratações Governo'!$G$1)+1),ROW(5:5))),"")</f>
        <v/>
      </c>
      <c r="N49" s="360"/>
      <c r="O49" s="405" cm="1">
        <f t="array" ref="O49">IFERROR(INDEX('Contratações Governo'!$I$1:$I529,SMALL(IF(O$1='Contratações Governo'!$G$1:$G$525,ROW('Contratações Governo'!$G$1:$G$525)-ROW('Contratações Governo'!$G$1)+1),ROW(5:5))),"")</f>
        <v>14951.71</v>
      </c>
      <c r="P49" s="404" cm="1">
        <f t="array" ref="P49">IFERROR(INDEX('Contratações Governo'!$I$1:$I529,SMALL(IF(P$1='Contratações Governo'!$G$1:$G$525,ROW('Contratações Governo'!$G$1:$G$525)-ROW('Contratações Governo'!$G$1)+1),ROW(5:5))),"")</f>
        <v>8875</v>
      </c>
      <c r="Q49" s="405" cm="1">
        <f t="array" ref="Q49">IFERROR(INDEX('Contratações Governo'!$I$1:$I529,SMALL(IF(Q$1='Contratações Governo'!$G$1:$G$525,ROW('Contratações Governo'!$G$1:$G$525)-ROW('Contratações Governo'!$G$1)+1),ROW(5:5))),"")</f>
        <v>12721</v>
      </c>
      <c r="R49" s="404" t="str" cm="1">
        <f t="array" ref="R49">IFERROR(INDEX('Contratações Governo'!$I$1:$I529,SMALL(IF(R$1='Contratações Governo'!$G$1:$G$525,ROW('Contratações Governo'!$G$1:$G$525)-ROW('Contratações Governo'!$G$1)+1),ROW(5:5))),"")</f>
        <v/>
      </c>
      <c r="S49" s="405" cm="1">
        <f t="array" ref="S49">IFERROR(INDEX('Contratações Governo'!$I$1:$I529,SMALL(IF(S$1='Contratações Governo'!$G$1:$G$525,ROW('Contratações Governo'!$G$1:$G$525)-ROW('Contratações Governo'!$G$1)+1),ROW(5:5))),"")</f>
        <v>12255.47</v>
      </c>
      <c r="T49" s="404" cm="1">
        <f t="array" ref="T49">IFERROR(INDEX('Contratações Governo'!$I$1:$I529,SMALL(IF(T$1='Contratações Governo'!$G$1:$G$525,ROW('Contratações Governo'!$G$1:$G$525)-ROW('Contratações Governo'!$G$1)+1),ROW(5:5))),"")</f>
        <v>13896.33</v>
      </c>
      <c r="U49" s="359"/>
      <c r="V49" s="406" cm="1">
        <f t="array" ref="V49">IFERROR(INDEX('Contratações Governo'!$I$1:$I529,SMALL(IF(V$1='Contratações Governo'!$G$1:$G$525,ROW('Contratações Governo'!$G$1:$G$525)-ROW('Contratações Governo'!$G$1)+1),ROW(5:5))),"")</f>
        <v>10000</v>
      </c>
    </row>
    <row r="50" spans="1:22">
      <c r="A50" s="486"/>
      <c r="B50" s="408" cm="1">
        <f t="array" ref="B50">IFERROR(INDEX('Contratações Governo'!$I$1:$I530,SMALL(IF(B$1='Contratações Governo'!$G$1:$G$525,ROW('Contratações Governo'!$G$1:$G$525)-ROW('Contratações Governo'!$G$1)+1),ROW(6:6))),"")</f>
        <v>12587.89</v>
      </c>
      <c r="C50" s="405" cm="1">
        <f t="array" ref="C50">IFERROR(INDEX('Contratações Governo'!$I$1:$I530,SMALL(IF(C$1='Contratações Governo'!$G$1:$G$525,ROW('Contratações Governo'!$G$1:$G$525)-ROW('Contratações Governo'!$G$1)+1),ROW(6:6))),"")</f>
        <v>16838</v>
      </c>
      <c r="D50" s="404" cm="1">
        <f t="array" ref="D50">IFERROR(INDEX('Contratações Governo'!$I$1:$I530,SMALL(IF(D$1='Contratações Governo'!$G$1:$G$525,ROW('Contratações Governo'!$G$1:$G$525)-ROW('Contratações Governo'!$G$1)+1),ROW(6:6))),"")</f>
        <v>6150</v>
      </c>
      <c r="E50" s="405" t="str" cm="1">
        <f t="array" ref="E50">IFERROR(INDEX('Contratações Governo'!$I$1:$I530,SMALL(IF(E$1='Contratações Governo'!$G$1:$G$525,ROW('Contratações Governo'!$G$1:$G$525)-ROW('Contratações Governo'!$G$1)+1),ROW(6:6))),"")</f>
        <v/>
      </c>
      <c r="F50" s="404" cm="1">
        <f t="array" ref="F50">IFERROR(INDEX('Contratações Governo'!$I$1:$I530,SMALL(IF(F$1='Contratações Governo'!$G$1:$G$525,ROW('Contratações Governo'!$G$1:$G$525)-ROW('Contratações Governo'!$G$1)+1),ROW(6:6))),"")</f>
        <v>11595.37</v>
      </c>
      <c r="G50" s="405" cm="1">
        <f t="array" ref="G50">IFERROR(INDEX('Contratações Governo'!$I$1:$I530,SMALL(IF(G$1='Contratações Governo'!$G$1:$G$525,ROW('Contratações Governo'!$G$1:$G$525)-ROW('Contratações Governo'!$G$1)+1),ROW(6:6))),"")</f>
        <v>5000</v>
      </c>
      <c r="H50" s="404" cm="1">
        <f t="array" ref="H50">IFERROR(INDEX('Contratações Governo'!$I$1:$I530,SMALL(IF(H$1='Contratações Governo'!$G$1:$G$525,ROW('Contratações Governo'!$G$1:$G$525)-ROW('Contratações Governo'!$G$1)+1),ROW(6:6))),"")</f>
        <v>7443</v>
      </c>
      <c r="I50" s="405" cm="1">
        <f t="array" ref="I50">IFERROR(INDEX('Contratações Governo'!$I$1:$I530,SMALL(IF(I$1='Contratações Governo'!$G$1:$G$525,ROW('Contratações Governo'!$G$1:$G$525)-ROW('Contratações Governo'!$G$1)+1),ROW(6:6))),"")</f>
        <v>8584.5</v>
      </c>
      <c r="J50" s="404" t="str" cm="1">
        <f t="array" ref="J50">IFERROR(INDEX('Contratações Governo'!$I$1:$I530,SMALL(IF(J$1='Contratações Governo'!$G$1:$G$525,ROW('Contratações Governo'!$G$1:$G$525)-ROW('Contratações Governo'!$G$1)+1),ROW(6:6))),"")</f>
        <v/>
      </c>
      <c r="K50" s="405" t="str" cm="1">
        <f t="array" ref="K50">IFERROR(INDEX('Contratações Governo'!$I$1:$I530,SMALL(IF(K$1='Contratações Governo'!$G$1:$G$525,ROW('Contratações Governo'!$G$1:$G$525)-ROW('Contratações Governo'!$G$1)+1),ROW(6:6))),"")</f>
        <v/>
      </c>
      <c r="L50" s="404" cm="1">
        <f t="array" ref="L50">IFERROR(INDEX('Contratações Governo'!$I$1:$I530,SMALL(IF(L$1='Contratações Governo'!$G$1:$G$525,ROW('Contratações Governo'!$G$1:$G$525)-ROW('Contratações Governo'!$G$1)+1),ROW(6:6))),"")</f>
        <v>12571.03</v>
      </c>
      <c r="M50" s="405" t="str" cm="1">
        <f t="array" ref="M50">IFERROR(INDEX('Contratações Governo'!$I$1:$I530,SMALL(IF(M$1='Contratações Governo'!$G$1:$G$525,ROW('Contratações Governo'!$G$1:$G$525)-ROW('Contratações Governo'!$G$1)+1),ROW(6:6))),"")</f>
        <v/>
      </c>
      <c r="N50" s="404" cm="1">
        <f t="array" ref="N50">IFERROR(INDEX('Contratações Governo'!$I$1:$I530,SMALL(IF(N$1='Contratações Governo'!$G$1:$G$525,ROW('Contratações Governo'!$G$1:$G$525)-ROW('Contratações Governo'!$G$1)+1),ROW(6:6))),"")</f>
        <v>9967.6299999999992</v>
      </c>
      <c r="O50" s="405" cm="1">
        <f t="array" ref="O50">IFERROR(INDEX('Contratações Governo'!$I$1:$I530,SMALL(IF(O$1='Contratações Governo'!$G$1:$G$525,ROW('Contratações Governo'!$G$1:$G$525)-ROW('Contratações Governo'!$G$1)+1),ROW(6:6))),"")</f>
        <v>11854.18</v>
      </c>
      <c r="P50" s="404" cm="1">
        <f t="array" ref="P50">IFERROR(INDEX('Contratações Governo'!$I$1:$I530,SMALL(IF(P$1='Contratações Governo'!$G$1:$G$525,ROW('Contratações Governo'!$G$1:$G$525)-ROW('Contratações Governo'!$G$1)+1),ROW(6:6))),"")</f>
        <v>8580</v>
      </c>
      <c r="Q50" s="405" cm="1">
        <f t="array" ref="Q50">IFERROR(INDEX('Contratações Governo'!$I$1:$I530,SMALL(IF(Q$1='Contratações Governo'!$G$1:$G$525,ROW('Contratações Governo'!$G$1:$G$525)-ROW('Contratações Governo'!$G$1)+1),ROW(6:6))),"")</f>
        <v>9220.58</v>
      </c>
      <c r="R50" s="404" t="str" cm="1">
        <f t="array" ref="R50">IFERROR(INDEX('Contratações Governo'!$I$1:$I530,SMALL(IF(R$1='Contratações Governo'!$G$1:$G$525,ROW('Contratações Governo'!$G$1:$G$525)-ROW('Contratações Governo'!$G$1)+1),ROW(6:6))),"")</f>
        <v/>
      </c>
      <c r="S50" s="405" cm="1">
        <f t="array" ref="S50">IFERROR(INDEX('Contratações Governo'!$I$1:$I530,SMALL(IF(S$1='Contratações Governo'!$G$1:$G$525,ROW('Contratações Governo'!$G$1:$G$525)-ROW('Contratações Governo'!$G$1)+1),ROW(6:6))),"")</f>
        <v>14978.07</v>
      </c>
      <c r="T50" s="404" cm="1">
        <f t="array" ref="T50">IFERROR(INDEX('Contratações Governo'!$I$1:$I530,SMALL(IF(T$1='Contratações Governo'!$G$1:$G$525,ROW('Contratações Governo'!$G$1:$G$525)-ROW('Contratações Governo'!$G$1)+1),ROW(6:6))),"")</f>
        <v>15535.36</v>
      </c>
      <c r="U50" s="405" t="str" cm="1">
        <f t="array" ref="U50">IFERROR(INDEX('Contratações Governo'!$I$1:$I530,SMALL(IF(U$1='Contratações Governo'!$G$1:$G$525,ROW('Contratações Governo'!$G$1:$G$525)-ROW('Contratações Governo'!$G$1)+1),ROW(6:6))),"")</f>
        <v/>
      </c>
      <c r="V50" s="406" t="str" cm="1">
        <f t="array" ref="V50">IFERROR(INDEX('Contratações Governo'!$I$1:$I530,SMALL(IF(V$1='Contratações Governo'!$G$1:$G$525,ROW('Contratações Governo'!$G$1:$G$525)-ROW('Contratações Governo'!$G$1)+1),ROW(6:6))),"")</f>
        <v/>
      </c>
    </row>
    <row r="51" spans="1:22">
      <c r="A51" s="486"/>
      <c r="B51" s="408" cm="1">
        <f t="array" ref="B51">IFERROR(INDEX('Contratações Governo'!$I$1:$I531,SMALL(IF(B$1='Contratações Governo'!$G$1:$G$525,ROW('Contratações Governo'!$G$1:$G$525)-ROW('Contratações Governo'!$G$1)+1),ROW(7:7))),"")</f>
        <v>11500</v>
      </c>
      <c r="C51" s="405" cm="1">
        <f t="array" ref="C51">IFERROR(INDEX('Contratações Governo'!$I$1:$I531,SMALL(IF(C$1='Contratações Governo'!$G$1:$G$525,ROW('Contratações Governo'!$G$1:$G$525)-ROW('Contratações Governo'!$G$1)+1),ROW(7:7))),"")</f>
        <v>17278</v>
      </c>
      <c r="D51" s="404" t="str" cm="1">
        <f t="array" ref="D51">IFERROR(INDEX('Contratações Governo'!$I$1:$I531,SMALL(IF(D$1='Contratações Governo'!$G$1:$G$525,ROW('Contratações Governo'!$G$1:$G$525)-ROW('Contratações Governo'!$G$1)+1),ROW(7:7))),"")</f>
        <v/>
      </c>
      <c r="E51" s="405" t="str" cm="1">
        <f t="array" ref="E51">IFERROR(INDEX('Contratações Governo'!$I$1:$I531,SMALL(IF(E$1='Contratações Governo'!$G$1:$G$525,ROW('Contratações Governo'!$G$1:$G$525)-ROW('Contratações Governo'!$G$1)+1),ROW(7:7))),"")</f>
        <v/>
      </c>
      <c r="F51" s="404" cm="1">
        <f t="array" ref="F51">IFERROR(INDEX('Contratações Governo'!$I$1:$I531,SMALL(IF(F$1='Contratações Governo'!$G$1:$G$525,ROW('Contratações Governo'!$G$1:$G$525)-ROW('Contratações Governo'!$G$1)+1),ROW(7:7))),"")</f>
        <v>9276.2999999999993</v>
      </c>
      <c r="G51" s="405" cm="1">
        <f t="array" ref="G51">IFERROR(INDEX('Contratações Governo'!$I$1:$I531,SMALL(IF(G$1='Contratações Governo'!$G$1:$G$525,ROW('Contratações Governo'!$G$1:$G$525)-ROW('Contratações Governo'!$G$1)+1),ROW(7:7))),"")</f>
        <v>5611.32</v>
      </c>
      <c r="H51" s="404" cm="1">
        <f t="array" ref="H51">IFERROR(INDEX('Contratações Governo'!$I$1:$I531,SMALL(IF(H$1='Contratações Governo'!$G$1:$G$525,ROW('Contratações Governo'!$G$1:$G$525)-ROW('Contratações Governo'!$G$1)+1),ROW(7:7))),"")</f>
        <v>7231.8</v>
      </c>
      <c r="I51" s="405" cm="1">
        <f t="array" ref="I51">IFERROR(INDEX('Contratações Governo'!$I$1:$I531,SMALL(IF(I$1='Contratações Governo'!$G$1:$G$525,ROW('Contratações Governo'!$G$1:$G$525)-ROW('Contratações Governo'!$G$1)+1),ROW(7:7))),"")</f>
        <v>6943.67</v>
      </c>
      <c r="J51" s="404" t="str" cm="1">
        <f t="array" ref="J51">IFERROR(INDEX('Contratações Governo'!$I$1:$I531,SMALL(IF(J$1='Contratações Governo'!$G$1:$G$525,ROW('Contratações Governo'!$G$1:$G$525)-ROW('Contratações Governo'!$G$1)+1),ROW(7:7))),"")</f>
        <v/>
      </c>
      <c r="K51" s="405" t="str" cm="1">
        <f t="array" ref="K51">IFERROR(INDEX('Contratações Governo'!$I$1:$I531,SMALL(IF(K$1='Contratações Governo'!$G$1:$G$525,ROW('Contratações Governo'!$G$1:$G$525)-ROW('Contratações Governo'!$G$1)+1),ROW(7:7))),"")</f>
        <v/>
      </c>
      <c r="L51" s="404" cm="1">
        <f t="array" ref="L51">IFERROR(INDEX('Contratações Governo'!$I$1:$I531,SMALL(IF(L$1='Contratações Governo'!$G$1:$G$525,ROW('Contratações Governo'!$G$1:$G$525)-ROW('Contratações Governo'!$G$1)+1),ROW(7:7))),"")</f>
        <v>11951.92</v>
      </c>
      <c r="M51" s="405" t="str" cm="1">
        <f t="array" ref="M51">IFERROR(INDEX('Contratações Governo'!$I$1:$I531,SMALL(IF(M$1='Contratações Governo'!$G$1:$G$525,ROW('Contratações Governo'!$G$1:$G$525)-ROW('Contratações Governo'!$G$1)+1),ROW(7:7))),"")</f>
        <v/>
      </c>
      <c r="N51" s="404" t="str" cm="1">
        <f t="array" ref="N51">IFERROR(INDEX('Contratações Governo'!$I$1:$I531,SMALL(IF(N$1='Contratações Governo'!$G$1:$G$525,ROW('Contratações Governo'!$G$1:$G$525)-ROW('Contratações Governo'!$G$1)+1),ROW(7:7))),"")</f>
        <v/>
      </c>
      <c r="O51" s="405" cm="1">
        <f t="array" ref="O51">IFERROR(INDEX('Contratações Governo'!$I$1:$I531,SMALL(IF(O$1='Contratações Governo'!$G$1:$G$525,ROW('Contratações Governo'!$G$1:$G$525)-ROW('Contratações Governo'!$G$1)+1),ROW(7:7))),"")</f>
        <v>10605.14</v>
      </c>
      <c r="P51" s="404" cm="1">
        <f t="array" ref="P51">IFERROR(INDEX('Contratações Governo'!$I$1:$I531,SMALL(IF(P$1='Contratações Governo'!$G$1:$G$525,ROW('Contratações Governo'!$G$1:$G$525)-ROW('Contratações Governo'!$G$1)+1),ROW(7:7))),"")</f>
        <v>6915.43</v>
      </c>
      <c r="Q51" s="405" cm="1">
        <f t="array" ref="Q51">IFERROR(INDEX('Contratações Governo'!$I$1:$I531,SMALL(IF(Q$1='Contratações Governo'!$G$1:$G$525,ROW('Contratações Governo'!$G$1:$G$525)-ROW('Contratações Governo'!$G$1)+1),ROW(7:7))),"")</f>
        <v>11525.72</v>
      </c>
      <c r="R51" s="404" t="str" cm="1">
        <f t="array" ref="R51">IFERROR(INDEX('Contratações Governo'!$I$1:$I531,SMALL(IF(R$1='Contratações Governo'!$G$1:$G$525,ROW('Contratações Governo'!$G$1:$G$525)-ROW('Contratações Governo'!$G$1)+1),ROW(7:7))),"")</f>
        <v/>
      </c>
      <c r="S51" s="405" cm="1">
        <f t="array" ref="S51">IFERROR(INDEX('Contratações Governo'!$I$1:$I531,SMALL(IF(S$1='Contratações Governo'!$G$1:$G$525,ROW('Contratações Governo'!$G$1:$G$525)-ROW('Contratações Governo'!$G$1)+1),ROW(7:7))),"")</f>
        <v>8986.84</v>
      </c>
      <c r="T51" s="404" cm="1">
        <f t="array" ref="T51">IFERROR(INDEX('Contratações Governo'!$I$1:$I531,SMALL(IF(T$1='Contratações Governo'!$G$1:$G$525,ROW('Contratações Governo'!$G$1:$G$525)-ROW('Contratações Governo'!$G$1)+1),ROW(7:7))),"")</f>
        <v>13000</v>
      </c>
      <c r="U51" s="405" t="str" cm="1">
        <f t="array" ref="U51">IFERROR(INDEX('Contratações Governo'!$I$1:$I531,SMALL(IF(U$1='Contratações Governo'!$G$1:$G$525,ROW('Contratações Governo'!$G$1:$G$525)-ROW('Contratações Governo'!$G$1)+1),ROW(7:7))),"")</f>
        <v/>
      </c>
      <c r="V51" s="406" t="str" cm="1">
        <f t="array" ref="V51">IFERROR(INDEX('Contratações Governo'!$I$1:$I531,SMALL(IF(V$1='Contratações Governo'!$G$1:$G$525,ROW('Contratações Governo'!$G$1:$G$525)-ROW('Contratações Governo'!$G$1)+1),ROW(7:7))),"")</f>
        <v/>
      </c>
    </row>
    <row r="52" spans="1:22">
      <c r="A52" s="486"/>
      <c r="B52" s="408" cm="1">
        <f t="array" ref="B52">IFERROR(INDEX('Contratações Governo'!$I$1:$I532,SMALL(IF(B$1='Contratações Governo'!$G$1:$G$525,ROW('Contratações Governo'!$G$1:$G$525)-ROW('Contratações Governo'!$G$1)+1),ROW(8:8))),"")</f>
        <v>13200</v>
      </c>
      <c r="C52" s="405" cm="1">
        <f t="array" ref="C52">IFERROR(INDEX('Contratações Governo'!$I$1:$I532,SMALL(IF(C$1='Contratações Governo'!$G$1:$G$525,ROW('Contratações Governo'!$G$1:$G$525)-ROW('Contratações Governo'!$G$1)+1),ROW(8:8))),"")</f>
        <v>16783.86</v>
      </c>
      <c r="D52" s="404" t="str" cm="1">
        <f t="array" ref="D52">IFERROR(INDEX('Contratações Governo'!$I$1:$I532,SMALL(IF(D$1='Contratações Governo'!$G$1:$G$525,ROW('Contratações Governo'!$G$1:$G$525)-ROW('Contratações Governo'!$G$1)+1),ROW(8:8))),"")</f>
        <v/>
      </c>
      <c r="E52" s="405" t="str" cm="1">
        <f t="array" ref="E52">IFERROR(INDEX('Contratações Governo'!$I$1:$I532,SMALL(IF(E$1='Contratações Governo'!$G$1:$G$525,ROW('Contratações Governo'!$G$1:$G$525)-ROW('Contratações Governo'!$G$1)+1),ROW(8:8))),"")</f>
        <v/>
      </c>
      <c r="F52" s="404" cm="1">
        <f t="array" ref="F52">IFERROR(INDEX('Contratações Governo'!$I$1:$I532,SMALL(IF(F$1='Contratações Governo'!$G$1:$G$525,ROW('Contratações Governo'!$G$1:$G$525)-ROW('Contratações Governo'!$G$1)+1),ROW(8:8))),"")</f>
        <v>11595.37</v>
      </c>
      <c r="G52" s="405" t="str" cm="1">
        <f t="array" ref="G52">IFERROR(INDEX('Contratações Governo'!$I$1:$I532,SMALL(IF(G$1='Contratações Governo'!$G$1:$G$525,ROW('Contratações Governo'!$G$1:$G$525)-ROW('Contratações Governo'!$G$1)+1),ROW(8:8))),"")</f>
        <v/>
      </c>
      <c r="H52" s="404" cm="1">
        <f t="array" ref="H52">IFERROR(INDEX('Contratações Governo'!$I$1:$I532,SMALL(IF(H$1='Contratações Governo'!$G$1:$G$525,ROW('Contratações Governo'!$G$1:$G$525)-ROW('Contratações Governo'!$G$1)+1),ROW(8:8))),"")</f>
        <v>10600</v>
      </c>
      <c r="I52" s="359"/>
      <c r="J52" s="404" t="str" cm="1">
        <f t="array" ref="J52">IFERROR(INDEX('Contratações Governo'!$I$1:$I532,SMALL(IF(J$1='Contratações Governo'!$G$1:$G$525,ROW('Contratações Governo'!$G$1:$G$525)-ROW('Contratações Governo'!$G$1)+1),ROW(8:8))),"")</f>
        <v/>
      </c>
      <c r="K52" s="405" t="str" cm="1">
        <f t="array" ref="K52">IFERROR(INDEX('Contratações Governo'!$I$1:$I532,SMALL(IF(K$1='Contratações Governo'!$G$1:$G$525,ROW('Contratações Governo'!$G$1:$G$525)-ROW('Contratações Governo'!$G$1)+1),ROW(8:8))),"")</f>
        <v/>
      </c>
      <c r="L52" s="360"/>
      <c r="M52" s="405" t="str" cm="1">
        <f t="array" ref="M52">IFERROR(INDEX('Contratações Governo'!$I$1:$I532,SMALL(IF(M$1='Contratações Governo'!$G$1:$G$525,ROW('Contratações Governo'!$G$1:$G$525)-ROW('Contratações Governo'!$G$1)+1),ROW(8:8))),"")</f>
        <v/>
      </c>
      <c r="N52" s="404" t="str" cm="1">
        <f t="array" ref="N52">IFERROR(INDEX('Contratações Governo'!$I$1:$I532,SMALL(IF(N$1='Contratações Governo'!$G$1:$G$525,ROW('Contratações Governo'!$G$1:$G$525)-ROW('Contratações Governo'!$G$1)+1),ROW(8:8))),"")</f>
        <v/>
      </c>
      <c r="O52" s="405" cm="1">
        <f t="array" ref="O52">IFERROR(INDEX('Contratações Governo'!$I$1:$I532,SMALL(IF(O$1='Contratações Governo'!$G$1:$G$525,ROW('Contratações Governo'!$G$1:$G$525)-ROW('Contratações Governo'!$G$1)+1),ROW(8:8))),"")</f>
        <v>12816.73</v>
      </c>
      <c r="P52" s="404" t="str" cm="1">
        <f t="array" ref="P52">IFERROR(INDEX('Contratações Governo'!$I$1:$I532,SMALL(IF(P$1='Contratações Governo'!$G$1:$G$525,ROW('Contratações Governo'!$G$1:$G$525)-ROW('Contratações Governo'!$G$1)+1),ROW(8:8))),"")</f>
        <v/>
      </c>
      <c r="Q52" s="405" cm="1">
        <f t="array" ref="Q52">IFERROR(INDEX('Contratações Governo'!$I$1:$I532,SMALL(IF(Q$1='Contratações Governo'!$G$1:$G$525,ROW('Contratações Governo'!$G$1:$G$525)-ROW('Contratações Governo'!$G$1)+1),ROW(8:8))),"")</f>
        <v>9946.67</v>
      </c>
      <c r="R52" s="404" t="str" cm="1">
        <f t="array" ref="R52">IFERROR(INDEX('Contratações Governo'!$I$1:$I532,SMALL(IF(R$1='Contratações Governo'!$G$1:$G$525,ROW('Contratações Governo'!$G$1:$G$525)-ROW('Contratações Governo'!$G$1)+1),ROW(8:8))),"")</f>
        <v/>
      </c>
      <c r="S52" s="405" cm="1">
        <f t="array" ref="S52">IFERROR(INDEX('Contratações Governo'!$I$1:$I532,SMALL(IF(S$1='Contratações Governo'!$G$1:$G$525,ROW('Contratações Governo'!$G$1:$G$525)-ROW('Contratações Governo'!$G$1)+1),ROW(8:8))),"")</f>
        <v>11982.46</v>
      </c>
      <c r="T52" s="404" cm="1">
        <f t="array" ref="T52">IFERROR(INDEX('Contratações Governo'!$I$1:$I532,SMALL(IF(T$1='Contratações Governo'!$G$1:$G$525,ROW('Contratações Governo'!$G$1:$G$525)-ROW('Contratações Governo'!$G$1)+1),ROW(8:8))),"")</f>
        <v>13000</v>
      </c>
      <c r="U52" s="405" t="str" cm="1">
        <f t="array" ref="U52">IFERROR(INDEX('Contratações Governo'!$I$1:$I532,SMALL(IF(U$1='Contratações Governo'!$G$1:$G$525,ROW('Contratações Governo'!$G$1:$G$525)-ROW('Contratações Governo'!$G$1)+1),ROW(8:8))),"")</f>
        <v/>
      </c>
      <c r="V52" s="406" t="str" cm="1">
        <f t="array" ref="V52">IFERROR(INDEX('Contratações Governo'!$I$1:$I532,SMALL(IF(V$1='Contratações Governo'!$G$1:$G$525,ROW('Contratações Governo'!$G$1:$G$525)-ROW('Contratações Governo'!$G$1)+1),ROW(8:8))),"")</f>
        <v/>
      </c>
    </row>
    <row r="53" spans="1:22">
      <c r="A53" s="486"/>
      <c r="B53" s="408" cm="1">
        <f t="array" ref="B53">IFERROR(INDEX('Contratações Governo'!$I$1:$I533,SMALL(IF(B$1='Contratações Governo'!$G$1:$G$525,ROW('Contratações Governo'!$G$1:$G$525)-ROW('Contratações Governo'!$G$1)+1),ROW(9:9))),"")</f>
        <v>10701.25</v>
      </c>
      <c r="C53" s="405" cm="1">
        <f t="array" ref="C53">IFERROR(INDEX('Contratações Governo'!$I$1:$I533,SMALL(IF(C$1='Contratações Governo'!$G$1:$G$525,ROW('Contratações Governo'!$G$1:$G$525)-ROW('Contratações Governo'!$G$1)+1),ROW(9:9))),"")</f>
        <v>20979.82</v>
      </c>
      <c r="D53" s="404" t="str" cm="1">
        <f t="array" ref="D53">IFERROR(INDEX('Contratações Governo'!$I$1:$I533,SMALL(IF(D$1='Contratações Governo'!$G$1:$G$525,ROW('Contratações Governo'!$G$1:$G$525)-ROW('Contratações Governo'!$G$1)+1),ROW(9:9))),"")</f>
        <v/>
      </c>
      <c r="E53" s="405" t="str" cm="1">
        <f t="array" ref="E53">IFERROR(INDEX('Contratações Governo'!$I$1:$I533,SMALL(IF(E$1='Contratações Governo'!$G$1:$G$525,ROW('Contratações Governo'!$G$1:$G$525)-ROW('Contratações Governo'!$G$1)+1),ROW(9:9))),"")</f>
        <v/>
      </c>
      <c r="F53" s="404" cm="1">
        <f t="array" ref="F53">IFERROR(INDEX('Contratações Governo'!$I$1:$I533,SMALL(IF(F$1='Contratações Governo'!$G$1:$G$525,ROW('Contratações Governo'!$G$1:$G$525)-ROW('Contratações Governo'!$G$1)+1),ROW(9:9))),"")</f>
        <v>10600.59</v>
      </c>
      <c r="G53" s="405" t="str" cm="1">
        <f t="array" ref="G53">IFERROR(INDEX('Contratações Governo'!$I$1:$I533,SMALL(IF(G$1='Contratações Governo'!$G$1:$G$525,ROW('Contratações Governo'!$G$1:$G$525)-ROW('Contratações Governo'!$G$1)+1),ROW(9:9))),"")</f>
        <v/>
      </c>
      <c r="H53" s="360"/>
      <c r="I53" s="359"/>
      <c r="J53" s="404" t="str" cm="1">
        <f t="array" ref="J53">IFERROR(INDEX('Contratações Governo'!$I$1:$I533,SMALL(IF(J$1='Contratações Governo'!$G$1:$G$525,ROW('Contratações Governo'!$G$1:$G$525)-ROW('Contratações Governo'!$G$1)+1),ROW(9:9))),"")</f>
        <v/>
      </c>
      <c r="K53" s="405" t="str" cm="1">
        <f t="array" ref="K53">IFERROR(INDEX('Contratações Governo'!$I$1:$I533,SMALL(IF(K$1='Contratações Governo'!$G$1:$G$525,ROW('Contratações Governo'!$G$1:$G$525)-ROW('Contratações Governo'!$G$1)+1),ROW(9:9))),"")</f>
        <v/>
      </c>
      <c r="L53" s="404" cm="1">
        <f t="array" ref="L53">IFERROR(INDEX('Contratações Governo'!$I$1:$I533,SMALL(IF(L$1='Contratações Governo'!$G$1:$G$525,ROW('Contratações Governo'!$G$1:$G$525)-ROW('Contratações Governo'!$G$1)+1),ROW(9:9))),"")</f>
        <v>14106.73</v>
      </c>
      <c r="M53" s="405" t="str" cm="1">
        <f t="array" ref="M53">IFERROR(INDEX('Contratações Governo'!$I$1:$I533,SMALL(IF(M$1='Contratações Governo'!$G$1:$G$525,ROW('Contratações Governo'!$G$1:$G$525)-ROW('Contratações Governo'!$G$1)+1),ROW(9:9))),"")</f>
        <v/>
      </c>
      <c r="N53" s="404" t="str" cm="1">
        <f t="array" ref="N53">IFERROR(INDEX('Contratações Governo'!$I$1:$I533,SMALL(IF(N$1='Contratações Governo'!$G$1:$G$525,ROW('Contratações Governo'!$G$1:$G$525)-ROW('Contratações Governo'!$G$1)+1),ROW(9:9))),"")</f>
        <v/>
      </c>
      <c r="O53" s="405" t="str" cm="1">
        <f t="array" ref="O53">IFERROR(INDEX('Contratações Governo'!$I$1:$I533,SMALL(IF(O$1='Contratações Governo'!$G$1:$G$525,ROW('Contratações Governo'!$G$1:$G$525)-ROW('Contratações Governo'!$G$1)+1),ROW(9:9))),"")</f>
        <v/>
      </c>
      <c r="P53" s="404" t="str" cm="1">
        <f t="array" ref="P53">IFERROR(INDEX('Contratações Governo'!$I$1:$I533,SMALL(IF(P$1='Contratações Governo'!$G$1:$G$525,ROW('Contratações Governo'!$G$1:$G$525)-ROW('Contratações Governo'!$G$1)+1),ROW(9:9))),"")</f>
        <v/>
      </c>
      <c r="Q53" s="405" t="str" cm="1">
        <f t="array" ref="Q53">IFERROR(INDEX('Contratações Governo'!$I$1:$I533,SMALL(IF(Q$1='Contratações Governo'!$G$1:$G$525,ROW('Contratações Governo'!$G$1:$G$525)-ROW('Contratações Governo'!$G$1)+1),ROW(9:9))),"")</f>
        <v/>
      </c>
      <c r="R53" s="404" t="str" cm="1">
        <f t="array" ref="R53">IFERROR(INDEX('Contratações Governo'!$I$1:$I533,SMALL(IF(R$1='Contratações Governo'!$G$1:$G$525,ROW('Contratações Governo'!$G$1:$G$525)-ROW('Contratações Governo'!$G$1)+1),ROW(9:9))),"")</f>
        <v/>
      </c>
      <c r="S53" s="405" cm="1">
        <f t="array" ref="S53">IFERROR(INDEX('Contratações Governo'!$I$1:$I533,SMALL(IF(S$1='Contratações Governo'!$G$1:$G$525,ROW('Contratações Governo'!$G$1:$G$525)-ROW('Contratações Governo'!$G$1)+1),ROW(9:9))),"")</f>
        <v>14978.07</v>
      </c>
      <c r="T53" s="404" cm="1">
        <f t="array" ref="T53">IFERROR(INDEX('Contratações Governo'!$I$1:$I533,SMALL(IF(T$1='Contratações Governo'!$G$1:$G$525,ROW('Contratações Governo'!$G$1:$G$525)-ROW('Contratações Governo'!$G$1)+1),ROW(9:9))),"")</f>
        <v>13000</v>
      </c>
      <c r="U53" s="405" t="str" cm="1">
        <f t="array" ref="U53">IFERROR(INDEX('Contratações Governo'!$I$1:$I533,SMALL(IF(U$1='Contratações Governo'!$G$1:$G$525,ROW('Contratações Governo'!$G$1:$G$525)-ROW('Contratações Governo'!$G$1)+1),ROW(9:9))),"")</f>
        <v/>
      </c>
      <c r="V53" s="406" t="str" cm="1">
        <f t="array" ref="V53">IFERROR(INDEX('Contratações Governo'!$I$1:$I533,SMALL(IF(V$1='Contratações Governo'!$G$1:$G$525,ROW('Contratações Governo'!$G$1:$G$525)-ROW('Contratações Governo'!$G$1)+1),ROW(9:9))),"")</f>
        <v/>
      </c>
    </row>
    <row r="54" spans="1:22">
      <c r="A54" s="486"/>
      <c r="B54" s="456"/>
      <c r="C54" s="405" cm="1">
        <f t="array" ref="C54">IFERROR(INDEX('Contratações Governo'!$I$1:$I534,SMALL(IF(C$1='Contratações Governo'!$G$1:$G$525,ROW('Contratações Governo'!$G$1:$G$525)-ROW('Contratações Governo'!$G$1)+1),ROW(10:10))),"")</f>
        <v>13000</v>
      </c>
      <c r="D54" s="404" t="str" cm="1">
        <f t="array" ref="D54">IFERROR(INDEX('Contratações Governo'!$I$1:$I534,SMALL(IF(D$1='Contratações Governo'!$G$1:$G$525,ROW('Contratações Governo'!$G$1:$G$525)-ROW('Contratações Governo'!$G$1)+1),ROW(10:10))),"")</f>
        <v/>
      </c>
      <c r="E54" s="405" t="str" cm="1">
        <f t="array" ref="E54">IFERROR(INDEX('Contratações Governo'!$I$1:$I534,SMALL(IF(E$1='Contratações Governo'!$G$1:$G$525,ROW('Contratações Governo'!$G$1:$G$525)-ROW('Contratações Governo'!$G$1)+1),ROW(10:10))),"")</f>
        <v/>
      </c>
      <c r="F54" s="404" cm="1">
        <f t="array" ref="F54">IFERROR(INDEX('Contratações Governo'!$I$1:$I534,SMALL(IF(F$1='Contratações Governo'!$G$1:$G$525,ROW('Contratações Governo'!$G$1:$G$525)-ROW('Contratações Governo'!$G$1)+1),ROW(10:10))),"")</f>
        <v>9671.7999999999993</v>
      </c>
      <c r="G54" s="405" t="str" cm="1">
        <f t="array" ref="G54">IFERROR(INDEX('Contratações Governo'!$I$1:$I534,SMALL(IF(G$1='Contratações Governo'!$G$1:$G$525,ROW('Contratações Governo'!$G$1:$G$525)-ROW('Contratações Governo'!$G$1)+1),ROW(10:10))),"")</f>
        <v/>
      </c>
      <c r="H54" s="404" cm="1">
        <f t="array" ref="H54">IFERROR(INDEX('Contratações Governo'!$I$1:$I534,SMALL(IF(H$1='Contratações Governo'!$G$1:$G$525,ROW('Contratações Governo'!$G$1:$G$525)-ROW('Contratações Governo'!$G$1)+1),ROW(10:10))),"")</f>
        <v>10039.879999999999</v>
      </c>
      <c r="I54" s="405" cm="1">
        <f t="array" ref="I54">IFERROR(INDEX('Contratações Governo'!$I$1:$I534,SMALL(IF(I$1='Contratações Governo'!$G$1:$G$525,ROW('Contratações Governo'!$G$1:$G$525)-ROW('Contratações Governo'!$G$1)+1),ROW(10:10))),"")</f>
        <v>11000</v>
      </c>
      <c r="J54" s="404" t="str" cm="1">
        <f t="array" ref="J54">IFERROR(INDEX('Contratações Governo'!$I$1:$I534,SMALL(IF(J$1='Contratações Governo'!$G$1:$G$525,ROW('Contratações Governo'!$G$1:$G$525)-ROW('Contratações Governo'!$G$1)+1),ROW(10:10))),"")</f>
        <v/>
      </c>
      <c r="K54" s="405" t="str" cm="1">
        <f t="array" ref="K54">IFERROR(INDEX('Contratações Governo'!$I$1:$I534,SMALL(IF(K$1='Contratações Governo'!$G$1:$G$525,ROW('Contratações Governo'!$G$1:$G$525)-ROW('Contratações Governo'!$G$1)+1),ROW(10:10))),"")</f>
        <v/>
      </c>
      <c r="L54" s="404" cm="1">
        <f t="array" ref="L54">IFERROR(INDEX('Contratações Governo'!$I$1:$I534,SMALL(IF(L$1='Contratações Governo'!$G$1:$G$525,ROW('Contratações Governo'!$G$1:$G$525)-ROW('Contratações Governo'!$G$1)+1),ROW(10:10))),"")</f>
        <v>8843.7199999999993</v>
      </c>
      <c r="M54" s="405" t="str" cm="1">
        <f t="array" ref="M54">IFERROR(INDEX('Contratações Governo'!$I$1:$I534,SMALL(IF(M$1='Contratações Governo'!$G$1:$G$525,ROW('Contratações Governo'!$G$1:$G$525)-ROW('Contratações Governo'!$G$1)+1),ROW(10:10))),"")</f>
        <v/>
      </c>
      <c r="N54" s="404" t="str" cm="1">
        <f t="array" ref="N54">IFERROR(INDEX('Contratações Governo'!$I$1:$I534,SMALL(IF(N$1='Contratações Governo'!$G$1:$G$525,ROW('Contratações Governo'!$G$1:$G$525)-ROW('Contratações Governo'!$G$1)+1),ROW(10:10))),"")</f>
        <v/>
      </c>
      <c r="O54" s="405" t="str" cm="1">
        <f t="array" ref="O54">IFERROR(INDEX('Contratações Governo'!$I$1:$I534,SMALL(IF(O$1='Contratações Governo'!$G$1:$G$525,ROW('Contratações Governo'!$G$1:$G$525)-ROW('Contratações Governo'!$G$1)+1),ROW(10:10))),"")</f>
        <v/>
      </c>
      <c r="P54" s="404" t="str" cm="1">
        <f t="array" ref="P54">IFERROR(INDEX('Contratações Governo'!$I$1:$I534,SMALL(IF(P$1='Contratações Governo'!$G$1:$G$525,ROW('Contratações Governo'!$G$1:$G$525)-ROW('Contratações Governo'!$G$1)+1),ROW(10:10))),"")</f>
        <v/>
      </c>
      <c r="Q54" s="405" t="str" cm="1">
        <f t="array" ref="Q54">IFERROR(INDEX('Contratações Governo'!$I$1:$I534,SMALL(IF(Q$1='Contratações Governo'!$G$1:$G$525,ROW('Contratações Governo'!$G$1:$G$525)-ROW('Contratações Governo'!$G$1)+1),ROW(10:10))),"")</f>
        <v/>
      </c>
      <c r="R54" s="404" t="str" cm="1">
        <f t="array" ref="R54">IFERROR(INDEX('Contratações Governo'!$I$1:$I534,SMALL(IF(R$1='Contratações Governo'!$G$1:$G$525,ROW('Contratações Governo'!$G$1:$G$525)-ROW('Contratações Governo'!$G$1)+1),ROW(10:10))),"")</f>
        <v/>
      </c>
      <c r="S54" s="405" cm="1">
        <f t="array" ref="S54">IFERROR(INDEX('Contratações Governo'!$I$1:$I534,SMALL(IF(S$1='Contratações Governo'!$G$1:$G$525,ROW('Contratações Governo'!$G$1:$G$525)-ROW('Contratações Governo'!$G$1)+1),ROW(10:10))),"")</f>
        <v>8000</v>
      </c>
      <c r="T54" s="404" cm="1">
        <f t="array" ref="T54">IFERROR(INDEX('Contratações Governo'!$I$1:$I534,SMALL(IF(T$1='Contratações Governo'!$G$1:$G$525,ROW('Contratações Governo'!$G$1:$G$525)-ROW('Contratações Governo'!$G$1)+1),ROW(10:10))),"")</f>
        <v>13000</v>
      </c>
      <c r="U54" s="405" t="str" cm="1">
        <f t="array" ref="U54">IFERROR(INDEX('Contratações Governo'!$I$1:$I534,SMALL(IF(U$1='Contratações Governo'!$G$1:$G$525,ROW('Contratações Governo'!$G$1:$G$525)-ROW('Contratações Governo'!$G$1)+1),ROW(10:10))),"")</f>
        <v/>
      </c>
      <c r="V54" s="406" t="str" cm="1">
        <f t="array" ref="V54">IFERROR(INDEX('Contratações Governo'!$I$1:$I534,SMALL(IF(V$1='Contratações Governo'!$G$1:$G$525,ROW('Contratações Governo'!$G$1:$G$525)-ROW('Contratações Governo'!$G$1)+1),ROW(10:10))),"")</f>
        <v/>
      </c>
    </row>
    <row r="55" spans="1:22">
      <c r="A55" s="486"/>
      <c r="B55" s="408" t="str" cm="1">
        <f t="array" ref="B55">IFERROR(INDEX('Contratações Governo'!$I$1:$I535,SMALL(IF(B$1='Contratações Governo'!$G$1:$G$525,ROW('Contratações Governo'!$G$1:$G$525)-ROW('Contratações Governo'!$G$1)+1),ROW(11:11))),"")</f>
        <v/>
      </c>
      <c r="C55" s="405" t="str" cm="1">
        <f t="array" ref="C55">IFERROR(INDEX('Contratações Governo'!$I$1:$I535,SMALL(IF(C$1='Contratações Governo'!$G$1:$G$525,ROW('Contratações Governo'!$G$1:$G$525)-ROW('Contratações Governo'!$G$1)+1),ROW(11:11))),"")</f>
        <v/>
      </c>
      <c r="D55" s="404" t="str" cm="1">
        <f t="array" ref="D55">IFERROR(INDEX('Contratações Governo'!$I$1:$I535,SMALL(IF(D$1='Contratações Governo'!$G$1:$G$525,ROW('Contratações Governo'!$G$1:$G$525)-ROW('Contratações Governo'!$G$1)+1),ROW(11:11))),"")</f>
        <v/>
      </c>
      <c r="E55" s="405" t="str" cm="1">
        <f t="array" ref="E55">IFERROR(INDEX('Contratações Governo'!$I$1:$I535,SMALL(IF(E$1='Contratações Governo'!$G$1:$G$525,ROW('Contratações Governo'!$G$1:$G$525)-ROW('Contratações Governo'!$G$1)+1),ROW(11:11))),"")</f>
        <v/>
      </c>
      <c r="F55" s="404" cm="1">
        <f t="array" ref="F55">IFERROR(INDEX('Contratações Governo'!$I$1:$I535,SMALL(IF(F$1='Contratações Governo'!$G$1:$G$525,ROW('Contratações Governo'!$G$1:$G$525)-ROW('Contratações Governo'!$G$1)+1),ROW(11:11))),"")</f>
        <v>11550</v>
      </c>
      <c r="G55" s="405" t="str" cm="1">
        <f t="array" ref="G55">IFERROR(INDEX('Contratações Governo'!$I$1:$I535,SMALL(IF(G$1='Contratações Governo'!$G$1:$G$525,ROW('Contratações Governo'!$G$1:$G$525)-ROW('Contratações Governo'!$G$1)+1),ROW(11:11))),"")</f>
        <v/>
      </c>
      <c r="H55" s="404" cm="1">
        <f t="array" ref="H55">IFERROR(INDEX('Contratações Governo'!$I$1:$I535,SMALL(IF(H$1='Contratações Governo'!$G$1:$G$525,ROW('Contratações Governo'!$G$1:$G$525)-ROW('Contratações Governo'!$G$1)+1),ROW(11:11))),"")</f>
        <v>8622.2999999999993</v>
      </c>
      <c r="I55" s="405" cm="1">
        <f t="array" ref="I55">IFERROR(INDEX('Contratações Governo'!$I$1:$I535,SMALL(IF(I$1='Contratações Governo'!$G$1:$G$525,ROW('Contratações Governo'!$G$1:$G$525)-ROW('Contratações Governo'!$G$1)+1),ROW(11:11))),"")</f>
        <v>8000</v>
      </c>
      <c r="J55" s="404" t="str" cm="1">
        <f t="array" ref="J55">IFERROR(INDEX('Contratações Governo'!$I$1:$I535,SMALL(IF(J$1='Contratações Governo'!$G$1:$G$525,ROW('Contratações Governo'!$G$1:$G$525)-ROW('Contratações Governo'!$G$1)+1),ROW(11:11))),"")</f>
        <v/>
      </c>
      <c r="K55" s="405" t="str" cm="1">
        <f t="array" ref="K55">IFERROR(INDEX('Contratações Governo'!$I$1:$I535,SMALL(IF(K$1='Contratações Governo'!$G$1:$G$525,ROW('Contratações Governo'!$G$1:$G$525)-ROW('Contratações Governo'!$G$1)+1),ROW(11:11))),"")</f>
        <v/>
      </c>
      <c r="L55" s="404" cm="1">
        <f t="array" ref="L55">IFERROR(INDEX('Contratações Governo'!$I$1:$I535,SMALL(IF(L$1='Contratações Governo'!$G$1:$G$525,ROW('Contratações Governo'!$G$1:$G$525)-ROW('Contratações Governo'!$G$1)+1),ROW(11:11))),"")</f>
        <v>11400</v>
      </c>
      <c r="M55" s="405" t="str" cm="1">
        <f t="array" ref="M55">IFERROR(INDEX('Contratações Governo'!$I$1:$I535,SMALL(IF(M$1='Contratações Governo'!$G$1:$G$525,ROW('Contratações Governo'!$G$1:$G$525)-ROW('Contratações Governo'!$G$1)+1),ROW(11:11))),"")</f>
        <v/>
      </c>
      <c r="N55" s="404" t="str" cm="1">
        <f t="array" ref="N55">IFERROR(INDEX('Contratações Governo'!$I$1:$I535,SMALL(IF(N$1='Contratações Governo'!$G$1:$G$525,ROW('Contratações Governo'!$G$1:$G$525)-ROW('Contratações Governo'!$G$1)+1),ROW(11:11))),"")</f>
        <v/>
      </c>
      <c r="O55" s="405" t="str" cm="1">
        <f t="array" ref="O55">IFERROR(INDEX('Contratações Governo'!$I$1:$I535,SMALL(IF(O$1='Contratações Governo'!$G$1:$G$525,ROW('Contratações Governo'!$G$1:$G$525)-ROW('Contratações Governo'!$G$1)+1),ROW(11:11))),"")</f>
        <v/>
      </c>
      <c r="P55" s="404" t="str" cm="1">
        <f t="array" ref="P55">IFERROR(INDEX('Contratações Governo'!$I$1:$I535,SMALL(IF(P$1='Contratações Governo'!$G$1:$G$525,ROW('Contratações Governo'!$G$1:$G$525)-ROW('Contratações Governo'!$G$1)+1),ROW(11:11))),"")</f>
        <v/>
      </c>
      <c r="Q55" s="405" t="str" cm="1">
        <f t="array" ref="Q55">IFERROR(INDEX('Contratações Governo'!$I$1:$I535,SMALL(IF(Q$1='Contratações Governo'!$G$1:$G$525,ROW('Contratações Governo'!$G$1:$G$525)-ROW('Contratações Governo'!$G$1)+1),ROW(11:11))),"")</f>
        <v/>
      </c>
      <c r="R55" s="404" t="str" cm="1">
        <f t="array" ref="R55">IFERROR(INDEX('Contratações Governo'!$I$1:$I535,SMALL(IF(R$1='Contratações Governo'!$G$1:$G$525,ROW('Contratações Governo'!$G$1:$G$525)-ROW('Contratações Governo'!$G$1)+1),ROW(11:11))),"")</f>
        <v/>
      </c>
      <c r="S55" s="405" cm="1">
        <f t="array" ref="S55">IFERROR(INDEX('Contratações Governo'!$I$1:$I535,SMALL(IF(S$1='Contratações Governo'!$G$1:$G$525,ROW('Contratações Governo'!$G$1:$G$525)-ROW('Contratações Governo'!$G$1)+1),ROW(11:11))),"")</f>
        <v>12000</v>
      </c>
      <c r="T55" s="404" cm="1">
        <f t="array" ref="T55">IFERROR(INDEX('Contratações Governo'!$I$1:$I535,SMALL(IF(T$1='Contratações Governo'!$G$1:$G$525,ROW('Contratações Governo'!$G$1:$G$525)-ROW('Contratações Governo'!$G$1)+1),ROW(11:11))),"")</f>
        <v>15857.03</v>
      </c>
      <c r="U55" s="405" t="str" cm="1">
        <f t="array" ref="U55">IFERROR(INDEX('Contratações Governo'!$I$1:$I535,SMALL(IF(U$1='Contratações Governo'!$G$1:$G$525,ROW('Contratações Governo'!$G$1:$G$525)-ROW('Contratações Governo'!$G$1)+1),ROW(11:11))),"")</f>
        <v/>
      </c>
      <c r="V55" s="406" t="str" cm="1">
        <f t="array" ref="V55">IFERROR(INDEX('Contratações Governo'!$I$1:$I535,SMALL(IF(V$1='Contratações Governo'!$G$1:$G$525,ROW('Contratações Governo'!$G$1:$G$525)-ROW('Contratações Governo'!$G$1)+1),ROW(11:11))),"")</f>
        <v/>
      </c>
    </row>
    <row r="56" spans="1:22">
      <c r="A56" s="486"/>
      <c r="B56" s="408" t="str" cm="1">
        <f t="array" ref="B56">IFERROR(INDEX('Contratações Governo'!$I$1:$I536,SMALL(IF(B$1='Contratações Governo'!$G$1:$G$525,ROW('Contratações Governo'!$G$1:$G$525)-ROW('Contratações Governo'!$G$1)+1),ROW(12:12))),"")</f>
        <v/>
      </c>
      <c r="C56" s="405" t="str" cm="1">
        <f t="array" ref="C56">IFERROR(INDEX('Contratações Governo'!$I$1:$I536,SMALL(IF(C$1='Contratações Governo'!$G$1:$G$525,ROW('Contratações Governo'!$G$1:$G$525)-ROW('Contratações Governo'!$G$1)+1),ROW(12:12))),"")</f>
        <v/>
      </c>
      <c r="D56" s="404" t="str" cm="1">
        <f t="array" ref="D56">IFERROR(INDEX('Contratações Governo'!$I$1:$I536,SMALL(IF(D$1='Contratações Governo'!$G$1:$G$525,ROW('Contratações Governo'!$G$1:$G$525)-ROW('Contratações Governo'!$G$1)+1),ROW(12:12))),"")</f>
        <v/>
      </c>
      <c r="E56" s="405" t="str" cm="1">
        <f t="array" ref="E56">IFERROR(INDEX('Contratações Governo'!$I$1:$I536,SMALL(IF(E$1='Contratações Governo'!$G$1:$G$525,ROW('Contratações Governo'!$G$1:$G$525)-ROW('Contratações Governo'!$G$1)+1),ROW(12:12))),"")</f>
        <v/>
      </c>
      <c r="F56" s="404" t="str" cm="1">
        <f t="array" ref="F56">IFERROR(INDEX('Contratações Governo'!$I$1:$I536,SMALL(IF(F$1='Contratações Governo'!$G$1:$G$525,ROW('Contratações Governo'!$G$1:$G$525)-ROW('Contratações Governo'!$G$1)+1),ROW(12:12))),"")</f>
        <v/>
      </c>
      <c r="G56" s="405" t="str" cm="1">
        <f t="array" ref="G56">IFERROR(INDEX('Contratações Governo'!$I$1:$I536,SMALL(IF(G$1='Contratações Governo'!$G$1:$G$525,ROW('Contratações Governo'!$G$1:$G$525)-ROW('Contratações Governo'!$G$1)+1),ROW(12:12))),"")</f>
        <v/>
      </c>
      <c r="H56" s="404" cm="1">
        <f t="array" ref="H56">IFERROR(INDEX('Contratações Governo'!$I$1:$I536,SMALL(IF(H$1='Contratações Governo'!$G$1:$G$525,ROW('Contratações Governo'!$G$1:$G$525)-ROW('Contratações Governo'!$G$1)+1),ROW(12:12))),"")</f>
        <v>7750</v>
      </c>
      <c r="I56" s="359"/>
      <c r="J56" s="404" t="str" cm="1">
        <f t="array" ref="J56">IFERROR(INDEX('Contratações Governo'!$I$1:$I536,SMALL(IF(J$1='Contratações Governo'!$G$1:$G$525,ROW('Contratações Governo'!$G$1:$G$525)-ROW('Contratações Governo'!$G$1)+1),ROW(12:12))),"")</f>
        <v/>
      </c>
      <c r="K56" s="405" t="str" cm="1">
        <f t="array" ref="K56">IFERROR(INDEX('Contratações Governo'!$I$1:$I536,SMALL(IF(K$1='Contratações Governo'!$G$1:$G$525,ROW('Contratações Governo'!$G$1:$G$525)-ROW('Contratações Governo'!$G$1)+1),ROW(12:12))),"")</f>
        <v/>
      </c>
      <c r="L56" s="404" cm="1">
        <f t="array" ref="L56">IFERROR(INDEX('Contratações Governo'!$I$1:$I536,SMALL(IF(L$1='Contratações Governo'!$G$1:$G$525,ROW('Contratações Governo'!$G$1:$G$525)-ROW('Contratações Governo'!$G$1)+1),ROW(12:12))),"")</f>
        <v>11400</v>
      </c>
      <c r="M56" s="405" t="str" cm="1">
        <f t="array" ref="M56">IFERROR(INDEX('Contratações Governo'!$I$1:$I536,SMALL(IF(M$1='Contratações Governo'!$G$1:$G$525,ROW('Contratações Governo'!$G$1:$G$525)-ROW('Contratações Governo'!$G$1)+1),ROW(12:12))),"")</f>
        <v/>
      </c>
      <c r="N56" s="404" t="str" cm="1">
        <f t="array" ref="N56">IFERROR(INDEX('Contratações Governo'!$I$1:$I536,SMALL(IF(N$1='Contratações Governo'!$G$1:$G$525,ROW('Contratações Governo'!$G$1:$G$525)-ROW('Contratações Governo'!$G$1)+1),ROW(12:12))),"")</f>
        <v/>
      </c>
      <c r="O56" s="405" t="str" cm="1">
        <f t="array" ref="O56">IFERROR(INDEX('Contratações Governo'!$I$1:$I536,SMALL(IF(O$1='Contratações Governo'!$G$1:$G$525,ROW('Contratações Governo'!$G$1:$G$525)-ROW('Contratações Governo'!$G$1)+1),ROW(12:12))),"")</f>
        <v/>
      </c>
      <c r="P56" s="404" t="str" cm="1">
        <f t="array" ref="P56">IFERROR(INDEX('Contratações Governo'!$I$1:$I536,SMALL(IF(P$1='Contratações Governo'!$G$1:$G$525,ROW('Contratações Governo'!$G$1:$G$525)-ROW('Contratações Governo'!$G$1)+1),ROW(12:12))),"")</f>
        <v/>
      </c>
      <c r="Q56" s="405" t="str" cm="1">
        <f t="array" ref="Q56">IFERROR(INDEX('Contratações Governo'!$I$1:$I536,SMALL(IF(Q$1='Contratações Governo'!$G$1:$G$525,ROW('Contratações Governo'!$G$1:$G$525)-ROW('Contratações Governo'!$G$1)+1),ROW(12:12))),"")</f>
        <v/>
      </c>
      <c r="R56" s="404" t="str" cm="1">
        <f t="array" ref="R56">IFERROR(INDEX('Contratações Governo'!$I$1:$I536,SMALL(IF(R$1='Contratações Governo'!$G$1:$G$525,ROW('Contratações Governo'!$G$1:$G$525)-ROW('Contratações Governo'!$G$1)+1),ROW(12:12))),"")</f>
        <v/>
      </c>
      <c r="S56" s="405" t="str" cm="1">
        <f t="array" ref="S56">IFERROR(INDEX('Contratações Governo'!$I$1:$I536,SMALL(IF(S$1='Contratações Governo'!$G$1:$G$525,ROW('Contratações Governo'!$G$1:$G$525)-ROW('Contratações Governo'!$G$1)+1),ROW(12:12))),"")</f>
        <v/>
      </c>
      <c r="T56" s="404" cm="1">
        <f t="array" ref="T56">IFERROR(INDEX('Contratações Governo'!$I$1:$I536,SMALL(IF(T$1='Contratações Governo'!$G$1:$G$525,ROW('Contratações Governo'!$G$1:$G$525)-ROW('Contratações Governo'!$G$1)+1),ROW(12:12))),"")</f>
        <v>13896.33</v>
      </c>
      <c r="U56" s="405" t="str" cm="1">
        <f t="array" ref="U56">IFERROR(INDEX('Contratações Governo'!$I$1:$I536,SMALL(IF(U$1='Contratações Governo'!$G$1:$G$525,ROW('Contratações Governo'!$G$1:$G$525)-ROW('Contratações Governo'!$G$1)+1),ROW(12:12))),"")</f>
        <v/>
      </c>
      <c r="V56" s="406" t="str" cm="1">
        <f t="array" ref="V56">IFERROR(INDEX('Contratações Governo'!$I$1:$I536,SMALL(IF(V$1='Contratações Governo'!$G$1:$G$525,ROW('Contratações Governo'!$G$1:$G$525)-ROW('Contratações Governo'!$G$1)+1),ROW(12:12))),"")</f>
        <v/>
      </c>
    </row>
    <row r="57" spans="1:22">
      <c r="A57" s="486"/>
      <c r="B57" s="408" t="str" cm="1">
        <f t="array" ref="B57">IFERROR(INDEX('Contratações Governo'!$I$1:$I537,SMALL(IF(B$1='Contratações Governo'!$G$1:$G$525,ROW('Contratações Governo'!$G$1:$G$525)-ROW('Contratações Governo'!$G$1)+1),ROW(13:13))),"")</f>
        <v/>
      </c>
      <c r="C57" s="405" t="str" cm="1">
        <f t="array" ref="C57">IFERROR(INDEX('Contratações Governo'!$I$1:$I537,SMALL(IF(C$1='Contratações Governo'!$G$1:$G$525,ROW('Contratações Governo'!$G$1:$G$525)-ROW('Contratações Governo'!$G$1)+1),ROW(13:13))),"")</f>
        <v/>
      </c>
      <c r="D57" s="404" t="str" cm="1">
        <f t="array" ref="D57">IFERROR(INDEX('Contratações Governo'!$I$1:$I537,SMALL(IF(D$1='Contratações Governo'!$G$1:$G$525,ROW('Contratações Governo'!$G$1:$G$525)-ROW('Contratações Governo'!$G$1)+1),ROW(13:13))),"")</f>
        <v/>
      </c>
      <c r="E57" s="405" t="str" cm="1">
        <f t="array" ref="E57">IFERROR(INDEX('Contratações Governo'!$I$1:$I537,SMALL(IF(E$1='Contratações Governo'!$G$1:$G$525,ROW('Contratações Governo'!$G$1:$G$525)-ROW('Contratações Governo'!$G$1)+1),ROW(13:13))),"")</f>
        <v/>
      </c>
      <c r="F57" s="404" t="str" cm="1">
        <f t="array" ref="F57">IFERROR(INDEX('Contratações Governo'!$I$1:$I537,SMALL(IF(F$1='Contratações Governo'!$G$1:$G$525,ROW('Contratações Governo'!$G$1:$G$525)-ROW('Contratações Governo'!$G$1)+1),ROW(13:13))),"")</f>
        <v/>
      </c>
      <c r="G57" s="405" t="str" cm="1">
        <f t="array" ref="G57">IFERROR(INDEX('Contratações Governo'!$I$1:$I537,SMALL(IF(G$1='Contratações Governo'!$G$1:$G$525,ROW('Contratações Governo'!$G$1:$G$525)-ROW('Contratações Governo'!$G$1)+1),ROW(13:13))),"")</f>
        <v/>
      </c>
      <c r="H57" s="404" t="str" cm="1">
        <f t="array" ref="H57">IFERROR(INDEX('Contratações Governo'!$I$1:$I537,SMALL(IF(H$1='Contratações Governo'!$G$1:$G$525,ROW('Contratações Governo'!$G$1:$G$525)-ROW('Contratações Governo'!$G$1)+1),ROW(13:13))),"")</f>
        <v/>
      </c>
      <c r="I57" s="405" cm="1">
        <f t="array" ref="I57">IFERROR(INDEX('Contratações Governo'!$I$1:$I537,SMALL(IF(I$1='Contratações Governo'!$G$1:$G$525,ROW('Contratações Governo'!$G$1:$G$525)-ROW('Contratações Governo'!$G$1)+1),ROW(13:13))),"")</f>
        <v>14142.59</v>
      </c>
      <c r="J57" s="404" t="str" cm="1">
        <f t="array" ref="J57">IFERROR(INDEX('Contratações Governo'!$I$1:$I537,SMALL(IF(J$1='Contratações Governo'!$G$1:$G$525,ROW('Contratações Governo'!$G$1:$G$525)-ROW('Contratações Governo'!$G$1)+1),ROW(13:13))),"")</f>
        <v/>
      </c>
      <c r="K57" s="405" t="str" cm="1">
        <f t="array" ref="K57">IFERROR(INDEX('Contratações Governo'!$I$1:$I537,SMALL(IF(K$1='Contratações Governo'!$G$1:$G$525,ROW('Contratações Governo'!$G$1:$G$525)-ROW('Contratações Governo'!$G$1)+1),ROW(13:13))),"")</f>
        <v/>
      </c>
      <c r="L57" s="404" cm="1">
        <f t="array" ref="L57">IFERROR(INDEX('Contratações Governo'!$I$1:$I537,SMALL(IF(L$1='Contratações Governo'!$G$1:$G$525,ROW('Contratações Governo'!$G$1:$G$525)-ROW('Contratações Governo'!$G$1)+1),ROW(13:13))),"")</f>
        <v>10701.93</v>
      </c>
      <c r="M57" s="405" t="str" cm="1">
        <f t="array" ref="M57">IFERROR(INDEX('Contratações Governo'!$I$1:$I537,SMALL(IF(M$1='Contratações Governo'!$G$1:$G$525,ROW('Contratações Governo'!$G$1:$G$525)-ROW('Contratações Governo'!$G$1)+1),ROW(13:13))),"")</f>
        <v/>
      </c>
      <c r="N57" s="404" t="str" cm="1">
        <f t="array" ref="N57">IFERROR(INDEX('Contratações Governo'!$I$1:$I537,SMALL(IF(N$1='Contratações Governo'!$G$1:$G$525,ROW('Contratações Governo'!$G$1:$G$525)-ROW('Contratações Governo'!$G$1)+1),ROW(13:13))),"")</f>
        <v/>
      </c>
      <c r="O57" s="405" t="str" cm="1">
        <f t="array" ref="O57">IFERROR(INDEX('Contratações Governo'!$I$1:$I537,SMALL(IF(O$1='Contratações Governo'!$G$1:$G$525,ROW('Contratações Governo'!$G$1:$G$525)-ROW('Contratações Governo'!$G$1)+1),ROW(13:13))),"")</f>
        <v/>
      </c>
      <c r="P57" s="404" t="str" cm="1">
        <f t="array" ref="P57">IFERROR(INDEX('Contratações Governo'!$I$1:$I537,SMALL(IF(P$1='Contratações Governo'!$G$1:$G$525,ROW('Contratações Governo'!$G$1:$G$525)-ROW('Contratações Governo'!$G$1)+1),ROW(13:13))),"")</f>
        <v/>
      </c>
      <c r="Q57" s="405" t="str" cm="1">
        <f t="array" ref="Q57">IFERROR(INDEX('Contratações Governo'!$I$1:$I537,SMALL(IF(Q$1='Contratações Governo'!$G$1:$G$525,ROW('Contratações Governo'!$G$1:$G$525)-ROW('Contratações Governo'!$G$1)+1),ROW(13:13))),"")</f>
        <v/>
      </c>
      <c r="R57" s="404" t="str" cm="1">
        <f t="array" ref="R57">IFERROR(INDEX('Contratações Governo'!$I$1:$I537,SMALL(IF(R$1='Contratações Governo'!$G$1:$G$525,ROW('Contratações Governo'!$G$1:$G$525)-ROW('Contratações Governo'!$G$1)+1),ROW(13:13))),"")</f>
        <v/>
      </c>
      <c r="S57" s="405" t="str" cm="1">
        <f t="array" ref="S57">IFERROR(INDEX('Contratações Governo'!$I$1:$I537,SMALL(IF(S$1='Contratações Governo'!$G$1:$G$525,ROW('Contratações Governo'!$G$1:$G$525)-ROW('Contratações Governo'!$G$1)+1),ROW(13:13))),"")</f>
        <v/>
      </c>
      <c r="T57" s="404" cm="1">
        <f t="array" ref="T57">IFERROR(INDEX('Contratações Governo'!$I$1:$I537,SMALL(IF(T$1='Contratações Governo'!$G$1:$G$525,ROW('Contratações Governo'!$G$1:$G$525)-ROW('Contratações Governo'!$G$1)+1),ROW(13:13))),"")</f>
        <v>16000</v>
      </c>
      <c r="U57" s="405" t="str" cm="1">
        <f t="array" ref="U57">IFERROR(INDEX('Contratações Governo'!$I$1:$I537,SMALL(IF(U$1='Contratações Governo'!$G$1:$G$525,ROW('Contratações Governo'!$G$1:$G$525)-ROW('Contratações Governo'!$G$1)+1),ROW(13:13))),"")</f>
        <v/>
      </c>
      <c r="V57" s="406" t="str" cm="1">
        <f t="array" ref="V57">IFERROR(INDEX('Contratações Governo'!$I$1:$I537,SMALL(IF(V$1='Contratações Governo'!$G$1:$G$525,ROW('Contratações Governo'!$G$1:$G$525)-ROW('Contratações Governo'!$G$1)+1),ROW(13:13))),"")</f>
        <v/>
      </c>
    </row>
    <row r="58" spans="1:22">
      <c r="A58" s="486"/>
      <c r="B58" s="408" t="str" cm="1">
        <f t="array" ref="B58">IFERROR(INDEX('Contratações Governo'!$I$1:$I538,SMALL(IF(B$1='Contratações Governo'!$G$1:$G$525,ROW('Contratações Governo'!$G$1:$G$525)-ROW('Contratações Governo'!$G$1)+1),ROW(14:14))),"")</f>
        <v/>
      </c>
      <c r="C58" s="405" t="str" cm="1">
        <f t="array" ref="C58">IFERROR(INDEX('Contratações Governo'!$I$1:$I538,SMALL(IF(C$1='Contratações Governo'!$G$1:$G$525,ROW('Contratações Governo'!$G$1:$G$525)-ROW('Contratações Governo'!$G$1)+1),ROW(14:14))),"")</f>
        <v/>
      </c>
      <c r="D58" s="404" t="str" cm="1">
        <f t="array" ref="D58">IFERROR(INDEX('Contratações Governo'!$I$1:$I538,SMALL(IF(D$1='Contratações Governo'!$G$1:$G$525,ROW('Contratações Governo'!$G$1:$G$525)-ROW('Contratações Governo'!$G$1)+1),ROW(14:14))),"")</f>
        <v/>
      </c>
      <c r="E58" s="405" t="str" cm="1">
        <f t="array" ref="E58">IFERROR(INDEX('Contratações Governo'!$I$1:$I538,SMALL(IF(E$1='Contratações Governo'!$G$1:$G$525,ROW('Contratações Governo'!$G$1:$G$525)-ROW('Contratações Governo'!$G$1)+1),ROW(14:14))),"")</f>
        <v/>
      </c>
      <c r="F58" s="404" t="str" cm="1">
        <f t="array" ref="F58">IFERROR(INDEX('Contratações Governo'!$I$1:$I538,SMALL(IF(F$1='Contratações Governo'!$G$1:$G$525,ROW('Contratações Governo'!$G$1:$G$525)-ROW('Contratações Governo'!$G$1)+1),ROW(14:14))),"")</f>
        <v/>
      </c>
      <c r="G58" s="405" t="str" cm="1">
        <f t="array" ref="G58">IFERROR(INDEX('Contratações Governo'!$I$1:$I538,SMALL(IF(G$1='Contratações Governo'!$G$1:$G$525,ROW('Contratações Governo'!$G$1:$G$525)-ROW('Contratações Governo'!$G$1)+1),ROW(14:14))),"")</f>
        <v/>
      </c>
      <c r="H58" s="404" t="str" cm="1">
        <f t="array" ref="H58">IFERROR(INDEX('Contratações Governo'!$I$1:$I538,SMALL(IF(H$1='Contratações Governo'!$G$1:$G$525,ROW('Contratações Governo'!$G$1:$G$525)-ROW('Contratações Governo'!$G$1)+1),ROW(14:14))),"")</f>
        <v/>
      </c>
      <c r="I58" s="405" cm="1">
        <f t="array" ref="I58">IFERROR(INDEX('Contratações Governo'!$I$1:$I538,SMALL(IF(I$1='Contratações Governo'!$G$1:$G$525,ROW('Contratações Governo'!$G$1:$G$525)-ROW('Contratações Governo'!$G$1)+1),ROW(14:14))),"")</f>
        <v>12526.8</v>
      </c>
      <c r="J58" s="404" t="str" cm="1">
        <f t="array" ref="J58">IFERROR(INDEX('Contratações Governo'!$I$1:$I538,SMALL(IF(J$1='Contratações Governo'!$G$1:$G$525,ROW('Contratações Governo'!$G$1:$G$525)-ROW('Contratações Governo'!$G$1)+1),ROW(14:14))),"")</f>
        <v/>
      </c>
      <c r="K58" s="405" t="str" cm="1">
        <f t="array" ref="K58">IFERROR(INDEX('Contratações Governo'!$I$1:$I538,SMALL(IF(K$1='Contratações Governo'!$G$1:$G$525,ROW('Contratações Governo'!$G$1:$G$525)-ROW('Contratações Governo'!$G$1)+1),ROW(14:14))),"")</f>
        <v/>
      </c>
      <c r="L58" s="404" cm="1">
        <f t="array" ref="L58">IFERROR(INDEX('Contratações Governo'!$I$1:$I538,SMALL(IF(L$1='Contratações Governo'!$G$1:$G$525,ROW('Contratações Governo'!$G$1:$G$525)-ROW('Contratações Governo'!$G$1)+1),ROW(14:14))),"")</f>
        <v>9664.58</v>
      </c>
      <c r="M58" s="405" t="str" cm="1">
        <f t="array" ref="M58">IFERROR(INDEX('Contratações Governo'!$I$1:$I538,SMALL(IF(M$1='Contratações Governo'!$G$1:$G$525,ROW('Contratações Governo'!$G$1:$G$525)-ROW('Contratações Governo'!$G$1)+1),ROW(14:14))),"")</f>
        <v/>
      </c>
      <c r="N58" s="404" t="str" cm="1">
        <f t="array" ref="N58">IFERROR(INDEX('Contratações Governo'!$I$1:$I538,SMALL(IF(N$1='Contratações Governo'!$G$1:$G$525,ROW('Contratações Governo'!$G$1:$G$525)-ROW('Contratações Governo'!$G$1)+1),ROW(14:14))),"")</f>
        <v/>
      </c>
      <c r="O58" s="405" t="str" cm="1">
        <f t="array" ref="O58">IFERROR(INDEX('Contratações Governo'!$I$1:$I538,SMALL(IF(O$1='Contratações Governo'!$G$1:$G$525,ROW('Contratações Governo'!$G$1:$G$525)-ROW('Contratações Governo'!$G$1)+1),ROW(14:14))),"")</f>
        <v/>
      </c>
      <c r="P58" s="404" t="str" cm="1">
        <f t="array" ref="P58">IFERROR(INDEX('Contratações Governo'!$I$1:$I538,SMALL(IF(P$1='Contratações Governo'!$G$1:$G$525,ROW('Contratações Governo'!$G$1:$G$525)-ROW('Contratações Governo'!$G$1)+1),ROW(14:14))),"")</f>
        <v/>
      </c>
      <c r="Q58" s="405" t="str" cm="1">
        <f t="array" ref="Q58">IFERROR(INDEX('Contratações Governo'!$I$1:$I538,SMALL(IF(Q$1='Contratações Governo'!$G$1:$G$525,ROW('Contratações Governo'!$G$1:$G$525)-ROW('Contratações Governo'!$G$1)+1),ROW(14:14))),"")</f>
        <v/>
      </c>
      <c r="R58" s="404" t="str" cm="1">
        <f t="array" ref="R58">IFERROR(INDEX('Contratações Governo'!$I$1:$I538,SMALL(IF(R$1='Contratações Governo'!$G$1:$G$525,ROW('Contratações Governo'!$G$1:$G$525)-ROW('Contratações Governo'!$G$1)+1),ROW(14:14))),"")</f>
        <v/>
      </c>
      <c r="S58" s="405" t="str" cm="1">
        <f t="array" ref="S58">IFERROR(INDEX('Contratações Governo'!$I$1:$I538,SMALL(IF(S$1='Contratações Governo'!$G$1:$G$525,ROW('Contratações Governo'!$G$1:$G$525)-ROW('Contratações Governo'!$G$1)+1),ROW(14:14))),"")</f>
        <v/>
      </c>
      <c r="T58" s="404" cm="1">
        <f t="array" ref="T58">IFERROR(INDEX('Contratações Governo'!$I$1:$I538,SMALL(IF(T$1='Contratações Governo'!$G$1:$G$525,ROW('Contratações Governo'!$G$1:$G$525)-ROW('Contratações Governo'!$G$1)+1),ROW(14:14))),"")</f>
        <v>12000</v>
      </c>
      <c r="U58" s="405" t="str" cm="1">
        <f t="array" ref="U58">IFERROR(INDEX('Contratações Governo'!$I$1:$I538,SMALL(IF(U$1='Contratações Governo'!$G$1:$G$525,ROW('Contratações Governo'!$G$1:$G$525)-ROW('Contratações Governo'!$G$1)+1),ROW(14:14))),"")</f>
        <v/>
      </c>
      <c r="V58" s="406" t="str" cm="1">
        <f t="array" ref="V58">IFERROR(INDEX('Contratações Governo'!$I$1:$I538,SMALL(IF(V$1='Contratações Governo'!$G$1:$G$525,ROW('Contratações Governo'!$G$1:$G$525)-ROW('Contratações Governo'!$G$1)+1),ROW(14:14))),"")</f>
        <v/>
      </c>
    </row>
    <row r="59" spans="1:22">
      <c r="A59" s="486"/>
      <c r="B59" s="408" t="str" cm="1">
        <f t="array" ref="B59">IFERROR(INDEX('Contratações Governo'!$I$1:$I539,SMALL(IF(B$1='Contratações Governo'!$G$1:$G$525,ROW('Contratações Governo'!$G$1:$G$525)-ROW('Contratações Governo'!$G$1)+1),ROW(15:15))),"")</f>
        <v/>
      </c>
      <c r="C59" s="405" t="str" cm="1">
        <f t="array" ref="C59">IFERROR(INDEX('Contratações Governo'!$I$1:$I539,SMALL(IF(C$1='Contratações Governo'!$G$1:$G$525,ROW('Contratações Governo'!$G$1:$G$525)-ROW('Contratações Governo'!$G$1)+1),ROW(15:15))),"")</f>
        <v/>
      </c>
      <c r="D59" s="404" t="str" cm="1">
        <f t="array" ref="D59">IFERROR(INDEX('Contratações Governo'!$I$1:$I539,SMALL(IF(D$1='Contratações Governo'!$G$1:$G$525,ROW('Contratações Governo'!$G$1:$G$525)-ROW('Contratações Governo'!$G$1)+1),ROW(15:15))),"")</f>
        <v/>
      </c>
      <c r="E59" s="405" t="str" cm="1">
        <f t="array" ref="E59">IFERROR(INDEX('Contratações Governo'!$I$1:$I539,SMALL(IF(E$1='Contratações Governo'!$G$1:$G$525,ROW('Contratações Governo'!$G$1:$G$525)-ROW('Contratações Governo'!$G$1)+1),ROW(15:15))),"")</f>
        <v/>
      </c>
      <c r="F59" s="404" t="str" cm="1">
        <f t="array" ref="F59">IFERROR(INDEX('Contratações Governo'!$I$1:$I539,SMALL(IF(F$1='Contratações Governo'!$G$1:$G$525,ROW('Contratações Governo'!$G$1:$G$525)-ROW('Contratações Governo'!$G$1)+1),ROW(15:15))),"")</f>
        <v/>
      </c>
      <c r="G59" s="405" t="str" cm="1">
        <f t="array" ref="G59">IFERROR(INDEX('Contratações Governo'!$I$1:$I539,SMALL(IF(G$1='Contratações Governo'!$G$1:$G$525,ROW('Contratações Governo'!$G$1:$G$525)-ROW('Contratações Governo'!$G$1)+1),ROW(15:15))),"")</f>
        <v/>
      </c>
      <c r="H59" s="404" t="str" cm="1">
        <f t="array" ref="H59">IFERROR(INDEX('Contratações Governo'!$I$1:$I539,SMALL(IF(H$1='Contratações Governo'!$G$1:$G$525,ROW('Contratações Governo'!$G$1:$G$525)-ROW('Contratações Governo'!$G$1)+1),ROW(15:15))),"")</f>
        <v/>
      </c>
      <c r="I59" s="405" cm="1">
        <f t="array" ref="I59">IFERROR(INDEX('Contratações Governo'!$I$1:$I539,SMALL(IF(I$1='Contratações Governo'!$G$1:$G$525,ROW('Contratações Governo'!$G$1:$G$525)-ROW('Contratações Governo'!$G$1)+1),ROW(15:15))),"")</f>
        <v>11628.28</v>
      </c>
      <c r="J59" s="404" t="str" cm="1">
        <f t="array" ref="J59">IFERROR(INDEX('Contratações Governo'!$I$1:$I539,SMALL(IF(J$1='Contratações Governo'!$G$1:$G$525,ROW('Contratações Governo'!$G$1:$G$525)-ROW('Contratações Governo'!$G$1)+1),ROW(15:15))),"")</f>
        <v/>
      </c>
      <c r="K59" s="405" t="str" cm="1">
        <f t="array" ref="K59">IFERROR(INDEX('Contratações Governo'!$I$1:$I539,SMALL(IF(K$1='Contratações Governo'!$G$1:$G$525,ROW('Contratações Governo'!$G$1:$G$525)-ROW('Contratações Governo'!$G$1)+1),ROW(15:15))),"")</f>
        <v/>
      </c>
      <c r="L59" s="404" t="str" cm="1">
        <f t="array" ref="L59">IFERROR(INDEX('Contratações Governo'!$I$1:$I539,SMALL(IF(L$1='Contratações Governo'!$G$1:$G$525,ROW('Contratações Governo'!$G$1:$G$525)-ROW('Contratações Governo'!$G$1)+1),ROW(15:15))),"")</f>
        <v/>
      </c>
      <c r="M59" s="405" t="str" cm="1">
        <f t="array" ref="M59">IFERROR(INDEX('Contratações Governo'!$I$1:$I539,SMALL(IF(M$1='Contratações Governo'!$G$1:$G$525,ROW('Contratações Governo'!$G$1:$G$525)-ROW('Contratações Governo'!$G$1)+1),ROW(15:15))),"")</f>
        <v/>
      </c>
      <c r="N59" s="404" t="str" cm="1">
        <f t="array" ref="N59">IFERROR(INDEX('Contratações Governo'!$I$1:$I539,SMALL(IF(N$1='Contratações Governo'!$G$1:$G$525,ROW('Contratações Governo'!$G$1:$G$525)-ROW('Contratações Governo'!$G$1)+1),ROW(15:15))),"")</f>
        <v/>
      </c>
      <c r="O59" s="405" t="str" cm="1">
        <f t="array" ref="O59">IFERROR(INDEX('Contratações Governo'!$I$1:$I539,SMALL(IF(O$1='Contratações Governo'!$G$1:$G$525,ROW('Contratações Governo'!$G$1:$G$525)-ROW('Contratações Governo'!$G$1)+1),ROW(15:15))),"")</f>
        <v/>
      </c>
      <c r="P59" s="404" t="str" cm="1">
        <f t="array" ref="P59">IFERROR(INDEX('Contratações Governo'!$I$1:$I539,SMALL(IF(P$1='Contratações Governo'!$G$1:$G$525,ROW('Contratações Governo'!$G$1:$G$525)-ROW('Contratações Governo'!$G$1)+1),ROW(15:15))),"")</f>
        <v/>
      </c>
      <c r="Q59" s="405" t="str" cm="1">
        <f t="array" ref="Q59">IFERROR(INDEX('Contratações Governo'!$I$1:$I539,SMALL(IF(Q$1='Contratações Governo'!$G$1:$G$525,ROW('Contratações Governo'!$G$1:$G$525)-ROW('Contratações Governo'!$G$1)+1),ROW(15:15))),"")</f>
        <v/>
      </c>
      <c r="R59" s="404" t="str" cm="1">
        <f t="array" ref="R59">IFERROR(INDEX('Contratações Governo'!$I$1:$I539,SMALL(IF(R$1='Contratações Governo'!$G$1:$G$525,ROW('Contratações Governo'!$G$1:$G$525)-ROW('Contratações Governo'!$G$1)+1),ROW(15:15))),"")</f>
        <v/>
      </c>
      <c r="S59" s="405" t="str" cm="1">
        <f t="array" ref="S59">IFERROR(INDEX('Contratações Governo'!$I$1:$I539,SMALL(IF(S$1='Contratações Governo'!$G$1:$G$525,ROW('Contratações Governo'!$G$1:$G$525)-ROW('Contratações Governo'!$G$1)+1),ROW(15:15))),"")</f>
        <v/>
      </c>
      <c r="T59" s="404" t="str" cm="1">
        <f t="array" ref="T59">IFERROR(INDEX('Contratações Governo'!$I$1:$I539,SMALL(IF(T$1='Contratações Governo'!$G$1:$G$525,ROW('Contratações Governo'!$G$1:$G$525)-ROW('Contratações Governo'!$G$1)+1),ROW(15:15))),"")</f>
        <v/>
      </c>
      <c r="U59" s="405" t="str" cm="1">
        <f t="array" ref="U59">IFERROR(INDEX('Contratações Governo'!$I$1:$I539,SMALL(IF(U$1='Contratações Governo'!$G$1:$G$525,ROW('Contratações Governo'!$G$1:$G$525)-ROW('Contratações Governo'!$G$1)+1),ROW(15:15))),"")</f>
        <v/>
      </c>
      <c r="V59" s="406" t="str" cm="1">
        <f t="array" ref="V59">IFERROR(INDEX('Contratações Governo'!$I$1:$I539,SMALL(IF(V$1='Contratações Governo'!$G$1:$G$525,ROW('Contratações Governo'!$G$1:$G$525)-ROW('Contratações Governo'!$G$1)+1),ROW(15:15))),"")</f>
        <v/>
      </c>
    </row>
    <row r="60" spans="1:22">
      <c r="A60" s="486"/>
      <c r="B60" s="408" t="str" cm="1">
        <f t="array" ref="B60">IFERROR(INDEX('Contratações Governo'!$I$1:$I540,SMALL(IF(B$1='Contratações Governo'!$G$1:$G$525,ROW('Contratações Governo'!$G$1:$G$525)-ROW('Contratações Governo'!$G$1)+1),ROW(16:16))),"")</f>
        <v/>
      </c>
      <c r="C60" s="405" t="str" cm="1">
        <f t="array" ref="C60">IFERROR(INDEX('Contratações Governo'!$I$1:$I540,SMALL(IF(C$1='Contratações Governo'!$G$1:$G$525,ROW('Contratações Governo'!$G$1:$G$525)-ROW('Contratações Governo'!$G$1)+1),ROW(16:16))),"")</f>
        <v/>
      </c>
      <c r="D60" s="404" t="str" cm="1">
        <f t="array" ref="D60">IFERROR(INDEX('Contratações Governo'!$I$1:$I540,SMALL(IF(D$1='Contratações Governo'!$G$1:$G$525,ROW('Contratações Governo'!$G$1:$G$525)-ROW('Contratações Governo'!$G$1)+1),ROW(16:16))),"")</f>
        <v/>
      </c>
      <c r="E60" s="405" t="str" cm="1">
        <f t="array" ref="E60">IFERROR(INDEX('Contratações Governo'!$I$1:$I540,SMALL(IF(E$1='Contratações Governo'!$G$1:$G$525,ROW('Contratações Governo'!$G$1:$G$525)-ROW('Contratações Governo'!$G$1)+1),ROW(16:16))),"")</f>
        <v/>
      </c>
      <c r="F60" s="404" t="str" cm="1">
        <f t="array" ref="F60">IFERROR(INDEX('Contratações Governo'!$I$1:$I540,SMALL(IF(F$1='Contratações Governo'!$G$1:$G$525,ROW('Contratações Governo'!$G$1:$G$525)-ROW('Contratações Governo'!$G$1)+1),ROW(16:16))),"")</f>
        <v/>
      </c>
      <c r="G60" s="405" t="str" cm="1">
        <f t="array" ref="G60">IFERROR(INDEX('Contratações Governo'!$I$1:$I540,SMALL(IF(G$1='Contratações Governo'!$G$1:$G$525,ROW('Contratações Governo'!$G$1:$G$525)-ROW('Contratações Governo'!$G$1)+1),ROW(16:16))),"")</f>
        <v/>
      </c>
      <c r="H60" s="404" t="str" cm="1">
        <f t="array" ref="H60">IFERROR(INDEX('Contratações Governo'!$I$1:$I540,SMALL(IF(H$1='Contratações Governo'!$G$1:$G$525,ROW('Contratações Governo'!$G$1:$G$525)-ROW('Contratações Governo'!$G$1)+1),ROW(16:16))),"")</f>
        <v/>
      </c>
      <c r="I60" s="405" cm="1">
        <f t="array" ref="I60">IFERROR(INDEX('Contratações Governo'!$I$1:$I540,SMALL(IF(I$1='Contratações Governo'!$G$1:$G$525,ROW('Contratações Governo'!$G$1:$G$525)-ROW('Contratações Governo'!$G$1)+1),ROW(16:16))),"")</f>
        <v>14339.17</v>
      </c>
      <c r="J60" s="404" t="str" cm="1">
        <f t="array" ref="J60">IFERROR(INDEX('Contratações Governo'!$I$1:$I540,SMALL(IF(J$1='Contratações Governo'!$G$1:$G$525,ROW('Contratações Governo'!$G$1:$G$525)-ROW('Contratações Governo'!$G$1)+1),ROW(16:16))),"")</f>
        <v/>
      </c>
      <c r="K60" s="405" t="str" cm="1">
        <f t="array" ref="K60">IFERROR(INDEX('Contratações Governo'!$I$1:$I540,SMALL(IF(K$1='Contratações Governo'!$G$1:$G$525,ROW('Contratações Governo'!$G$1:$G$525)-ROW('Contratações Governo'!$G$1)+1),ROW(16:16))),"")</f>
        <v/>
      </c>
      <c r="L60" s="404" t="str" cm="1">
        <f t="array" ref="L60">IFERROR(INDEX('Contratações Governo'!$I$1:$I540,SMALL(IF(L$1='Contratações Governo'!$G$1:$G$525,ROW('Contratações Governo'!$G$1:$G$525)-ROW('Contratações Governo'!$G$1)+1),ROW(16:16))),"")</f>
        <v/>
      </c>
      <c r="M60" s="405" t="str" cm="1">
        <f t="array" ref="M60">IFERROR(INDEX('Contratações Governo'!$I$1:$I540,SMALL(IF(M$1='Contratações Governo'!$G$1:$G$525,ROW('Contratações Governo'!$G$1:$G$525)-ROW('Contratações Governo'!$G$1)+1),ROW(16:16))),"")</f>
        <v/>
      </c>
      <c r="N60" s="404" t="str" cm="1">
        <f t="array" ref="N60">IFERROR(INDEX('Contratações Governo'!$I$1:$I540,SMALL(IF(N$1='Contratações Governo'!$G$1:$G$525,ROW('Contratações Governo'!$G$1:$G$525)-ROW('Contratações Governo'!$G$1)+1),ROW(16:16))),"")</f>
        <v/>
      </c>
      <c r="O60" s="405" t="str" cm="1">
        <f t="array" ref="O60">IFERROR(INDEX('Contratações Governo'!$I$1:$I540,SMALL(IF(O$1='Contratações Governo'!$G$1:$G$525,ROW('Contratações Governo'!$G$1:$G$525)-ROW('Contratações Governo'!$G$1)+1),ROW(16:16))),"")</f>
        <v/>
      </c>
      <c r="P60" s="404" t="str" cm="1">
        <f t="array" ref="P60">IFERROR(INDEX('Contratações Governo'!$I$1:$I540,SMALL(IF(P$1='Contratações Governo'!$G$1:$G$525,ROW('Contratações Governo'!$G$1:$G$525)-ROW('Contratações Governo'!$G$1)+1),ROW(16:16))),"")</f>
        <v/>
      </c>
      <c r="Q60" s="405" t="str" cm="1">
        <f t="array" ref="Q60">IFERROR(INDEX('Contratações Governo'!$I$1:$I540,SMALL(IF(Q$1='Contratações Governo'!$G$1:$G$525,ROW('Contratações Governo'!$G$1:$G$525)-ROW('Contratações Governo'!$G$1)+1),ROW(16:16))),"")</f>
        <v/>
      </c>
      <c r="R60" s="404" t="str" cm="1">
        <f t="array" ref="R60">IFERROR(INDEX('Contratações Governo'!$I$1:$I540,SMALL(IF(R$1='Contratações Governo'!$G$1:$G$525,ROW('Contratações Governo'!$G$1:$G$525)-ROW('Contratações Governo'!$G$1)+1),ROW(16:16))),"")</f>
        <v/>
      </c>
      <c r="S60" s="405" t="str" cm="1">
        <f t="array" ref="S60">IFERROR(INDEX('Contratações Governo'!$I$1:$I540,SMALL(IF(S$1='Contratações Governo'!$G$1:$G$525,ROW('Contratações Governo'!$G$1:$G$525)-ROW('Contratações Governo'!$G$1)+1),ROW(16:16))),"")</f>
        <v/>
      </c>
      <c r="T60" s="404" t="str" cm="1">
        <f t="array" ref="T60">IFERROR(INDEX('Contratações Governo'!$I$1:$I540,SMALL(IF(T$1='Contratações Governo'!$G$1:$G$525,ROW('Contratações Governo'!$G$1:$G$525)-ROW('Contratações Governo'!$G$1)+1),ROW(16:16))),"")</f>
        <v/>
      </c>
      <c r="U60" s="405" t="str" cm="1">
        <f t="array" ref="U60">IFERROR(INDEX('Contratações Governo'!$I$1:$I540,SMALL(IF(U$1='Contratações Governo'!$G$1:$G$525,ROW('Contratações Governo'!$G$1:$G$525)-ROW('Contratações Governo'!$G$1)+1),ROW(16:16))),"")</f>
        <v/>
      </c>
      <c r="V60" s="406" t="str" cm="1">
        <f t="array" ref="V60">IFERROR(INDEX('Contratações Governo'!$I$1:$I540,SMALL(IF(V$1='Contratações Governo'!$G$1:$G$525,ROW('Contratações Governo'!$G$1:$G$525)-ROW('Contratações Governo'!$G$1)+1),ROW(16:16))),"")</f>
        <v/>
      </c>
    </row>
    <row r="61" spans="1:22">
      <c r="A61" s="486"/>
      <c r="B61" s="408" t="str" cm="1">
        <f t="array" ref="B61">IFERROR(INDEX('Contratações Governo'!$I$1:$I541,SMALL(IF(B$1='Contratações Governo'!$G$1:$G$525,ROW('Contratações Governo'!$G$1:$G$525)-ROW('Contratações Governo'!$G$1)+1),ROW(17:17))),"")</f>
        <v/>
      </c>
      <c r="C61" s="405" t="str" cm="1">
        <f t="array" ref="C61">IFERROR(INDEX('Contratações Governo'!$I$1:$I541,SMALL(IF(C$1='Contratações Governo'!$G$1:$G$525,ROW('Contratações Governo'!$G$1:$G$525)-ROW('Contratações Governo'!$G$1)+1),ROW(17:17))),"")</f>
        <v/>
      </c>
      <c r="D61" s="404" t="str" cm="1">
        <f t="array" ref="D61">IFERROR(INDEX('Contratações Governo'!$I$1:$I541,SMALL(IF(D$1='Contratações Governo'!$G$1:$G$525,ROW('Contratações Governo'!$G$1:$G$525)-ROW('Contratações Governo'!$G$1)+1),ROW(17:17))),"")</f>
        <v/>
      </c>
      <c r="E61" s="405" t="str" cm="1">
        <f t="array" ref="E61">IFERROR(INDEX('Contratações Governo'!$I$1:$I541,SMALL(IF(E$1='Contratações Governo'!$G$1:$G$525,ROW('Contratações Governo'!$G$1:$G$525)-ROW('Contratações Governo'!$G$1)+1),ROW(17:17))),"")</f>
        <v/>
      </c>
      <c r="F61" s="404" t="str" cm="1">
        <f t="array" ref="F61">IFERROR(INDEX('Contratações Governo'!$I$1:$I541,SMALL(IF(F$1='Contratações Governo'!$G$1:$G$525,ROW('Contratações Governo'!$G$1:$G$525)-ROW('Contratações Governo'!$G$1)+1),ROW(17:17))),"")</f>
        <v/>
      </c>
      <c r="G61" s="405" t="str" cm="1">
        <f t="array" ref="G61">IFERROR(INDEX('Contratações Governo'!$I$1:$I541,SMALL(IF(G$1='Contratações Governo'!$G$1:$G$525,ROW('Contratações Governo'!$G$1:$G$525)-ROW('Contratações Governo'!$G$1)+1),ROW(17:17))),"")</f>
        <v/>
      </c>
      <c r="H61" s="404" t="str" cm="1">
        <f t="array" ref="H61">IFERROR(INDEX('Contratações Governo'!$I$1:$I541,SMALL(IF(H$1='Contratações Governo'!$G$1:$G$525,ROW('Contratações Governo'!$G$1:$G$525)-ROW('Contratações Governo'!$G$1)+1),ROW(17:17))),"")</f>
        <v/>
      </c>
      <c r="I61" s="405" cm="1">
        <f t="array" ref="I61">IFERROR(INDEX('Contratações Governo'!$I$1:$I541,SMALL(IF(I$1='Contratações Governo'!$G$1:$G$525,ROW('Contratações Governo'!$G$1:$G$525)-ROW('Contratações Governo'!$G$1)+1),ROW(17:17))),"")</f>
        <v>11115.65</v>
      </c>
      <c r="J61" s="404" t="str" cm="1">
        <f t="array" ref="J61">IFERROR(INDEX('Contratações Governo'!$I$1:$I541,SMALL(IF(J$1='Contratações Governo'!$G$1:$G$525,ROW('Contratações Governo'!$G$1:$G$525)-ROW('Contratações Governo'!$G$1)+1),ROW(17:17))),"")</f>
        <v/>
      </c>
      <c r="K61" s="405" t="str" cm="1">
        <f t="array" ref="K61">IFERROR(INDEX('Contratações Governo'!$I$1:$I541,SMALL(IF(K$1='Contratações Governo'!$G$1:$G$525,ROW('Contratações Governo'!$G$1:$G$525)-ROW('Contratações Governo'!$G$1)+1),ROW(17:17))),"")</f>
        <v/>
      </c>
      <c r="L61" s="404" t="str" cm="1">
        <f t="array" ref="L61">IFERROR(INDEX('Contratações Governo'!$I$1:$I541,SMALL(IF(L$1='Contratações Governo'!$G$1:$G$525,ROW('Contratações Governo'!$G$1:$G$525)-ROW('Contratações Governo'!$G$1)+1),ROW(17:17))),"")</f>
        <v/>
      </c>
      <c r="M61" s="405" t="str" cm="1">
        <f t="array" ref="M61">IFERROR(INDEX('Contratações Governo'!$I$1:$I541,SMALL(IF(M$1='Contratações Governo'!$G$1:$G$525,ROW('Contratações Governo'!$G$1:$G$525)-ROW('Contratações Governo'!$G$1)+1),ROW(17:17))),"")</f>
        <v/>
      </c>
      <c r="N61" s="404" t="str" cm="1">
        <f t="array" ref="N61">IFERROR(INDEX('Contratações Governo'!$I$1:$I541,SMALL(IF(N$1='Contratações Governo'!$G$1:$G$525,ROW('Contratações Governo'!$G$1:$G$525)-ROW('Contratações Governo'!$G$1)+1),ROW(17:17))),"")</f>
        <v/>
      </c>
      <c r="O61" s="405" t="str" cm="1">
        <f t="array" ref="O61">IFERROR(INDEX('Contratações Governo'!$I$1:$I541,SMALL(IF(O$1='Contratações Governo'!$G$1:$G$525,ROW('Contratações Governo'!$G$1:$G$525)-ROW('Contratações Governo'!$G$1)+1),ROW(17:17))),"")</f>
        <v/>
      </c>
      <c r="P61" s="404" t="str" cm="1">
        <f t="array" ref="P61">IFERROR(INDEX('Contratações Governo'!$I$1:$I541,SMALL(IF(P$1='Contratações Governo'!$G$1:$G$525,ROW('Contratações Governo'!$G$1:$G$525)-ROW('Contratações Governo'!$G$1)+1),ROW(17:17))),"")</f>
        <v/>
      </c>
      <c r="Q61" s="405" t="str" cm="1">
        <f t="array" ref="Q61">IFERROR(INDEX('Contratações Governo'!$I$1:$I541,SMALL(IF(Q$1='Contratações Governo'!$G$1:$G$525,ROW('Contratações Governo'!$G$1:$G$525)-ROW('Contratações Governo'!$G$1)+1),ROW(17:17))),"")</f>
        <v/>
      </c>
      <c r="R61" s="404" t="str" cm="1">
        <f t="array" ref="R61">IFERROR(INDEX('Contratações Governo'!$I$1:$I541,SMALL(IF(R$1='Contratações Governo'!$G$1:$G$525,ROW('Contratações Governo'!$G$1:$G$525)-ROW('Contratações Governo'!$G$1)+1),ROW(17:17))),"")</f>
        <v/>
      </c>
      <c r="S61" s="405" t="str" cm="1">
        <f t="array" ref="S61">IFERROR(INDEX('Contratações Governo'!$I$1:$I541,SMALL(IF(S$1='Contratações Governo'!$G$1:$G$525,ROW('Contratações Governo'!$G$1:$G$525)-ROW('Contratações Governo'!$G$1)+1),ROW(17:17))),"")</f>
        <v/>
      </c>
      <c r="T61" s="404" t="str" cm="1">
        <f t="array" ref="T61">IFERROR(INDEX('Contratações Governo'!$I$1:$I541,SMALL(IF(T$1='Contratações Governo'!$G$1:$G$525,ROW('Contratações Governo'!$G$1:$G$525)-ROW('Contratações Governo'!$G$1)+1),ROW(17:17))),"")</f>
        <v/>
      </c>
      <c r="U61" s="405" t="str" cm="1">
        <f t="array" ref="U61">IFERROR(INDEX('Contratações Governo'!$I$1:$I541,SMALL(IF(U$1='Contratações Governo'!$G$1:$G$525,ROW('Contratações Governo'!$G$1:$G$525)-ROW('Contratações Governo'!$G$1)+1),ROW(17:17))),"")</f>
        <v/>
      </c>
      <c r="V61" s="406" t="str" cm="1">
        <f t="array" ref="V61">IFERROR(INDEX('Contratações Governo'!$I$1:$I541,SMALL(IF(V$1='Contratações Governo'!$G$1:$G$525,ROW('Contratações Governo'!$G$1:$G$525)-ROW('Contratações Governo'!$G$1)+1),ROW(17:17))),"")</f>
        <v/>
      </c>
    </row>
    <row r="62" spans="1:22">
      <c r="A62" s="486"/>
      <c r="B62" s="408" t="str" cm="1">
        <f t="array" ref="B62">IFERROR(INDEX('Contratações Governo'!$I$1:$I542,SMALL(IF(B$1='Contratações Governo'!$G$1:$G$525,ROW('Contratações Governo'!$G$1:$G$525)-ROW('Contratações Governo'!$G$1)+1),ROW(18:18))),"")</f>
        <v/>
      </c>
      <c r="C62" s="405" t="str" cm="1">
        <f t="array" ref="C62">IFERROR(INDEX('Contratações Governo'!$I$1:$I542,SMALL(IF(C$1='Contratações Governo'!$G$1:$G$525,ROW('Contratações Governo'!$G$1:$G$525)-ROW('Contratações Governo'!$G$1)+1),ROW(18:18))),"")</f>
        <v/>
      </c>
      <c r="D62" s="404" t="str" cm="1">
        <f t="array" ref="D62">IFERROR(INDEX('Contratações Governo'!$I$1:$I542,SMALL(IF(D$1='Contratações Governo'!$G$1:$G$525,ROW('Contratações Governo'!$G$1:$G$525)-ROW('Contratações Governo'!$G$1)+1),ROW(18:18))),"")</f>
        <v/>
      </c>
      <c r="E62" s="405" t="str" cm="1">
        <f t="array" ref="E62">IFERROR(INDEX('Contratações Governo'!$I$1:$I542,SMALL(IF(E$1='Contratações Governo'!$G$1:$G$525,ROW('Contratações Governo'!$G$1:$G$525)-ROW('Contratações Governo'!$G$1)+1),ROW(18:18))),"")</f>
        <v/>
      </c>
      <c r="F62" s="404" t="str" cm="1">
        <f t="array" ref="F62">IFERROR(INDEX('Contratações Governo'!$I$1:$I542,SMALL(IF(F$1='Contratações Governo'!$G$1:$G$525,ROW('Contratações Governo'!$G$1:$G$525)-ROW('Contratações Governo'!$G$1)+1),ROW(18:18))),"")</f>
        <v/>
      </c>
      <c r="G62" s="405" t="str" cm="1">
        <f t="array" ref="G62">IFERROR(INDEX('Contratações Governo'!$I$1:$I542,SMALL(IF(G$1='Contratações Governo'!$G$1:$G$525,ROW('Contratações Governo'!$G$1:$G$525)-ROW('Contratações Governo'!$G$1)+1),ROW(18:18))),"")</f>
        <v/>
      </c>
      <c r="H62" s="404" t="str" cm="1">
        <f t="array" ref="H62">IFERROR(INDEX('Contratações Governo'!$I$1:$I542,SMALL(IF(H$1='Contratações Governo'!$G$1:$G$525,ROW('Contratações Governo'!$G$1:$G$525)-ROW('Contratações Governo'!$G$1)+1),ROW(18:18))),"")</f>
        <v/>
      </c>
      <c r="I62" s="405" cm="1">
        <f t="array" ref="I62">IFERROR(INDEX('Contratações Governo'!$I$1:$I542,SMALL(IF(I$1='Contratações Governo'!$G$1:$G$525,ROW('Contratações Governo'!$G$1:$G$525)-ROW('Contratações Governo'!$G$1)+1),ROW(18:18))),"")</f>
        <v>9500</v>
      </c>
      <c r="J62" s="404" t="str" cm="1">
        <f t="array" ref="J62">IFERROR(INDEX('Contratações Governo'!$I$1:$I542,SMALL(IF(J$1='Contratações Governo'!$G$1:$G$525,ROW('Contratações Governo'!$G$1:$G$525)-ROW('Contratações Governo'!$G$1)+1),ROW(18:18))),"")</f>
        <v/>
      </c>
      <c r="K62" s="405" t="str" cm="1">
        <f t="array" ref="K62">IFERROR(INDEX('Contratações Governo'!$I$1:$I542,SMALL(IF(K$1='Contratações Governo'!$G$1:$G$525,ROW('Contratações Governo'!$G$1:$G$525)-ROW('Contratações Governo'!$G$1)+1),ROW(18:18))),"")</f>
        <v/>
      </c>
      <c r="L62" s="404" t="str" cm="1">
        <f t="array" ref="L62">IFERROR(INDEX('Contratações Governo'!$I$1:$I542,SMALL(IF(L$1='Contratações Governo'!$G$1:$G$525,ROW('Contratações Governo'!$G$1:$G$525)-ROW('Contratações Governo'!$G$1)+1),ROW(18:18))),"")</f>
        <v/>
      </c>
      <c r="M62" s="405" t="str" cm="1">
        <f t="array" ref="M62">IFERROR(INDEX('Contratações Governo'!$I$1:$I542,SMALL(IF(M$1='Contratações Governo'!$G$1:$G$525,ROW('Contratações Governo'!$G$1:$G$525)-ROW('Contratações Governo'!$G$1)+1),ROW(18:18))),"")</f>
        <v/>
      </c>
      <c r="N62" s="404" t="str" cm="1">
        <f t="array" ref="N62">IFERROR(INDEX('Contratações Governo'!$I$1:$I542,SMALL(IF(N$1='Contratações Governo'!$G$1:$G$525,ROW('Contratações Governo'!$G$1:$G$525)-ROW('Contratações Governo'!$G$1)+1),ROW(18:18))),"")</f>
        <v/>
      </c>
      <c r="O62" s="405" t="str" cm="1">
        <f t="array" ref="O62">IFERROR(INDEX('Contratações Governo'!$I$1:$I542,SMALL(IF(O$1='Contratações Governo'!$G$1:$G$525,ROW('Contratações Governo'!$G$1:$G$525)-ROW('Contratações Governo'!$G$1)+1),ROW(18:18))),"")</f>
        <v/>
      </c>
      <c r="P62" s="404" t="str" cm="1">
        <f t="array" ref="P62">IFERROR(INDEX('Contratações Governo'!$I$1:$I542,SMALL(IF(P$1='Contratações Governo'!$G$1:$G$525,ROW('Contratações Governo'!$G$1:$G$525)-ROW('Contratações Governo'!$G$1)+1),ROW(18:18))),"")</f>
        <v/>
      </c>
      <c r="Q62" s="405" t="str" cm="1">
        <f t="array" ref="Q62">IFERROR(INDEX('Contratações Governo'!$I$1:$I542,SMALL(IF(Q$1='Contratações Governo'!$G$1:$G$525,ROW('Contratações Governo'!$G$1:$G$525)-ROW('Contratações Governo'!$G$1)+1),ROW(18:18))),"")</f>
        <v/>
      </c>
      <c r="R62" s="404" t="str" cm="1">
        <f t="array" ref="R62">IFERROR(INDEX('Contratações Governo'!$I$1:$I542,SMALL(IF(R$1='Contratações Governo'!$G$1:$G$525,ROW('Contratações Governo'!$G$1:$G$525)-ROW('Contratações Governo'!$G$1)+1),ROW(18:18))),"")</f>
        <v/>
      </c>
      <c r="S62" s="405" t="str" cm="1">
        <f t="array" ref="S62">IFERROR(INDEX('Contratações Governo'!$I$1:$I542,SMALL(IF(S$1='Contratações Governo'!$G$1:$G$525,ROW('Contratações Governo'!$G$1:$G$525)-ROW('Contratações Governo'!$G$1)+1),ROW(18:18))),"")</f>
        <v/>
      </c>
      <c r="T62" s="404" t="str" cm="1">
        <f t="array" ref="T62">IFERROR(INDEX('Contratações Governo'!$I$1:$I542,SMALL(IF(T$1='Contratações Governo'!$G$1:$G$525,ROW('Contratações Governo'!$G$1:$G$525)-ROW('Contratações Governo'!$G$1)+1),ROW(18:18))),"")</f>
        <v/>
      </c>
      <c r="U62" s="405" t="str" cm="1">
        <f t="array" ref="U62">IFERROR(INDEX('Contratações Governo'!$I$1:$I542,SMALL(IF(U$1='Contratações Governo'!$G$1:$G$525,ROW('Contratações Governo'!$G$1:$G$525)-ROW('Contratações Governo'!$G$1)+1),ROW(18:18))),"")</f>
        <v/>
      </c>
      <c r="V62" s="406" t="str" cm="1">
        <f t="array" ref="V62">IFERROR(INDEX('Contratações Governo'!$I$1:$I542,SMALL(IF(V$1='Contratações Governo'!$G$1:$G$525,ROW('Contratações Governo'!$G$1:$G$525)-ROW('Contratações Governo'!$G$1)+1),ROW(18:18))),"")</f>
        <v/>
      </c>
    </row>
    <row r="63" spans="1:22">
      <c r="A63" s="486"/>
      <c r="B63" s="408" t="str" cm="1">
        <f t="array" ref="B63">IFERROR(INDEX('Contratações Governo'!$I$1:$I543,SMALL(IF(B$1='Contratações Governo'!$G$1:$G$525,ROW('Contratações Governo'!$G$1:$G$525)-ROW('Contratações Governo'!$G$1)+1),ROW(19:19))),"")</f>
        <v/>
      </c>
      <c r="C63" s="405" t="str" cm="1">
        <f t="array" ref="C63">IFERROR(INDEX('Contratações Governo'!$I$1:$I543,SMALL(IF(C$1='Contratações Governo'!$G$1:$G$525,ROW('Contratações Governo'!$G$1:$G$525)-ROW('Contratações Governo'!$G$1)+1),ROW(19:19))),"")</f>
        <v/>
      </c>
      <c r="D63" s="404" t="str" cm="1">
        <f t="array" ref="D63">IFERROR(INDEX('Contratações Governo'!$I$1:$I543,SMALL(IF(D$1='Contratações Governo'!$G$1:$G$525,ROW('Contratações Governo'!$G$1:$G$525)-ROW('Contratações Governo'!$G$1)+1),ROW(19:19))),"")</f>
        <v/>
      </c>
      <c r="E63" s="405" t="str" cm="1">
        <f t="array" ref="E63">IFERROR(INDEX('Contratações Governo'!$I$1:$I543,SMALL(IF(E$1='Contratações Governo'!$G$1:$G$525,ROW('Contratações Governo'!$G$1:$G$525)-ROW('Contratações Governo'!$G$1)+1),ROW(19:19))),"")</f>
        <v/>
      </c>
      <c r="F63" s="404" t="str" cm="1">
        <f t="array" ref="F63">IFERROR(INDEX('Contratações Governo'!$I$1:$I543,SMALL(IF(F$1='Contratações Governo'!$G$1:$G$525,ROW('Contratações Governo'!$G$1:$G$525)-ROW('Contratações Governo'!$G$1)+1),ROW(19:19))),"")</f>
        <v/>
      </c>
      <c r="G63" s="405" t="str" cm="1">
        <f t="array" ref="G63">IFERROR(INDEX('Contratações Governo'!$I$1:$I543,SMALL(IF(G$1='Contratações Governo'!$G$1:$G$525,ROW('Contratações Governo'!$G$1:$G$525)-ROW('Contratações Governo'!$G$1)+1),ROW(19:19))),"")</f>
        <v/>
      </c>
      <c r="H63" s="404" t="str" cm="1">
        <f t="array" ref="H63">IFERROR(INDEX('Contratações Governo'!$I$1:$I543,SMALL(IF(H$1='Contratações Governo'!$G$1:$G$525,ROW('Contratações Governo'!$G$1:$G$525)-ROW('Contratações Governo'!$G$1)+1),ROW(19:19))),"")</f>
        <v/>
      </c>
      <c r="I63" s="405" cm="1">
        <f t="array" ref="I63">IFERROR(INDEX('Contratações Governo'!$I$1:$I543,SMALL(IF(I$1='Contratações Governo'!$G$1:$G$525,ROW('Contratações Governo'!$G$1:$G$525)-ROW('Contratações Governo'!$G$1)+1),ROW(19:19))),"")</f>
        <v>8500</v>
      </c>
      <c r="J63" s="404" t="str" cm="1">
        <f t="array" ref="J63">IFERROR(INDEX('Contratações Governo'!$I$1:$I543,SMALL(IF(J$1='Contratações Governo'!$G$1:$G$525,ROW('Contratações Governo'!$G$1:$G$525)-ROW('Contratações Governo'!$G$1)+1),ROW(19:19))),"")</f>
        <v/>
      </c>
      <c r="K63" s="405" t="str" cm="1">
        <f t="array" ref="K63">IFERROR(INDEX('Contratações Governo'!$I$1:$I543,SMALL(IF(K$1='Contratações Governo'!$G$1:$G$525,ROW('Contratações Governo'!$G$1:$G$525)-ROW('Contratações Governo'!$G$1)+1),ROW(19:19))),"")</f>
        <v/>
      </c>
      <c r="L63" s="404" t="str" cm="1">
        <f t="array" ref="L63">IFERROR(INDEX('Contratações Governo'!$I$1:$I543,SMALL(IF(L$1='Contratações Governo'!$G$1:$G$525,ROW('Contratações Governo'!$G$1:$G$525)-ROW('Contratações Governo'!$G$1)+1),ROW(19:19))),"")</f>
        <v/>
      </c>
      <c r="M63" s="405" t="str" cm="1">
        <f t="array" ref="M63">IFERROR(INDEX('Contratações Governo'!$I$1:$I543,SMALL(IF(M$1='Contratações Governo'!$G$1:$G$525,ROW('Contratações Governo'!$G$1:$G$525)-ROW('Contratações Governo'!$G$1)+1),ROW(19:19))),"")</f>
        <v/>
      </c>
      <c r="N63" s="404" t="str" cm="1">
        <f t="array" ref="N63">IFERROR(INDEX('Contratações Governo'!$I$1:$I543,SMALL(IF(N$1='Contratações Governo'!$G$1:$G$525,ROW('Contratações Governo'!$G$1:$G$525)-ROW('Contratações Governo'!$G$1)+1),ROW(19:19))),"")</f>
        <v/>
      </c>
      <c r="O63" s="405" t="str" cm="1">
        <f t="array" ref="O63">IFERROR(INDEX('Contratações Governo'!$I$1:$I543,SMALL(IF(O$1='Contratações Governo'!$G$1:$G$525,ROW('Contratações Governo'!$G$1:$G$525)-ROW('Contratações Governo'!$G$1)+1),ROW(19:19))),"")</f>
        <v/>
      </c>
      <c r="P63" s="404" t="str" cm="1">
        <f t="array" ref="P63">IFERROR(INDEX('Contratações Governo'!$I$1:$I543,SMALL(IF(P$1='Contratações Governo'!$G$1:$G$525,ROW('Contratações Governo'!$G$1:$G$525)-ROW('Contratações Governo'!$G$1)+1),ROW(19:19))),"")</f>
        <v/>
      </c>
      <c r="Q63" s="405" t="str" cm="1">
        <f t="array" ref="Q63">IFERROR(INDEX('Contratações Governo'!$I$1:$I543,SMALL(IF(Q$1='Contratações Governo'!$G$1:$G$525,ROW('Contratações Governo'!$G$1:$G$525)-ROW('Contratações Governo'!$G$1)+1),ROW(19:19))),"")</f>
        <v/>
      </c>
      <c r="R63" s="404" t="str" cm="1">
        <f t="array" ref="R63">IFERROR(INDEX('Contratações Governo'!$I$1:$I543,SMALL(IF(R$1='Contratações Governo'!$G$1:$G$525,ROW('Contratações Governo'!$G$1:$G$525)-ROW('Contratações Governo'!$G$1)+1),ROW(19:19))),"")</f>
        <v/>
      </c>
      <c r="S63" s="405" t="str" cm="1">
        <f t="array" ref="S63">IFERROR(INDEX('Contratações Governo'!$I$1:$I543,SMALL(IF(S$1='Contratações Governo'!$G$1:$G$525,ROW('Contratações Governo'!$G$1:$G$525)-ROW('Contratações Governo'!$G$1)+1),ROW(19:19))),"")</f>
        <v/>
      </c>
      <c r="T63" s="404" t="str" cm="1">
        <f t="array" ref="T63">IFERROR(INDEX('Contratações Governo'!$I$1:$I543,SMALL(IF(T$1='Contratações Governo'!$G$1:$G$525,ROW('Contratações Governo'!$G$1:$G$525)-ROW('Contratações Governo'!$G$1)+1),ROW(19:19))),"")</f>
        <v/>
      </c>
      <c r="U63" s="405" t="str" cm="1">
        <f t="array" ref="U63">IFERROR(INDEX('Contratações Governo'!$I$1:$I543,SMALL(IF(U$1='Contratações Governo'!$G$1:$G$525,ROW('Contratações Governo'!$G$1:$G$525)-ROW('Contratações Governo'!$G$1)+1),ROW(19:19))),"")</f>
        <v/>
      </c>
      <c r="V63" s="406" t="str" cm="1">
        <f t="array" ref="V63">IFERROR(INDEX('Contratações Governo'!$I$1:$I543,SMALL(IF(V$1='Contratações Governo'!$G$1:$G$525,ROW('Contratações Governo'!$G$1:$G$525)-ROW('Contratações Governo'!$G$1)+1),ROW(19:19))),"")</f>
        <v/>
      </c>
    </row>
    <row r="64" spans="1:22">
      <c r="A64" s="486"/>
      <c r="B64" s="408" t="str" cm="1">
        <f t="array" ref="B64">IFERROR(INDEX('Contratações Governo'!$I$1:$I544,SMALL(IF(B$1='Contratações Governo'!$G$1:$G$525,ROW('Contratações Governo'!$G$1:$G$525)-ROW('Contratações Governo'!$G$1)+1),ROW(20:20))),"")</f>
        <v/>
      </c>
      <c r="C64" s="405" t="str" cm="1">
        <f t="array" ref="C64">IFERROR(INDEX('Contratações Governo'!$I$1:$I544,SMALL(IF(C$1='Contratações Governo'!$G$1:$G$525,ROW('Contratações Governo'!$G$1:$G$525)-ROW('Contratações Governo'!$G$1)+1),ROW(20:20))),"")</f>
        <v/>
      </c>
      <c r="D64" s="404" t="str" cm="1">
        <f t="array" ref="D64">IFERROR(INDEX('Contratações Governo'!$I$1:$I544,SMALL(IF(D$1='Contratações Governo'!$G$1:$G$525,ROW('Contratações Governo'!$G$1:$G$525)-ROW('Contratações Governo'!$G$1)+1),ROW(20:20))),"")</f>
        <v/>
      </c>
      <c r="E64" s="405" t="str" cm="1">
        <f t="array" ref="E64">IFERROR(INDEX('Contratações Governo'!$I$1:$I544,SMALL(IF(E$1='Contratações Governo'!$G$1:$G$525,ROW('Contratações Governo'!$G$1:$G$525)-ROW('Contratações Governo'!$G$1)+1),ROW(20:20))),"")</f>
        <v/>
      </c>
      <c r="F64" s="404" t="str" cm="1">
        <f t="array" ref="F64">IFERROR(INDEX('Contratações Governo'!$I$1:$I544,SMALL(IF(F$1='Contratações Governo'!$G$1:$G$525,ROW('Contratações Governo'!$G$1:$G$525)-ROW('Contratações Governo'!$G$1)+1),ROW(20:20))),"")</f>
        <v/>
      </c>
      <c r="G64" s="405" t="str" cm="1">
        <f t="array" ref="G64">IFERROR(INDEX('Contratações Governo'!$I$1:$I544,SMALL(IF(G$1='Contratações Governo'!$G$1:$G$525,ROW('Contratações Governo'!$G$1:$G$525)-ROW('Contratações Governo'!$G$1)+1),ROW(20:20))),"")</f>
        <v/>
      </c>
      <c r="H64" s="404" t="str" cm="1">
        <f t="array" ref="H64">IFERROR(INDEX('Contratações Governo'!$I$1:$I544,SMALL(IF(H$1='Contratações Governo'!$G$1:$G$525,ROW('Contratações Governo'!$G$1:$G$525)-ROW('Contratações Governo'!$G$1)+1),ROW(20:20))),"")</f>
        <v/>
      </c>
      <c r="I64" s="405" cm="1">
        <f t="array" ref="I64">IFERROR(INDEX('Contratações Governo'!$I$1:$I544,SMALL(IF(I$1='Contratações Governo'!$G$1:$G$525,ROW('Contratações Governo'!$G$1:$G$525)-ROW('Contratações Governo'!$G$1)+1),ROW(20:20))),"")</f>
        <v>9800</v>
      </c>
      <c r="J64" s="404" t="str" cm="1">
        <f t="array" ref="J64">IFERROR(INDEX('Contratações Governo'!$I$1:$I544,SMALL(IF(J$1='Contratações Governo'!$G$1:$G$525,ROW('Contratações Governo'!$G$1:$G$525)-ROW('Contratações Governo'!$G$1)+1),ROW(20:20))),"")</f>
        <v/>
      </c>
      <c r="K64" s="405" t="str" cm="1">
        <f t="array" ref="K64">IFERROR(INDEX('Contratações Governo'!$I$1:$I544,SMALL(IF(K$1='Contratações Governo'!$G$1:$G$525,ROW('Contratações Governo'!$G$1:$G$525)-ROW('Contratações Governo'!$G$1)+1),ROW(20:20))),"")</f>
        <v/>
      </c>
      <c r="L64" s="404" t="str" cm="1">
        <f t="array" ref="L64">IFERROR(INDEX('Contratações Governo'!$I$1:$I544,SMALL(IF(L$1='Contratações Governo'!$G$1:$G$525,ROW('Contratações Governo'!$G$1:$G$525)-ROW('Contratações Governo'!$G$1)+1),ROW(20:20))),"")</f>
        <v/>
      </c>
      <c r="M64" s="405" t="str" cm="1">
        <f t="array" ref="M64">IFERROR(INDEX('Contratações Governo'!$I$1:$I544,SMALL(IF(M$1='Contratações Governo'!$G$1:$G$525,ROW('Contratações Governo'!$G$1:$G$525)-ROW('Contratações Governo'!$G$1)+1),ROW(20:20))),"")</f>
        <v/>
      </c>
      <c r="N64" s="404" t="str" cm="1">
        <f t="array" ref="N64">IFERROR(INDEX('Contratações Governo'!$I$1:$I544,SMALL(IF(N$1='Contratações Governo'!$G$1:$G$525,ROW('Contratações Governo'!$G$1:$G$525)-ROW('Contratações Governo'!$G$1)+1),ROW(20:20))),"")</f>
        <v/>
      </c>
      <c r="O64" s="405" t="str" cm="1">
        <f t="array" ref="O64">IFERROR(INDEX('Contratações Governo'!$I$1:$I544,SMALL(IF(O$1='Contratações Governo'!$G$1:$G$525,ROW('Contratações Governo'!$G$1:$G$525)-ROW('Contratações Governo'!$G$1)+1),ROW(20:20))),"")</f>
        <v/>
      </c>
      <c r="P64" s="404" t="str" cm="1">
        <f t="array" ref="P64">IFERROR(INDEX('Contratações Governo'!$I$1:$I544,SMALL(IF(P$1='Contratações Governo'!$G$1:$G$525,ROW('Contratações Governo'!$G$1:$G$525)-ROW('Contratações Governo'!$G$1)+1),ROW(20:20))),"")</f>
        <v/>
      </c>
      <c r="Q64" s="405" t="str" cm="1">
        <f t="array" ref="Q64">IFERROR(INDEX('Contratações Governo'!$I$1:$I544,SMALL(IF(Q$1='Contratações Governo'!$G$1:$G$525,ROW('Contratações Governo'!$G$1:$G$525)-ROW('Contratações Governo'!$G$1)+1),ROW(20:20))),"")</f>
        <v/>
      </c>
      <c r="R64" s="404" t="str" cm="1">
        <f t="array" ref="R64">IFERROR(INDEX('Contratações Governo'!$I$1:$I544,SMALL(IF(R$1='Contratações Governo'!$G$1:$G$525,ROW('Contratações Governo'!$G$1:$G$525)-ROW('Contratações Governo'!$G$1)+1),ROW(20:20))),"")</f>
        <v/>
      </c>
      <c r="S64" s="405" t="str" cm="1">
        <f t="array" ref="S64">IFERROR(INDEX('Contratações Governo'!$I$1:$I544,SMALL(IF(S$1='Contratações Governo'!$G$1:$G$525,ROW('Contratações Governo'!$G$1:$G$525)-ROW('Contratações Governo'!$G$1)+1),ROW(20:20))),"")</f>
        <v/>
      </c>
      <c r="T64" s="404" t="str" cm="1">
        <f t="array" ref="T64">IFERROR(INDEX('Contratações Governo'!$I$1:$I544,SMALL(IF(T$1='Contratações Governo'!$G$1:$G$525,ROW('Contratações Governo'!$G$1:$G$525)-ROW('Contratações Governo'!$G$1)+1),ROW(20:20))),"")</f>
        <v/>
      </c>
      <c r="U64" s="405" t="str" cm="1">
        <f t="array" ref="U64">IFERROR(INDEX('Contratações Governo'!$I$1:$I544,SMALL(IF(U$1='Contratações Governo'!$G$1:$G$525,ROW('Contratações Governo'!$G$1:$G$525)-ROW('Contratações Governo'!$G$1)+1),ROW(20:20))),"")</f>
        <v/>
      </c>
      <c r="V64" s="406" t="str" cm="1">
        <f t="array" ref="V64">IFERROR(INDEX('Contratações Governo'!$I$1:$I544,SMALL(IF(V$1='Contratações Governo'!$G$1:$G$525,ROW('Contratações Governo'!$G$1:$G$525)-ROW('Contratações Governo'!$G$1)+1),ROW(20:20))),"")</f>
        <v/>
      </c>
    </row>
    <row r="65" spans="1:22">
      <c r="A65" s="486"/>
      <c r="B65" s="408" t="str" cm="1">
        <f t="array" ref="B65">IFERROR(INDEX('Contratações Governo'!$I$1:$I545,SMALL(IF(B$1='Contratações Governo'!$G$1:$G$525,ROW('Contratações Governo'!$G$1:$G$525)-ROW('Contratações Governo'!$G$1)+1),ROW(21:21))),"")</f>
        <v/>
      </c>
      <c r="C65" s="405" t="str" cm="1">
        <f t="array" ref="C65">IFERROR(INDEX('Contratações Governo'!$I$1:$I545,SMALL(IF(C$1='Contratações Governo'!$G$1:$G$525,ROW('Contratações Governo'!$G$1:$G$525)-ROW('Contratações Governo'!$G$1)+1),ROW(21:21))),"")</f>
        <v/>
      </c>
      <c r="D65" s="404" t="str" cm="1">
        <f t="array" ref="D65">IFERROR(INDEX('Contratações Governo'!$I$1:$I545,SMALL(IF(D$1='Contratações Governo'!$G$1:$G$525,ROW('Contratações Governo'!$G$1:$G$525)-ROW('Contratações Governo'!$G$1)+1),ROW(21:21))),"")</f>
        <v/>
      </c>
      <c r="E65" s="405" t="str" cm="1">
        <f t="array" ref="E65">IFERROR(INDEX('Contratações Governo'!$I$1:$I545,SMALL(IF(E$1='Contratações Governo'!$G$1:$G$525,ROW('Contratações Governo'!$G$1:$G$525)-ROW('Contratações Governo'!$G$1)+1),ROW(21:21))),"")</f>
        <v/>
      </c>
      <c r="F65" s="404" t="str" cm="1">
        <f t="array" ref="F65">IFERROR(INDEX('Contratações Governo'!$I$1:$I545,SMALL(IF(F$1='Contratações Governo'!$G$1:$G$525,ROW('Contratações Governo'!$G$1:$G$525)-ROW('Contratações Governo'!$G$1)+1),ROW(21:21))),"")</f>
        <v/>
      </c>
      <c r="G65" s="405" t="str" cm="1">
        <f t="array" ref="G65">IFERROR(INDEX('Contratações Governo'!$I$1:$I545,SMALL(IF(G$1='Contratações Governo'!$G$1:$G$525,ROW('Contratações Governo'!$G$1:$G$525)-ROW('Contratações Governo'!$G$1)+1),ROW(21:21))),"")</f>
        <v/>
      </c>
      <c r="H65" s="404" t="str" cm="1">
        <f t="array" ref="H65">IFERROR(INDEX('Contratações Governo'!$I$1:$I545,SMALL(IF(H$1='Contratações Governo'!$G$1:$G$525,ROW('Contratações Governo'!$G$1:$G$525)-ROW('Contratações Governo'!$G$1)+1),ROW(21:21))),"")</f>
        <v/>
      </c>
      <c r="I65" s="405" cm="1">
        <f t="array" ref="I65">IFERROR(INDEX('Contratações Governo'!$I$1:$I545,SMALL(IF(I$1='Contratações Governo'!$G$1:$G$525,ROW('Contratações Governo'!$G$1:$G$525)-ROW('Contratações Governo'!$G$1)+1),ROW(21:21))),"")</f>
        <v>11669.09</v>
      </c>
      <c r="J65" s="404" t="str" cm="1">
        <f t="array" ref="J65">IFERROR(INDEX('Contratações Governo'!$I$1:$I545,SMALL(IF(J$1='Contratações Governo'!$G$1:$G$525,ROW('Contratações Governo'!$G$1:$G$525)-ROW('Contratações Governo'!$G$1)+1),ROW(21:21))),"")</f>
        <v/>
      </c>
      <c r="K65" s="405" t="str" cm="1">
        <f t="array" ref="K65">IFERROR(INDEX('Contratações Governo'!$I$1:$I545,SMALL(IF(K$1='Contratações Governo'!$G$1:$G$525,ROW('Contratações Governo'!$G$1:$G$525)-ROW('Contratações Governo'!$G$1)+1),ROW(21:21))),"")</f>
        <v/>
      </c>
      <c r="L65" s="404" t="str" cm="1">
        <f t="array" ref="L65">IFERROR(INDEX('Contratações Governo'!$I$1:$I545,SMALL(IF(L$1='Contratações Governo'!$G$1:$G$525,ROW('Contratações Governo'!$G$1:$G$525)-ROW('Contratações Governo'!$G$1)+1),ROW(21:21))),"")</f>
        <v/>
      </c>
      <c r="M65" s="405" t="str" cm="1">
        <f t="array" ref="M65">IFERROR(INDEX('Contratações Governo'!$I$1:$I545,SMALL(IF(M$1='Contratações Governo'!$G$1:$G$525,ROW('Contratações Governo'!$G$1:$G$525)-ROW('Contratações Governo'!$G$1)+1),ROW(21:21))),"")</f>
        <v/>
      </c>
      <c r="N65" s="404" t="str" cm="1">
        <f t="array" ref="N65">IFERROR(INDEX('Contratações Governo'!$I$1:$I545,SMALL(IF(N$1='Contratações Governo'!$G$1:$G$525,ROW('Contratações Governo'!$G$1:$G$525)-ROW('Contratações Governo'!$G$1)+1),ROW(21:21))),"")</f>
        <v/>
      </c>
      <c r="O65" s="405" t="str" cm="1">
        <f t="array" ref="O65">IFERROR(INDEX('Contratações Governo'!$I$1:$I545,SMALL(IF(O$1='Contratações Governo'!$G$1:$G$525,ROW('Contratações Governo'!$G$1:$G$525)-ROW('Contratações Governo'!$G$1)+1),ROW(21:21))),"")</f>
        <v/>
      </c>
      <c r="P65" s="404" t="str" cm="1">
        <f t="array" ref="P65">IFERROR(INDEX('Contratações Governo'!$I$1:$I545,SMALL(IF(P$1='Contratações Governo'!$G$1:$G$525,ROW('Contratações Governo'!$G$1:$G$525)-ROW('Contratações Governo'!$G$1)+1),ROW(21:21))),"")</f>
        <v/>
      </c>
      <c r="Q65" s="405" t="str" cm="1">
        <f t="array" ref="Q65">IFERROR(INDEX('Contratações Governo'!$I$1:$I545,SMALL(IF(Q$1='Contratações Governo'!$G$1:$G$525,ROW('Contratações Governo'!$G$1:$G$525)-ROW('Contratações Governo'!$G$1)+1),ROW(21:21))),"")</f>
        <v/>
      </c>
      <c r="R65" s="404" t="str" cm="1">
        <f t="array" ref="R65">IFERROR(INDEX('Contratações Governo'!$I$1:$I545,SMALL(IF(R$1='Contratações Governo'!$G$1:$G$525,ROW('Contratações Governo'!$G$1:$G$525)-ROW('Contratações Governo'!$G$1)+1),ROW(21:21))),"")</f>
        <v/>
      </c>
      <c r="S65" s="405" t="str" cm="1">
        <f t="array" ref="S65">IFERROR(INDEX('Contratações Governo'!$I$1:$I545,SMALL(IF(S$1='Contratações Governo'!$G$1:$G$525,ROW('Contratações Governo'!$G$1:$G$525)-ROW('Contratações Governo'!$G$1)+1),ROW(21:21))),"")</f>
        <v/>
      </c>
      <c r="T65" s="404" t="str" cm="1">
        <f t="array" ref="T65">IFERROR(INDEX('Contratações Governo'!$I$1:$I545,SMALL(IF(T$1='Contratações Governo'!$G$1:$G$525,ROW('Contratações Governo'!$G$1:$G$525)-ROW('Contratações Governo'!$G$1)+1),ROW(21:21))),"")</f>
        <v/>
      </c>
      <c r="U65" s="405" t="str" cm="1">
        <f t="array" ref="U65">IFERROR(INDEX('Contratações Governo'!$I$1:$I545,SMALL(IF(U$1='Contratações Governo'!$G$1:$G$525,ROW('Contratações Governo'!$G$1:$G$525)-ROW('Contratações Governo'!$G$1)+1),ROW(21:21))),"")</f>
        <v/>
      </c>
      <c r="V65" s="406" t="str" cm="1">
        <f t="array" ref="V65">IFERROR(INDEX('Contratações Governo'!$I$1:$I545,SMALL(IF(V$1='Contratações Governo'!$G$1:$G$525,ROW('Contratações Governo'!$G$1:$G$525)-ROW('Contratações Governo'!$G$1)+1),ROW(21:21))),"")</f>
        <v/>
      </c>
    </row>
    <row r="66" spans="1:22">
      <c r="A66" s="486"/>
      <c r="B66" s="408" t="str" cm="1">
        <f t="array" ref="B66">IFERROR(INDEX('Contratações Governo'!$I$1:$I546,SMALL(IF(B$1='Contratações Governo'!$G$1:$G$525,ROW('Contratações Governo'!$G$1:$G$525)-ROW('Contratações Governo'!$G$1)+1),ROW(22:22))),"")</f>
        <v/>
      </c>
      <c r="C66" s="405" t="str" cm="1">
        <f t="array" ref="C66">IFERROR(INDEX('Contratações Governo'!$I$1:$I546,SMALL(IF(C$1='Contratações Governo'!$G$1:$G$525,ROW('Contratações Governo'!$G$1:$G$525)-ROW('Contratações Governo'!$G$1)+1),ROW(22:22))),"")</f>
        <v/>
      </c>
      <c r="D66" s="404" t="str" cm="1">
        <f t="array" ref="D66">IFERROR(INDEX('Contratações Governo'!$I$1:$I546,SMALL(IF(D$1='Contratações Governo'!$G$1:$G$525,ROW('Contratações Governo'!$G$1:$G$525)-ROW('Contratações Governo'!$G$1)+1),ROW(22:22))),"")</f>
        <v/>
      </c>
      <c r="E66" s="405" t="str" cm="1">
        <f t="array" ref="E66">IFERROR(INDEX('Contratações Governo'!$I$1:$I546,SMALL(IF(E$1='Contratações Governo'!$G$1:$G$525,ROW('Contratações Governo'!$G$1:$G$525)-ROW('Contratações Governo'!$G$1)+1),ROW(22:22))),"")</f>
        <v/>
      </c>
      <c r="F66" s="404" t="str" cm="1">
        <f t="array" ref="F66">IFERROR(INDEX('Contratações Governo'!$I$1:$I546,SMALL(IF(F$1='Contratações Governo'!$G$1:$G$525,ROW('Contratações Governo'!$G$1:$G$525)-ROW('Contratações Governo'!$G$1)+1),ROW(22:22))),"")</f>
        <v/>
      </c>
      <c r="G66" s="405" t="str" cm="1">
        <f t="array" ref="G66">IFERROR(INDEX('Contratações Governo'!$I$1:$I546,SMALL(IF(G$1='Contratações Governo'!$G$1:$G$525,ROW('Contratações Governo'!$G$1:$G$525)-ROW('Contratações Governo'!$G$1)+1),ROW(22:22))),"")</f>
        <v/>
      </c>
      <c r="H66" s="404" t="str" cm="1">
        <f t="array" ref="H66">IFERROR(INDEX('Contratações Governo'!$I$1:$I546,SMALL(IF(H$1='Contratações Governo'!$G$1:$G$525,ROW('Contratações Governo'!$G$1:$G$525)-ROW('Contratações Governo'!$G$1)+1),ROW(22:22))),"")</f>
        <v/>
      </c>
      <c r="I66" s="405" cm="1">
        <f t="array" ref="I66">IFERROR(INDEX('Contratações Governo'!$I$1:$I546,SMALL(IF(I$1='Contratações Governo'!$G$1:$G$525,ROW('Contratações Governo'!$G$1:$G$525)-ROW('Contratações Governo'!$G$1)+1),ROW(22:22))),"")</f>
        <v>12500</v>
      </c>
      <c r="J66" s="404" t="str" cm="1">
        <f t="array" ref="J66">IFERROR(INDEX('Contratações Governo'!$I$1:$I546,SMALL(IF(J$1='Contratações Governo'!$G$1:$G$525,ROW('Contratações Governo'!$G$1:$G$525)-ROW('Contratações Governo'!$G$1)+1),ROW(22:22))),"")</f>
        <v/>
      </c>
      <c r="K66" s="405" t="str" cm="1">
        <f t="array" ref="K66">IFERROR(INDEX('Contratações Governo'!$I$1:$I546,SMALL(IF(K$1='Contratações Governo'!$G$1:$G$525,ROW('Contratações Governo'!$G$1:$G$525)-ROW('Contratações Governo'!$G$1)+1),ROW(22:22))),"")</f>
        <v/>
      </c>
      <c r="L66" s="404" t="str" cm="1">
        <f t="array" ref="L66">IFERROR(INDEX('Contratações Governo'!$I$1:$I546,SMALL(IF(L$1='Contratações Governo'!$G$1:$G$525,ROW('Contratações Governo'!$G$1:$G$525)-ROW('Contratações Governo'!$G$1)+1),ROW(22:22))),"")</f>
        <v/>
      </c>
      <c r="M66" s="405" t="str" cm="1">
        <f t="array" ref="M66">IFERROR(INDEX('Contratações Governo'!$I$1:$I546,SMALL(IF(M$1='Contratações Governo'!$G$1:$G$525,ROW('Contratações Governo'!$G$1:$G$525)-ROW('Contratações Governo'!$G$1)+1),ROW(22:22))),"")</f>
        <v/>
      </c>
      <c r="N66" s="404" t="str" cm="1">
        <f t="array" ref="N66">IFERROR(INDEX('Contratações Governo'!$I$1:$I546,SMALL(IF(N$1='Contratações Governo'!$G$1:$G$525,ROW('Contratações Governo'!$G$1:$G$525)-ROW('Contratações Governo'!$G$1)+1),ROW(22:22))),"")</f>
        <v/>
      </c>
      <c r="O66" s="405" t="str" cm="1">
        <f t="array" ref="O66">IFERROR(INDEX('Contratações Governo'!$I$1:$I546,SMALL(IF(O$1='Contratações Governo'!$G$1:$G$525,ROW('Contratações Governo'!$G$1:$G$525)-ROW('Contratações Governo'!$G$1)+1),ROW(22:22))),"")</f>
        <v/>
      </c>
      <c r="P66" s="404" t="str" cm="1">
        <f t="array" ref="P66">IFERROR(INDEX('Contratações Governo'!$I$1:$I546,SMALL(IF(P$1='Contratações Governo'!$G$1:$G$525,ROW('Contratações Governo'!$G$1:$G$525)-ROW('Contratações Governo'!$G$1)+1),ROW(22:22))),"")</f>
        <v/>
      </c>
      <c r="Q66" s="405" t="str" cm="1">
        <f t="array" ref="Q66">IFERROR(INDEX('Contratações Governo'!$I$1:$I546,SMALL(IF(Q$1='Contratações Governo'!$G$1:$G$525,ROW('Contratações Governo'!$G$1:$G$525)-ROW('Contratações Governo'!$G$1)+1),ROW(22:22))),"")</f>
        <v/>
      </c>
      <c r="R66" s="404" t="str" cm="1">
        <f t="array" ref="R66">IFERROR(INDEX('Contratações Governo'!$I$1:$I546,SMALL(IF(R$1='Contratações Governo'!$G$1:$G$525,ROW('Contratações Governo'!$G$1:$G$525)-ROW('Contratações Governo'!$G$1)+1),ROW(22:22))),"")</f>
        <v/>
      </c>
      <c r="S66" s="405" t="str" cm="1">
        <f t="array" ref="S66">IFERROR(INDEX('Contratações Governo'!$I$1:$I546,SMALL(IF(S$1='Contratações Governo'!$G$1:$G$525,ROW('Contratações Governo'!$G$1:$G$525)-ROW('Contratações Governo'!$G$1)+1),ROW(22:22))),"")</f>
        <v/>
      </c>
      <c r="T66" s="404" t="str" cm="1">
        <f t="array" ref="T66">IFERROR(INDEX('Contratações Governo'!$I$1:$I546,SMALL(IF(T$1='Contratações Governo'!$G$1:$G$525,ROW('Contratações Governo'!$G$1:$G$525)-ROW('Contratações Governo'!$G$1)+1),ROW(22:22))),"")</f>
        <v/>
      </c>
      <c r="U66" s="405" t="str" cm="1">
        <f t="array" ref="U66">IFERROR(INDEX('Contratações Governo'!$I$1:$I546,SMALL(IF(U$1='Contratações Governo'!$G$1:$G$525,ROW('Contratações Governo'!$G$1:$G$525)-ROW('Contratações Governo'!$G$1)+1),ROW(22:22))),"")</f>
        <v/>
      </c>
      <c r="V66" s="406" t="str" cm="1">
        <f t="array" ref="V66">IFERROR(INDEX('Contratações Governo'!$I$1:$I546,SMALL(IF(V$1='Contratações Governo'!$G$1:$G$525,ROW('Contratações Governo'!$G$1:$G$525)-ROW('Contratações Governo'!$G$1)+1),ROW(22:22))),"")</f>
        <v/>
      </c>
    </row>
    <row r="67" spans="1:22">
      <c r="A67" s="486"/>
      <c r="B67" s="408" t="str" cm="1">
        <f t="array" ref="B67">IFERROR(INDEX('Contratações Governo'!$I$1:$I547,SMALL(IF(B$1='Contratações Governo'!$G$1:$G$525,ROW('Contratações Governo'!$G$1:$G$525)-ROW('Contratações Governo'!$G$1)+1),ROW(23:23))),"")</f>
        <v/>
      </c>
      <c r="C67" s="405" t="str" cm="1">
        <f t="array" ref="C67">IFERROR(INDEX('Contratações Governo'!$I$1:$I547,SMALL(IF(C$1='Contratações Governo'!$G$1:$G$525,ROW('Contratações Governo'!$G$1:$G$525)-ROW('Contratações Governo'!$G$1)+1),ROW(23:23))),"")</f>
        <v/>
      </c>
      <c r="D67" s="404" t="str" cm="1">
        <f t="array" ref="D67">IFERROR(INDEX('Contratações Governo'!$I$1:$I547,SMALL(IF(D$1='Contratações Governo'!$G$1:$G$525,ROW('Contratações Governo'!$G$1:$G$525)-ROW('Contratações Governo'!$G$1)+1),ROW(23:23))),"")</f>
        <v/>
      </c>
      <c r="E67" s="405" t="str" cm="1">
        <f t="array" ref="E67">IFERROR(INDEX('Contratações Governo'!$I$1:$I547,SMALL(IF(E$1='Contratações Governo'!$G$1:$G$525,ROW('Contratações Governo'!$G$1:$G$525)-ROW('Contratações Governo'!$G$1)+1),ROW(23:23))),"")</f>
        <v/>
      </c>
      <c r="F67" s="404" t="str" cm="1">
        <f t="array" ref="F67">IFERROR(INDEX('Contratações Governo'!$I$1:$I547,SMALL(IF(F$1='Contratações Governo'!$G$1:$G$525,ROW('Contratações Governo'!$G$1:$G$525)-ROW('Contratações Governo'!$G$1)+1),ROW(23:23))),"")</f>
        <v/>
      </c>
      <c r="G67" s="405" t="str" cm="1">
        <f t="array" ref="G67">IFERROR(INDEX('Contratações Governo'!$I$1:$I547,SMALL(IF(G$1='Contratações Governo'!$G$1:$G$525,ROW('Contratações Governo'!$G$1:$G$525)-ROW('Contratações Governo'!$G$1)+1),ROW(23:23))),"")</f>
        <v/>
      </c>
      <c r="H67" s="404" t="str" cm="1">
        <f t="array" ref="H67">IFERROR(INDEX('Contratações Governo'!$I$1:$I547,SMALL(IF(H$1='Contratações Governo'!$G$1:$G$525,ROW('Contratações Governo'!$G$1:$G$525)-ROW('Contratações Governo'!$G$1)+1),ROW(23:23))),"")</f>
        <v/>
      </c>
      <c r="I67" s="405" cm="1">
        <f t="array" ref="I67">IFERROR(INDEX('Contratações Governo'!$I$1:$I547,SMALL(IF(I$1='Contratações Governo'!$G$1:$G$525,ROW('Contratações Governo'!$G$1:$G$525)-ROW('Contratações Governo'!$G$1)+1),ROW(23:23))),"")</f>
        <v>11669.09</v>
      </c>
      <c r="J67" s="404" t="str" cm="1">
        <f t="array" ref="J67">IFERROR(INDEX('Contratações Governo'!$I$1:$I547,SMALL(IF(J$1='Contratações Governo'!$G$1:$G$525,ROW('Contratações Governo'!$G$1:$G$525)-ROW('Contratações Governo'!$G$1)+1),ROW(23:23))),"")</f>
        <v/>
      </c>
      <c r="K67" s="405" t="str" cm="1">
        <f t="array" ref="K67">IFERROR(INDEX('Contratações Governo'!$I$1:$I547,SMALL(IF(K$1='Contratações Governo'!$G$1:$G$525,ROW('Contratações Governo'!$G$1:$G$525)-ROW('Contratações Governo'!$G$1)+1),ROW(23:23))),"")</f>
        <v/>
      </c>
      <c r="L67" s="404" t="str" cm="1">
        <f t="array" ref="L67">IFERROR(INDEX('Contratações Governo'!$I$1:$I547,SMALL(IF(L$1='Contratações Governo'!$G$1:$G$525,ROW('Contratações Governo'!$G$1:$G$525)-ROW('Contratações Governo'!$G$1)+1),ROW(23:23))),"")</f>
        <v/>
      </c>
      <c r="M67" s="405" t="str" cm="1">
        <f t="array" ref="M67">IFERROR(INDEX('Contratações Governo'!$I$1:$I547,SMALL(IF(M$1='Contratações Governo'!$G$1:$G$525,ROW('Contratações Governo'!$G$1:$G$525)-ROW('Contratações Governo'!$G$1)+1),ROW(23:23))),"")</f>
        <v/>
      </c>
      <c r="N67" s="404" t="str" cm="1">
        <f t="array" ref="N67">IFERROR(INDEX('Contratações Governo'!$I$1:$I547,SMALL(IF(N$1='Contratações Governo'!$G$1:$G$525,ROW('Contratações Governo'!$G$1:$G$525)-ROW('Contratações Governo'!$G$1)+1),ROW(23:23))),"")</f>
        <v/>
      </c>
      <c r="O67" s="405" t="str" cm="1">
        <f t="array" ref="O67">IFERROR(INDEX('Contratações Governo'!$I$1:$I547,SMALL(IF(O$1='Contratações Governo'!$G$1:$G$525,ROW('Contratações Governo'!$G$1:$G$525)-ROW('Contratações Governo'!$G$1)+1),ROW(23:23))),"")</f>
        <v/>
      </c>
      <c r="P67" s="404" t="str" cm="1">
        <f t="array" ref="P67">IFERROR(INDEX('Contratações Governo'!$I$1:$I547,SMALL(IF(P$1='Contratações Governo'!$G$1:$G$525,ROW('Contratações Governo'!$G$1:$G$525)-ROW('Contratações Governo'!$G$1)+1),ROW(23:23))),"")</f>
        <v/>
      </c>
      <c r="Q67" s="405" t="str" cm="1">
        <f t="array" ref="Q67">IFERROR(INDEX('Contratações Governo'!$I$1:$I547,SMALL(IF(Q$1='Contratações Governo'!$G$1:$G$525,ROW('Contratações Governo'!$G$1:$G$525)-ROW('Contratações Governo'!$G$1)+1),ROW(23:23))),"")</f>
        <v/>
      </c>
      <c r="R67" s="404" t="str" cm="1">
        <f t="array" ref="R67">IFERROR(INDEX('Contratações Governo'!$I$1:$I547,SMALL(IF(R$1='Contratações Governo'!$G$1:$G$525,ROW('Contratações Governo'!$G$1:$G$525)-ROW('Contratações Governo'!$G$1)+1),ROW(23:23))),"")</f>
        <v/>
      </c>
      <c r="S67" s="405" t="str" cm="1">
        <f t="array" ref="S67">IFERROR(INDEX('Contratações Governo'!$I$1:$I547,SMALL(IF(S$1='Contratações Governo'!$G$1:$G$525,ROW('Contratações Governo'!$G$1:$G$525)-ROW('Contratações Governo'!$G$1)+1),ROW(23:23))),"")</f>
        <v/>
      </c>
      <c r="T67" s="404" t="str" cm="1">
        <f t="array" ref="T67">IFERROR(INDEX('Contratações Governo'!$I$1:$I547,SMALL(IF(T$1='Contratações Governo'!$G$1:$G$525,ROW('Contratações Governo'!$G$1:$G$525)-ROW('Contratações Governo'!$G$1)+1),ROW(23:23))),"")</f>
        <v/>
      </c>
      <c r="U67" s="405" t="str" cm="1">
        <f t="array" ref="U67">IFERROR(INDEX('Contratações Governo'!$I$1:$I547,SMALL(IF(U$1='Contratações Governo'!$G$1:$G$525,ROW('Contratações Governo'!$G$1:$G$525)-ROW('Contratações Governo'!$G$1)+1),ROW(23:23))),"")</f>
        <v/>
      </c>
      <c r="V67" s="406" t="str" cm="1">
        <f t="array" ref="V67">IFERROR(INDEX('Contratações Governo'!$I$1:$I547,SMALL(IF(V$1='Contratações Governo'!$G$1:$G$525,ROW('Contratações Governo'!$G$1:$G$525)-ROW('Contratações Governo'!$G$1)+1),ROW(23:23))),"")</f>
        <v/>
      </c>
    </row>
    <row r="68" spans="1:22">
      <c r="A68" s="486"/>
      <c r="B68" s="408" t="str" cm="1">
        <f t="array" ref="B68">IFERROR(INDEX('Contratações Governo'!$I$1:$I548,SMALL(IF(B$1='Contratações Governo'!$G$1:$G$525,ROW('Contratações Governo'!$G$1:$G$525)-ROW('Contratações Governo'!$G$1)+1),ROW(24:24))),"")</f>
        <v/>
      </c>
      <c r="C68" s="405" t="str" cm="1">
        <f t="array" ref="C68">IFERROR(INDEX('Contratações Governo'!$I$1:$I548,SMALL(IF(C$1='Contratações Governo'!$G$1:$G$525,ROW('Contratações Governo'!$G$1:$G$525)-ROW('Contratações Governo'!$G$1)+1),ROW(24:24))),"")</f>
        <v/>
      </c>
      <c r="D68" s="404" t="str" cm="1">
        <f t="array" ref="D68">IFERROR(INDEX('Contratações Governo'!$I$1:$I548,SMALL(IF(D$1='Contratações Governo'!$G$1:$G$525,ROW('Contratações Governo'!$G$1:$G$525)-ROW('Contratações Governo'!$G$1)+1),ROW(24:24))),"")</f>
        <v/>
      </c>
      <c r="E68" s="405" t="str" cm="1">
        <f t="array" ref="E68">IFERROR(INDEX('Contratações Governo'!$I$1:$I548,SMALL(IF(E$1='Contratações Governo'!$G$1:$G$525,ROW('Contratações Governo'!$G$1:$G$525)-ROW('Contratações Governo'!$G$1)+1),ROW(24:24))),"")</f>
        <v/>
      </c>
      <c r="F68" s="404" t="str" cm="1">
        <f t="array" ref="F68">IFERROR(INDEX('Contratações Governo'!$I$1:$I548,SMALL(IF(F$1='Contratações Governo'!$G$1:$G$525,ROW('Contratações Governo'!$G$1:$G$525)-ROW('Contratações Governo'!$G$1)+1),ROW(24:24))),"")</f>
        <v/>
      </c>
      <c r="G68" s="405" t="str" cm="1">
        <f t="array" ref="G68">IFERROR(INDEX('Contratações Governo'!$I$1:$I548,SMALL(IF(G$1='Contratações Governo'!$G$1:$G$525,ROW('Contratações Governo'!$G$1:$G$525)-ROW('Contratações Governo'!$G$1)+1),ROW(24:24))),"")</f>
        <v/>
      </c>
      <c r="H68" s="404" t="str" cm="1">
        <f t="array" ref="H68">IFERROR(INDEX('Contratações Governo'!$I$1:$I548,SMALL(IF(H$1='Contratações Governo'!$G$1:$G$525,ROW('Contratações Governo'!$G$1:$G$525)-ROW('Contratações Governo'!$G$1)+1),ROW(24:24))),"")</f>
        <v/>
      </c>
      <c r="I68" s="405" cm="1">
        <f t="array" ref="I68">IFERROR(INDEX('Contratações Governo'!$I$1:$I548,SMALL(IF(I$1='Contratações Governo'!$G$1:$G$525,ROW('Contratações Governo'!$G$1:$G$525)-ROW('Contratações Governo'!$G$1)+1),ROW(24:24))),"")</f>
        <v>11669.09</v>
      </c>
      <c r="J68" s="404" t="str" cm="1">
        <f t="array" ref="J68">IFERROR(INDEX('Contratações Governo'!$I$1:$I548,SMALL(IF(J$1='Contratações Governo'!$G$1:$G$525,ROW('Contratações Governo'!$G$1:$G$525)-ROW('Contratações Governo'!$G$1)+1),ROW(24:24))),"")</f>
        <v/>
      </c>
      <c r="K68" s="405" t="str" cm="1">
        <f t="array" ref="K68">IFERROR(INDEX('Contratações Governo'!$I$1:$I548,SMALL(IF(K$1='Contratações Governo'!$G$1:$G$525,ROW('Contratações Governo'!$G$1:$G$525)-ROW('Contratações Governo'!$G$1)+1),ROW(24:24))),"")</f>
        <v/>
      </c>
      <c r="L68" s="404" t="str" cm="1">
        <f t="array" ref="L68">IFERROR(INDEX('Contratações Governo'!$I$1:$I548,SMALL(IF(L$1='Contratações Governo'!$G$1:$G$525,ROW('Contratações Governo'!$G$1:$G$525)-ROW('Contratações Governo'!$G$1)+1),ROW(24:24))),"")</f>
        <v/>
      </c>
      <c r="M68" s="405" t="str" cm="1">
        <f t="array" ref="M68">IFERROR(INDEX('Contratações Governo'!$I$1:$I548,SMALL(IF(M$1='Contratações Governo'!$G$1:$G$525,ROW('Contratações Governo'!$G$1:$G$525)-ROW('Contratações Governo'!$G$1)+1),ROW(24:24))),"")</f>
        <v/>
      </c>
      <c r="N68" s="404" t="str" cm="1">
        <f t="array" ref="N68">IFERROR(INDEX('Contratações Governo'!$I$1:$I548,SMALL(IF(N$1='Contratações Governo'!$G$1:$G$525,ROW('Contratações Governo'!$G$1:$G$525)-ROW('Contratações Governo'!$G$1)+1),ROW(24:24))),"")</f>
        <v/>
      </c>
      <c r="O68" s="405" t="str" cm="1">
        <f t="array" ref="O68">IFERROR(INDEX('Contratações Governo'!$I$1:$I548,SMALL(IF(O$1='Contratações Governo'!$G$1:$G$525,ROW('Contratações Governo'!$G$1:$G$525)-ROW('Contratações Governo'!$G$1)+1),ROW(24:24))),"")</f>
        <v/>
      </c>
      <c r="P68" s="404" t="str" cm="1">
        <f t="array" ref="P68">IFERROR(INDEX('Contratações Governo'!$I$1:$I548,SMALL(IF(P$1='Contratações Governo'!$G$1:$G$525,ROW('Contratações Governo'!$G$1:$G$525)-ROW('Contratações Governo'!$G$1)+1),ROW(24:24))),"")</f>
        <v/>
      </c>
      <c r="Q68" s="405" t="str" cm="1">
        <f t="array" ref="Q68">IFERROR(INDEX('Contratações Governo'!$I$1:$I548,SMALL(IF(Q$1='Contratações Governo'!$G$1:$G$525,ROW('Contratações Governo'!$G$1:$G$525)-ROW('Contratações Governo'!$G$1)+1),ROW(24:24))),"")</f>
        <v/>
      </c>
      <c r="R68" s="404" t="str" cm="1">
        <f t="array" ref="R68">IFERROR(INDEX('Contratações Governo'!$I$1:$I548,SMALL(IF(R$1='Contratações Governo'!$G$1:$G$525,ROW('Contratações Governo'!$G$1:$G$525)-ROW('Contratações Governo'!$G$1)+1),ROW(24:24))),"")</f>
        <v/>
      </c>
      <c r="S68" s="405" t="str" cm="1">
        <f t="array" ref="S68">IFERROR(INDEX('Contratações Governo'!$I$1:$I548,SMALL(IF(S$1='Contratações Governo'!$G$1:$G$525,ROW('Contratações Governo'!$G$1:$G$525)-ROW('Contratações Governo'!$G$1)+1),ROW(24:24))),"")</f>
        <v/>
      </c>
      <c r="T68" s="404" t="str" cm="1">
        <f t="array" ref="T68">IFERROR(INDEX('Contratações Governo'!$I$1:$I548,SMALL(IF(T$1='Contratações Governo'!$G$1:$G$525,ROW('Contratações Governo'!$G$1:$G$525)-ROW('Contratações Governo'!$G$1)+1),ROW(24:24))),"")</f>
        <v/>
      </c>
      <c r="U68" s="405" t="str" cm="1">
        <f t="array" ref="U68">IFERROR(INDEX('Contratações Governo'!$I$1:$I548,SMALL(IF(U$1='Contratações Governo'!$G$1:$G$525,ROW('Contratações Governo'!$G$1:$G$525)-ROW('Contratações Governo'!$G$1)+1),ROW(24:24))),"")</f>
        <v/>
      </c>
      <c r="V68" s="406" t="str" cm="1">
        <f t="array" ref="V68">IFERROR(INDEX('Contratações Governo'!$I$1:$I548,SMALL(IF(V$1='Contratações Governo'!$G$1:$G$525,ROW('Contratações Governo'!$G$1:$G$525)-ROW('Contratações Governo'!$G$1)+1),ROW(24:24))),"")</f>
        <v/>
      </c>
    </row>
    <row r="69" spans="1:22">
      <c r="A69" s="486"/>
      <c r="B69" s="408"/>
      <c r="C69" s="405"/>
      <c r="D69" s="404"/>
      <c r="E69" s="405"/>
      <c r="F69" s="404"/>
      <c r="G69" s="405"/>
      <c r="H69" s="404"/>
      <c r="I69" s="405" cm="1">
        <f t="array" ref="I69">IFERROR(INDEX('Contratações Governo'!$I$1:$I549,SMALL(IF(I$1='Contratações Governo'!$G$1:$G$525,ROW('Contratações Governo'!$G$1:$G$525)-ROW('Contratações Governo'!$G$1)+1),ROW(25:25))),"")</f>
        <v>11669.09</v>
      </c>
      <c r="J69" s="404"/>
      <c r="K69" s="405"/>
      <c r="L69" s="404"/>
      <c r="M69" s="405"/>
      <c r="N69" s="404"/>
      <c r="O69" s="405"/>
      <c r="P69" s="404"/>
      <c r="Q69" s="405"/>
      <c r="R69" s="404"/>
      <c r="S69" s="405"/>
      <c r="T69" s="404"/>
      <c r="U69" s="405"/>
      <c r="V69" s="406"/>
    </row>
    <row r="70" spans="1:22">
      <c r="A70" s="486"/>
      <c r="B70" s="408"/>
      <c r="C70" s="405"/>
      <c r="D70" s="404"/>
      <c r="E70" s="405"/>
      <c r="F70" s="404"/>
      <c r="G70" s="405"/>
      <c r="H70" s="404"/>
      <c r="I70" s="405" cm="1">
        <f t="array" ref="I70">IFERROR(INDEX('Contratações Governo'!$I$1:$I550,SMALL(IF(I$1='Contratações Governo'!$G$1:$G$525,ROW('Contratações Governo'!$G$1:$G$525)-ROW('Contratações Governo'!$G$1)+1),ROW(26:26))),"")</f>
        <v>11669.09</v>
      </c>
      <c r="J70" s="404"/>
      <c r="K70" s="405"/>
      <c r="L70" s="404"/>
      <c r="M70" s="405"/>
      <c r="N70" s="404"/>
      <c r="O70" s="405"/>
      <c r="P70" s="404"/>
      <c r="Q70" s="405"/>
      <c r="R70" s="404"/>
      <c r="S70" s="405"/>
      <c r="T70" s="404"/>
      <c r="U70" s="405"/>
      <c r="V70" s="406"/>
    </row>
    <row r="71" spans="1:22">
      <c r="A71" s="486"/>
      <c r="B71" s="408"/>
      <c r="C71" s="405"/>
      <c r="D71" s="404"/>
      <c r="E71" s="405"/>
      <c r="F71" s="404"/>
      <c r="G71" s="405"/>
      <c r="H71" s="404"/>
      <c r="I71" s="405" t="str" cm="1">
        <f t="array" ref="I71">IFERROR(INDEX('Contratações Governo'!$I$1:$I551,SMALL(IF(I$1='Contratações Governo'!$G$1:$G$525,ROW('Contratações Governo'!$G$1:$G$525)-ROW('Contratações Governo'!$G$1)+1),ROW(27:27))),"")</f>
        <v/>
      </c>
      <c r="J71" s="404"/>
      <c r="K71" s="405"/>
      <c r="L71" s="404"/>
      <c r="M71" s="405"/>
      <c r="N71" s="404"/>
      <c r="O71" s="405"/>
      <c r="P71" s="404"/>
      <c r="Q71" s="405"/>
      <c r="R71" s="404"/>
      <c r="S71" s="405"/>
      <c r="T71" s="404"/>
      <c r="U71" s="405"/>
      <c r="V71" s="406"/>
    </row>
    <row r="72" spans="1:22" ht="15.75" thickBot="1">
      <c r="A72" s="487"/>
      <c r="B72" s="409" t="str" cm="1">
        <f t="array" ref="B72">IFERROR(INDEX('Contratações Governo'!$I$1:$I549,SMALL(IF(B$1='Contratações Governo'!$G$1:$G$525,ROW('Contratações Governo'!$G$1:$G$525)-ROW('Contratações Governo'!$G$1)+1),ROW(25:25))),"")</f>
        <v/>
      </c>
      <c r="C72" s="410" t="str" cm="1">
        <f t="array" ref="C72">IFERROR(INDEX('Contratações Governo'!$I$1:$I549,SMALL(IF(C$1='Contratações Governo'!$G$1:$G$525,ROW('Contratações Governo'!$G$1:$G$525)-ROW('Contratações Governo'!$G$1)+1),ROW(25:25))),"")</f>
        <v/>
      </c>
      <c r="D72" s="411" t="str" cm="1">
        <f t="array" ref="D72">IFERROR(INDEX('Contratações Governo'!$I$1:$I549,SMALL(IF(D$1='Contratações Governo'!$G$1:$G$525,ROW('Contratações Governo'!$G$1:$G$525)-ROW('Contratações Governo'!$G$1)+1),ROW(25:25))),"")</f>
        <v/>
      </c>
      <c r="E72" s="410" t="str" cm="1">
        <f t="array" ref="E72">IFERROR(INDEX('Contratações Governo'!$I$1:$I549,SMALL(IF(E$1='Contratações Governo'!$G$1:$G$525,ROW('Contratações Governo'!$G$1:$G$525)-ROW('Contratações Governo'!$G$1)+1),ROW(25:25))),"")</f>
        <v/>
      </c>
      <c r="F72" s="411" t="str" cm="1">
        <f t="array" ref="F72">IFERROR(INDEX('Contratações Governo'!$I$1:$I549,SMALL(IF(F$1='Contratações Governo'!$G$1:$G$525,ROW('Contratações Governo'!$G$1:$G$525)-ROW('Contratações Governo'!$G$1)+1),ROW(25:25))),"")</f>
        <v/>
      </c>
      <c r="G72" s="410" t="str" cm="1">
        <f t="array" ref="G72">IFERROR(INDEX('Contratações Governo'!$I$1:$I549,SMALL(IF(G$1='Contratações Governo'!$G$1:$G$525,ROW('Contratações Governo'!$G$1:$G$525)-ROW('Contratações Governo'!$G$1)+1),ROW(25:25))),"")</f>
        <v/>
      </c>
      <c r="H72" s="411" t="str" cm="1">
        <f t="array" ref="H72">IFERROR(INDEX('Contratações Governo'!$I$1:$I549,SMALL(IF(H$1='Contratações Governo'!$G$1:$G$525,ROW('Contratações Governo'!$G$1:$G$525)-ROW('Contratações Governo'!$G$1)+1),ROW(25:25))),"")</f>
        <v/>
      </c>
      <c r="I72" s="410" t="str" cm="1">
        <f t="array" ref="I72">IFERROR(INDEX('Contratações Governo'!$I$1:$I552,SMALL(IF(I$1='Contratações Governo'!$G$1:$G$525,ROW('Contratações Governo'!$G$1:$G$525)-ROW('Contratações Governo'!$G$1)+1),ROW(28:28))),"")</f>
        <v/>
      </c>
      <c r="J72" s="411" t="str" cm="1">
        <f t="array" ref="J72">IFERROR(INDEX('Contratações Governo'!$I$1:$I549,SMALL(IF(J$1='Contratações Governo'!$G$1:$G$525,ROW('Contratações Governo'!$G$1:$G$525)-ROW('Contratações Governo'!$G$1)+1),ROW(25:25))),"")</f>
        <v/>
      </c>
      <c r="K72" s="410" t="str" cm="1">
        <f t="array" ref="K72">IFERROR(INDEX('Contratações Governo'!$I$1:$I549,SMALL(IF(K$1='Contratações Governo'!$G$1:$G$525,ROW('Contratações Governo'!$G$1:$G$525)-ROW('Contratações Governo'!$G$1)+1),ROW(25:25))),"")</f>
        <v/>
      </c>
      <c r="L72" s="411" t="str" cm="1">
        <f t="array" ref="L72">IFERROR(INDEX('Contratações Governo'!$I$1:$I549,SMALL(IF(L$1='Contratações Governo'!$G$1:$G$525,ROW('Contratações Governo'!$G$1:$G$525)-ROW('Contratações Governo'!$G$1)+1),ROW(25:25))),"")</f>
        <v/>
      </c>
      <c r="M72" s="410" t="str" cm="1">
        <f t="array" ref="M72">IFERROR(INDEX('Contratações Governo'!$I$1:$I549,SMALL(IF(M$1='Contratações Governo'!$G$1:$G$525,ROW('Contratações Governo'!$G$1:$G$525)-ROW('Contratações Governo'!$G$1)+1),ROW(25:25))),"")</f>
        <v/>
      </c>
      <c r="N72" s="411" t="str" cm="1">
        <f t="array" ref="N72">IFERROR(INDEX('Contratações Governo'!$I$1:$I549,SMALL(IF(N$1='Contratações Governo'!$G$1:$G$525,ROW('Contratações Governo'!$G$1:$G$525)-ROW('Contratações Governo'!$G$1)+1),ROW(25:25))),"")</f>
        <v/>
      </c>
      <c r="O72" s="410" t="str" cm="1">
        <f t="array" ref="O72">IFERROR(INDEX('Contratações Governo'!$I$1:$I549,SMALL(IF(O$1='Contratações Governo'!$G$1:$G$525,ROW('Contratações Governo'!$G$1:$G$525)-ROW('Contratações Governo'!$G$1)+1),ROW(25:25))),"")</f>
        <v/>
      </c>
      <c r="P72" s="411" t="str" cm="1">
        <f t="array" ref="P72">IFERROR(INDEX('Contratações Governo'!$I$1:$I549,SMALL(IF(P$1='Contratações Governo'!$G$1:$G$525,ROW('Contratações Governo'!$G$1:$G$525)-ROW('Contratações Governo'!$G$1)+1),ROW(25:25))),"")</f>
        <v/>
      </c>
      <c r="Q72" s="410" t="str" cm="1">
        <f t="array" ref="Q72">IFERROR(INDEX('Contratações Governo'!$I$1:$I549,SMALL(IF(Q$1='Contratações Governo'!$G$1:$G$525,ROW('Contratações Governo'!$G$1:$G$525)-ROW('Contratações Governo'!$G$1)+1),ROW(25:25))),"")</f>
        <v/>
      </c>
      <c r="R72" s="411" t="str" cm="1">
        <f t="array" ref="R72">IFERROR(INDEX('Contratações Governo'!$I$1:$I549,SMALL(IF(R$1='Contratações Governo'!$G$1:$G$525,ROW('Contratações Governo'!$G$1:$G$525)-ROW('Contratações Governo'!$G$1)+1),ROW(25:25))),"")</f>
        <v/>
      </c>
      <c r="S72" s="410" t="str" cm="1">
        <f t="array" ref="S72">IFERROR(INDEX('Contratações Governo'!$I$1:$I549,SMALL(IF(S$1='Contratações Governo'!$G$1:$G$525,ROW('Contratações Governo'!$G$1:$G$525)-ROW('Contratações Governo'!$G$1)+1),ROW(25:25))),"")</f>
        <v/>
      </c>
      <c r="T72" s="411" t="str" cm="1">
        <f t="array" ref="T72">IFERROR(INDEX('Contratações Governo'!$I$1:$I549,SMALL(IF(T$1='Contratações Governo'!$G$1:$G$525,ROW('Contratações Governo'!$G$1:$G$525)-ROW('Contratações Governo'!$G$1)+1),ROW(25:25))),"")</f>
        <v/>
      </c>
      <c r="U72" s="410" t="str" cm="1">
        <f t="array" ref="U72">IFERROR(INDEX('Contratações Governo'!$I$1:$I549,SMALL(IF(U$1='Contratações Governo'!$G$1:$G$525,ROW('Contratações Governo'!$G$1:$G$525)-ROW('Contratações Governo'!$G$1)+1),ROW(25:25))),"")</f>
        <v/>
      </c>
      <c r="V72" s="412" t="str" cm="1">
        <f t="array" ref="V72">IFERROR(INDEX('Contratações Governo'!$I$1:$I549,SMALL(IF(V$1='Contratações Governo'!$G$1:$G$525,ROW('Contratações Governo'!$G$1:$G$525)-ROW('Contratações Governo'!$G$1)+1),ROW(25:25))),"")</f>
        <v/>
      </c>
    </row>
    <row r="73" spans="1:22">
      <c r="A73" s="482" t="s">
        <v>58</v>
      </c>
      <c r="B73" s="408" t="str" cm="1">
        <f t="array" ref="B73">IFERROR(INDEX('Contratações Governo'!$I$1:$I544,SMALL(IF(B$1='Contratações Governo'!$G$1:$G$525,ROW('Contratações Governo'!$G$1:$G$525)-ROW('Contratações Governo'!$G$1)+1),ROW(20:20))),"")</f>
        <v/>
      </c>
      <c r="C73" s="405" t="str" cm="1">
        <f t="array" ref="C73">IFERROR(INDEX('Contratações Governo'!$I$1:$I544,SMALL(IF(C$1='Contratações Governo'!$G$1:$G$525,ROW('Contratações Governo'!$G$1:$G$525)-ROW('Contratações Governo'!$G$1)+1),ROW(20:20))),"")</f>
        <v/>
      </c>
      <c r="D73" s="404" t="str" cm="1">
        <f t="array" ref="D73">IFERROR(INDEX('Contratações Governo'!$I$1:$I544,SMALL(IF(D$1='Contratações Governo'!$G$1:$G$525,ROW('Contratações Governo'!$G$1:$G$525)-ROW('Contratações Governo'!$G$1)+1),ROW(20:20))),"")</f>
        <v/>
      </c>
      <c r="E73" s="405" t="str" cm="1">
        <f t="array" ref="E73">IFERROR(INDEX('Contratações Governo'!$I$1:$I544,SMALL(IF(E$1='Contratações Governo'!$G$1:$G$525,ROW('Contratações Governo'!$G$1:$G$525)-ROW('Contratações Governo'!$G$1)+1),ROW(20:20))),"")</f>
        <v/>
      </c>
      <c r="F73" s="404" t="str" cm="1">
        <f t="array" ref="F73">IFERROR(INDEX('Contratações Governo'!$I$1:$I544,SMALL(IF(F$1='Contratações Governo'!$G$1:$G$525,ROW('Contratações Governo'!$G$1:$G$525)-ROW('Contratações Governo'!$G$1)+1),ROW(20:20))),"")</f>
        <v/>
      </c>
      <c r="G73" s="405">
        <v>4000</v>
      </c>
      <c r="H73" s="404">
        <v>6100</v>
      </c>
      <c r="I73" s="405">
        <v>10000</v>
      </c>
      <c r="J73" s="360"/>
      <c r="K73" s="359"/>
      <c r="L73" s="404">
        <v>9000</v>
      </c>
      <c r="M73" s="405" t="str" cm="1">
        <f t="array" ref="M73">IFERROR(INDEX('Contratações Governo'!$I$1:$I544,SMALL(IF(M$1='Contratações Governo'!$G$1:$G$525,ROW('Contratações Governo'!$G$1:$G$525)-ROW('Contratações Governo'!$G$1)+1),ROW(20:20))),"")</f>
        <v/>
      </c>
      <c r="N73" s="404" t="str" cm="1">
        <f t="array" ref="N73">IFERROR(INDEX('Contratações Governo'!$I$1:$I544,SMALL(IF(N$1='Contratações Governo'!$G$1:$G$525,ROW('Contratações Governo'!$G$1:$G$525)-ROW('Contratações Governo'!$G$1)+1),ROW(20:20))),"")</f>
        <v/>
      </c>
      <c r="O73" s="405" t="str" cm="1">
        <f t="array" ref="O73">IFERROR(INDEX('Contratações Governo'!$I$1:$I544,SMALL(IF(O$1='Contratações Governo'!$G$1:$G$525,ROW('Contratações Governo'!$G$1:$G$525)-ROW('Contratações Governo'!$G$1)+1),ROW(20:20))),"")</f>
        <v/>
      </c>
      <c r="P73" s="404" t="str" cm="1">
        <f t="array" ref="P73">IFERROR(INDEX('Contratações Governo'!$I$1:$I544,SMALL(IF(P$1='Contratações Governo'!$G$1:$G$525,ROW('Contratações Governo'!$G$1:$G$525)-ROW('Contratações Governo'!$G$1)+1),ROW(20:20))),"")</f>
        <v/>
      </c>
      <c r="Q73" s="405" t="str" cm="1">
        <f t="array" ref="Q73">IFERROR(INDEX('Contratações Governo'!$I$1:$I544,SMALL(IF(Q$1='Contratações Governo'!$G$1:$G$525,ROW('Contratações Governo'!$G$1:$G$525)-ROW('Contratações Governo'!$G$1)+1),ROW(20:20))),"")</f>
        <v/>
      </c>
      <c r="R73" s="404">
        <v>20000</v>
      </c>
      <c r="S73" s="405" t="str" cm="1">
        <f t="array" ref="S73">IFERROR(INDEX('Contratações Governo'!$I$1:$I544,SMALL(IF(S$1='Contratações Governo'!$G$1:$G$525,ROW('Contratações Governo'!$G$1:$G$525)-ROW('Contratações Governo'!$G$1)+1),ROW(20:20))),"")</f>
        <v/>
      </c>
      <c r="T73" s="404">
        <v>15000</v>
      </c>
      <c r="U73" s="405" t="str" cm="1">
        <f t="array" ref="U73">IFERROR(INDEX('Contratações Governo'!$I$1:$I544,SMALL(IF(U$1='Contratações Governo'!$G$1:$G$525,ROW('Contratações Governo'!$G$1:$G$525)-ROW('Contratações Governo'!$G$1)+1),ROW(20:20))),"")</f>
        <v/>
      </c>
      <c r="V73" s="406" t="str" cm="1">
        <f t="array" ref="V73">IFERROR(INDEX('Contratações Governo'!$I$1:$I544,SMALL(IF(V$1='Contratações Governo'!$G$1:$G$525,ROW('Contratações Governo'!$G$1:$G$525)-ROW('Contratações Governo'!$G$1)+1),ROW(20:20))),"")</f>
        <v/>
      </c>
    </row>
    <row r="74" spans="1:22">
      <c r="A74" s="483"/>
      <c r="B74" s="408" t="str" cm="1">
        <f t="array" ref="B74">IFERROR(INDEX('Contratações Governo'!$I$1:$I545,SMALL(IF(B$1='Contratações Governo'!$G$1:$G$525,ROW('Contratações Governo'!$G$1:$G$525)-ROW('Contratações Governo'!$G$1)+1),ROW(21:21))),"")</f>
        <v/>
      </c>
      <c r="C74" s="405" t="str" cm="1">
        <f t="array" ref="C74">IFERROR(INDEX('Contratações Governo'!$I$1:$I545,SMALL(IF(C$1='Contratações Governo'!$G$1:$G$525,ROW('Contratações Governo'!$G$1:$G$525)-ROW('Contratações Governo'!$G$1)+1),ROW(21:21))),"")</f>
        <v/>
      </c>
      <c r="D74" s="404" t="str" cm="1">
        <f t="array" ref="D74">IFERROR(INDEX('Contratações Governo'!$I$1:$I545,SMALL(IF(D$1='Contratações Governo'!$G$1:$G$525,ROW('Contratações Governo'!$G$1:$G$525)-ROW('Contratações Governo'!$G$1)+1),ROW(21:21))),"")</f>
        <v/>
      </c>
      <c r="E74" s="405" t="str" cm="1">
        <f t="array" ref="E74">IFERROR(INDEX('Contratações Governo'!$I$1:$I545,SMALL(IF(E$1='Contratações Governo'!$G$1:$G$525,ROW('Contratações Governo'!$G$1:$G$525)-ROW('Contratações Governo'!$G$1)+1),ROW(21:21))),"")</f>
        <v/>
      </c>
      <c r="F74" s="404" t="str" cm="1">
        <f t="array" ref="F74">IFERROR(INDEX('Contratações Governo'!$I$1:$I545,SMALL(IF(F$1='Contratações Governo'!$G$1:$G$525,ROW('Contratações Governo'!$G$1:$G$525)-ROW('Contratações Governo'!$G$1)+1),ROW(21:21))),"")</f>
        <v/>
      </c>
      <c r="G74" s="405">
        <v>3000</v>
      </c>
      <c r="H74" s="360"/>
      <c r="I74" s="359"/>
      <c r="J74" s="404" t="str" cm="1">
        <f t="array" ref="J74">IFERROR(INDEX('Contratações Governo'!$I$1:$I545,SMALL(IF(J$1='Contratações Governo'!$G$1:$G$525,ROW('Contratações Governo'!$G$1:$G$525)-ROW('Contratações Governo'!$G$1)+1),ROW(21:21))),"")</f>
        <v/>
      </c>
      <c r="K74" s="405" t="str" cm="1">
        <f t="array" ref="K74">IFERROR(INDEX('Contratações Governo'!$I$1:$I545,SMALL(IF(K$1='Contratações Governo'!$G$1:$G$525,ROW('Contratações Governo'!$G$1:$G$525)-ROW('Contratações Governo'!$G$1)+1),ROW(21:21))),"")</f>
        <v/>
      </c>
      <c r="L74" s="404" t="str" cm="1">
        <f t="array" ref="L74">IFERROR(INDEX('Contratações Governo'!$I$1:$I545,SMALL(IF(L$1='Contratações Governo'!$G$1:$G$525,ROW('Contratações Governo'!$G$1:$G$525)-ROW('Contratações Governo'!$G$1)+1),ROW(21:21))),"")</f>
        <v/>
      </c>
      <c r="M74" s="405" t="str" cm="1">
        <f t="array" ref="M74">IFERROR(INDEX('Contratações Governo'!$I$1:$I545,SMALL(IF(M$1='Contratações Governo'!$G$1:$G$525,ROW('Contratações Governo'!$G$1:$G$525)-ROW('Contratações Governo'!$G$1)+1),ROW(21:21))),"")</f>
        <v/>
      </c>
      <c r="N74" s="404" t="str" cm="1">
        <f t="array" ref="N74">IFERROR(INDEX('Contratações Governo'!$I$1:$I545,SMALL(IF(N$1='Contratações Governo'!$G$1:$G$525,ROW('Contratações Governo'!$G$1:$G$525)-ROW('Contratações Governo'!$G$1)+1),ROW(21:21))),"")</f>
        <v/>
      </c>
      <c r="O74" s="405" t="str" cm="1">
        <f t="array" ref="O74">IFERROR(INDEX('Contratações Governo'!$I$1:$I545,SMALL(IF(O$1='Contratações Governo'!$G$1:$G$525,ROW('Contratações Governo'!$G$1:$G$525)-ROW('Contratações Governo'!$G$1)+1),ROW(21:21))),"")</f>
        <v/>
      </c>
      <c r="P74" s="404" t="str" cm="1">
        <f t="array" ref="P74">IFERROR(INDEX('Contratações Governo'!$I$1:$I545,SMALL(IF(P$1='Contratações Governo'!$G$1:$G$525,ROW('Contratações Governo'!$G$1:$G$525)-ROW('Contratações Governo'!$G$1)+1),ROW(21:21))),"")</f>
        <v/>
      </c>
      <c r="Q74" s="405" t="str" cm="1">
        <f t="array" ref="Q74">IFERROR(INDEX('Contratações Governo'!$I$1:$I545,SMALL(IF(Q$1='Contratações Governo'!$G$1:$G$525,ROW('Contratações Governo'!$G$1:$G$525)-ROW('Contratações Governo'!$G$1)+1),ROW(21:21))),"")</f>
        <v/>
      </c>
      <c r="R74" s="404" t="str" cm="1">
        <f t="array" ref="R74">IFERROR(INDEX('Contratações Governo'!$I$1:$I545,SMALL(IF(R$1='Contratações Governo'!$G$1:$G$525,ROW('Contratações Governo'!$G$1:$G$525)-ROW('Contratações Governo'!$G$1)+1),ROW(21:21))),"")</f>
        <v/>
      </c>
      <c r="S74" s="405" t="str" cm="1">
        <f t="array" ref="S74">IFERROR(INDEX('Contratações Governo'!$I$1:$I545,SMALL(IF(S$1='Contratações Governo'!$G$1:$G$525,ROW('Contratações Governo'!$G$1:$G$525)-ROW('Contratações Governo'!$G$1)+1),ROW(21:21))),"")</f>
        <v/>
      </c>
      <c r="T74" s="404" t="str" cm="1">
        <f t="array" ref="T74">IFERROR(INDEX('Contratações Governo'!$I$1:$I545,SMALL(IF(T$1='Contratações Governo'!$G$1:$G$525,ROW('Contratações Governo'!$G$1:$G$525)-ROW('Contratações Governo'!$G$1)+1),ROW(21:21))),"")</f>
        <v/>
      </c>
      <c r="U74" s="405" t="str" cm="1">
        <f t="array" ref="U74">IFERROR(INDEX('Contratações Governo'!$I$1:$I545,SMALL(IF(U$1='Contratações Governo'!$G$1:$G$525,ROW('Contratações Governo'!$G$1:$G$525)-ROW('Contratações Governo'!$G$1)+1),ROW(21:21))),"")</f>
        <v/>
      </c>
      <c r="V74" s="406" t="str" cm="1">
        <f t="array" ref="V74">IFERROR(INDEX('Contratações Governo'!$I$1:$I545,SMALL(IF(V$1='Contratações Governo'!$G$1:$G$525,ROW('Contratações Governo'!$G$1:$G$525)-ROW('Contratações Governo'!$G$1)+1),ROW(21:21))),"")</f>
        <v/>
      </c>
    </row>
    <row r="75" spans="1:22" ht="15.75" thickBot="1">
      <c r="A75" s="484"/>
      <c r="B75" s="409" t="str" cm="1">
        <f t="array" ref="B75">IFERROR(INDEX('Contratações Governo'!$I$1:$I546,SMALL(IF(B$1='Contratações Governo'!$G$1:$G$525,ROW('Contratações Governo'!$G$1:$G$525)-ROW('Contratações Governo'!$G$1)+1),ROW(22:22))),"")</f>
        <v/>
      </c>
      <c r="C75" s="410" t="str" cm="1">
        <f t="array" ref="C75">IFERROR(INDEX('Contratações Governo'!$I$1:$I546,SMALL(IF(C$1='Contratações Governo'!$G$1:$G$525,ROW('Contratações Governo'!$G$1:$G$525)-ROW('Contratações Governo'!$G$1)+1),ROW(22:22))),"")</f>
        <v/>
      </c>
      <c r="D75" s="411" t="str" cm="1">
        <f t="array" ref="D75">IFERROR(INDEX('Contratações Governo'!$I$1:$I546,SMALL(IF(D$1='Contratações Governo'!$G$1:$G$525,ROW('Contratações Governo'!$G$1:$G$525)-ROW('Contratações Governo'!$G$1)+1),ROW(22:22))),"")</f>
        <v/>
      </c>
      <c r="E75" s="410" t="str" cm="1">
        <f t="array" ref="E75">IFERROR(INDEX('Contratações Governo'!$I$1:$I546,SMALL(IF(E$1='Contratações Governo'!$G$1:$G$525,ROW('Contratações Governo'!$G$1:$G$525)-ROW('Contratações Governo'!$G$1)+1),ROW(22:22))),"")</f>
        <v/>
      </c>
      <c r="F75" s="411" t="str" cm="1">
        <f t="array" ref="F75">IFERROR(INDEX('Contratações Governo'!$I$1:$I546,SMALL(IF(F$1='Contratações Governo'!$G$1:$G$525,ROW('Contratações Governo'!$G$1:$G$525)-ROW('Contratações Governo'!$G$1)+1),ROW(22:22))),"")</f>
        <v/>
      </c>
      <c r="G75" s="410"/>
      <c r="H75" s="411"/>
      <c r="I75" s="410"/>
      <c r="J75" s="411" t="str" cm="1">
        <f t="array" ref="J75">IFERROR(INDEX('Contratações Governo'!$I$1:$I546,SMALL(IF(J$1='Contratações Governo'!$G$1:$G$525,ROW('Contratações Governo'!$G$1:$G$525)-ROW('Contratações Governo'!$G$1)+1),ROW(22:22))),"")</f>
        <v/>
      </c>
      <c r="K75" s="410" t="str" cm="1">
        <f t="array" ref="K75">IFERROR(INDEX('Contratações Governo'!$I$1:$I546,SMALL(IF(K$1='Contratações Governo'!$G$1:$G$525,ROW('Contratações Governo'!$G$1:$G$525)-ROW('Contratações Governo'!$G$1)+1),ROW(22:22))),"")</f>
        <v/>
      </c>
      <c r="L75" s="411" t="str" cm="1">
        <f t="array" ref="L75">IFERROR(INDEX('Contratações Governo'!$I$1:$I546,SMALL(IF(L$1='Contratações Governo'!$G$1:$G$525,ROW('Contratações Governo'!$G$1:$G$525)-ROW('Contratações Governo'!$G$1)+1),ROW(22:22))),"")</f>
        <v/>
      </c>
      <c r="M75" s="410" t="str" cm="1">
        <f t="array" ref="M75">IFERROR(INDEX('Contratações Governo'!$I$1:$I546,SMALL(IF(M$1='Contratações Governo'!$G$1:$G$525,ROW('Contratações Governo'!$G$1:$G$525)-ROW('Contratações Governo'!$G$1)+1),ROW(22:22))),"")</f>
        <v/>
      </c>
      <c r="N75" s="411" t="str" cm="1">
        <f t="array" ref="N75">IFERROR(INDEX('Contratações Governo'!$I$1:$I546,SMALL(IF(N$1='Contratações Governo'!$G$1:$G$525,ROW('Contratações Governo'!$G$1:$G$525)-ROW('Contratações Governo'!$G$1)+1),ROW(22:22))),"")</f>
        <v/>
      </c>
      <c r="O75" s="410" t="str" cm="1">
        <f t="array" ref="O75">IFERROR(INDEX('Contratações Governo'!$I$1:$I546,SMALL(IF(O$1='Contratações Governo'!$G$1:$G$525,ROW('Contratações Governo'!$G$1:$G$525)-ROW('Contratações Governo'!$G$1)+1),ROW(22:22))),"")</f>
        <v/>
      </c>
      <c r="P75" s="411" t="str" cm="1">
        <f t="array" ref="P75">IFERROR(INDEX('Contratações Governo'!$I$1:$I546,SMALL(IF(P$1='Contratações Governo'!$G$1:$G$525,ROW('Contratações Governo'!$G$1:$G$525)-ROW('Contratações Governo'!$G$1)+1),ROW(22:22))),"")</f>
        <v/>
      </c>
      <c r="Q75" s="410" t="str" cm="1">
        <f t="array" ref="Q75">IFERROR(INDEX('Contratações Governo'!$I$1:$I546,SMALL(IF(Q$1='Contratações Governo'!$G$1:$G$525,ROW('Contratações Governo'!$G$1:$G$525)-ROW('Contratações Governo'!$G$1)+1),ROW(22:22))),"")</f>
        <v/>
      </c>
      <c r="R75" s="411" t="str" cm="1">
        <f t="array" ref="R75">IFERROR(INDEX('Contratações Governo'!$I$1:$I546,SMALL(IF(R$1='Contratações Governo'!$G$1:$G$525,ROW('Contratações Governo'!$G$1:$G$525)-ROW('Contratações Governo'!$G$1)+1),ROW(22:22))),"")</f>
        <v/>
      </c>
      <c r="S75" s="410" t="str" cm="1">
        <f t="array" ref="S75">IFERROR(INDEX('Contratações Governo'!$I$1:$I546,SMALL(IF(S$1='Contratações Governo'!$G$1:$G$525,ROW('Contratações Governo'!$G$1:$G$525)-ROW('Contratações Governo'!$G$1)+1),ROW(22:22))),"")</f>
        <v/>
      </c>
      <c r="T75" s="411" t="str" cm="1">
        <f t="array" ref="T75">IFERROR(INDEX('Contratações Governo'!$I$1:$I546,SMALL(IF(T$1='Contratações Governo'!$G$1:$G$525,ROW('Contratações Governo'!$G$1:$G$525)-ROW('Contratações Governo'!$G$1)+1),ROW(22:22))),"")</f>
        <v/>
      </c>
      <c r="U75" s="410" t="str" cm="1">
        <f t="array" ref="U75">IFERROR(INDEX('Contratações Governo'!$I$1:$I546,SMALL(IF(U$1='Contratações Governo'!$G$1:$G$525,ROW('Contratações Governo'!$G$1:$G$525)-ROW('Contratações Governo'!$G$1)+1),ROW(22:22))),"")</f>
        <v/>
      </c>
      <c r="V75" s="412" t="str" cm="1">
        <f t="array" ref="V75">IFERROR(INDEX('Contratações Governo'!$I$1:$I546,SMALL(IF(V$1='Contratações Governo'!$G$1:$G$525,ROW('Contratações Governo'!$G$1:$G$525)-ROW('Contratações Governo'!$G$1)+1),ROW(22:22))),"")</f>
        <v/>
      </c>
    </row>
    <row r="76" spans="1:22">
      <c r="A76" s="482" t="s">
        <v>59</v>
      </c>
      <c r="B76" s="407" t="str" cm="1">
        <f t="array" ref="B76">IFERROR(INDEX('Contratações Governo'!$I$1:$I547,SMALL(IF(B$1='Contratações Governo'!$G$1:$G$525,ROW('Contratações Governo'!$G$1:$G$525)-ROW('Contratações Governo'!$G$1)+1),ROW(23:23))),"")</f>
        <v/>
      </c>
      <c r="C76" s="402" t="str" cm="1">
        <f t="array" ref="C76">IFERROR(INDEX('Contratações Governo'!$I$1:$I547,SMALL(IF(C$1='Contratações Governo'!$G$1:$G$525,ROW('Contratações Governo'!$G$1:$G$525)-ROW('Contratações Governo'!$G$1)+1),ROW(23:23))),"")</f>
        <v/>
      </c>
      <c r="D76" s="401" t="str" cm="1">
        <f t="array" ref="D76">IFERROR(INDEX('Contratações Governo'!$I$1:$I547,SMALL(IF(D$1='Contratações Governo'!$G$1:$G$525,ROW('Contratações Governo'!$G$1:$G$525)-ROW('Contratações Governo'!$G$1)+1),ROW(23:23))),"")</f>
        <v/>
      </c>
      <c r="E76" s="402" t="str" cm="1">
        <f t="array" ref="E76">IFERROR(INDEX('Contratações Governo'!$I$1:$I547,SMALL(IF(E$1='Contratações Governo'!$G$1:$G$525,ROW('Contratações Governo'!$G$1:$G$525)-ROW('Contratações Governo'!$G$1)+1),ROW(23:23))),"")</f>
        <v/>
      </c>
      <c r="F76" s="401" t="str" cm="1">
        <f t="array" ref="F76">IFERROR(INDEX('Contratações Governo'!$I$1:$I547,SMALL(IF(F$1='Contratações Governo'!$G$1:$G$525,ROW('Contratações Governo'!$G$1:$G$525)-ROW('Contratações Governo'!$G$1)+1),ROW(23:23))),"")</f>
        <v/>
      </c>
      <c r="G76" s="402">
        <v>3600</v>
      </c>
      <c r="H76" s="401">
        <v>6428.33</v>
      </c>
      <c r="I76" s="402">
        <v>9741.2999999999993</v>
      </c>
      <c r="J76" s="401" t="str" cm="1">
        <f t="array" ref="J76">IFERROR(INDEX('Contratações Governo'!$I$1:$I547,SMALL(IF(J$1='Contratações Governo'!$G$1:$G$525,ROW('Contratações Governo'!$G$1:$G$525)-ROW('Contratações Governo'!$G$1)+1),ROW(23:23))),"")</f>
        <v/>
      </c>
      <c r="K76" s="402" t="str" cm="1">
        <f t="array" ref="K76">IFERROR(INDEX('Contratações Governo'!$I$1:$I547,SMALL(IF(K$1='Contratações Governo'!$G$1:$G$525,ROW('Contratações Governo'!$G$1:$G$525)-ROW('Contratações Governo'!$G$1)+1),ROW(23:23))),"")</f>
        <v/>
      </c>
      <c r="L76" s="401" t="str" cm="1">
        <f t="array" ref="L76">IFERROR(INDEX('Contratações Governo'!$I$1:$I547,SMALL(IF(L$1='Contratações Governo'!$G$1:$G$525,ROW('Contratações Governo'!$G$1:$G$525)-ROW('Contratações Governo'!$G$1)+1),ROW(23:23))),"")</f>
        <v/>
      </c>
      <c r="M76" s="402" t="str" cm="1">
        <f t="array" ref="M76">IFERROR(INDEX('Contratações Governo'!$I$1:$I547,SMALL(IF(M$1='Contratações Governo'!$G$1:$G$525,ROW('Contratações Governo'!$G$1:$G$525)-ROW('Contratações Governo'!$G$1)+1),ROW(23:23))),"")</f>
        <v/>
      </c>
      <c r="N76" s="401" t="str" cm="1">
        <f t="array" ref="N76">IFERROR(INDEX('Contratações Governo'!$I$1:$I547,SMALL(IF(N$1='Contratações Governo'!$G$1:$G$525,ROW('Contratações Governo'!$G$1:$G$525)-ROW('Contratações Governo'!$G$1)+1),ROW(23:23))),"")</f>
        <v/>
      </c>
      <c r="O76" s="402" t="str" cm="1">
        <f t="array" ref="O76">IFERROR(INDEX('Contratações Governo'!$I$1:$I547,SMALL(IF(O$1='Contratações Governo'!$G$1:$G$525,ROW('Contratações Governo'!$G$1:$G$525)-ROW('Contratações Governo'!$G$1)+1),ROW(23:23))),"")</f>
        <v/>
      </c>
      <c r="P76" s="401" t="str" cm="1">
        <f t="array" ref="P76">IFERROR(INDEX('Contratações Governo'!$I$1:$I547,SMALL(IF(P$1='Contratações Governo'!$G$1:$G$525,ROW('Contratações Governo'!$G$1:$G$525)-ROW('Contratações Governo'!$G$1)+1),ROW(23:23))),"")</f>
        <v/>
      </c>
      <c r="Q76" s="402" t="str" cm="1">
        <f t="array" ref="Q76">IFERROR(INDEX('Contratações Governo'!$I$1:$I547,SMALL(IF(Q$1='Contratações Governo'!$G$1:$G$525,ROW('Contratações Governo'!$G$1:$G$525)-ROW('Contratações Governo'!$G$1)+1),ROW(23:23))),"")</f>
        <v/>
      </c>
      <c r="R76" s="401" t="str" cm="1">
        <f t="array" ref="R76">IFERROR(INDEX('Contratações Governo'!$I$1:$I547,SMALL(IF(R$1='Contratações Governo'!$G$1:$G$525,ROW('Contratações Governo'!$G$1:$G$525)-ROW('Contratações Governo'!$G$1)+1),ROW(23:23))),"")</f>
        <v/>
      </c>
      <c r="S76" s="402" t="str" cm="1">
        <f t="array" ref="S76">IFERROR(INDEX('Contratações Governo'!$I$1:$I547,SMALL(IF(S$1='Contratações Governo'!$G$1:$G$525,ROW('Contratações Governo'!$G$1:$G$525)-ROW('Contratações Governo'!$G$1)+1),ROW(23:23))),"")</f>
        <v/>
      </c>
      <c r="T76" s="401" t="str" cm="1">
        <f t="array" ref="T76">IFERROR(INDEX('Contratações Governo'!$I$1:$I547,SMALL(IF(T$1='Contratações Governo'!$G$1:$G$525,ROW('Contratações Governo'!$G$1:$G$525)-ROW('Contratações Governo'!$G$1)+1),ROW(23:23))),"")</f>
        <v/>
      </c>
      <c r="U76" s="402" t="str" cm="1">
        <f t="array" ref="U76">IFERROR(INDEX('Contratações Governo'!$I$1:$I547,SMALL(IF(U$1='Contratações Governo'!$G$1:$G$525,ROW('Contratações Governo'!$G$1:$G$525)-ROW('Contratações Governo'!$G$1)+1),ROW(23:23))),"")</f>
        <v/>
      </c>
      <c r="V76" s="403" t="str" cm="1">
        <f t="array" ref="V76">IFERROR(INDEX('Contratações Governo'!$I$1:$I547,SMALL(IF(V$1='Contratações Governo'!$G$1:$G$525,ROW('Contratações Governo'!$G$1:$G$525)-ROW('Contratações Governo'!$G$1)+1),ROW(23:23))),"")</f>
        <v/>
      </c>
    </row>
    <row r="77" spans="1:22">
      <c r="A77" s="483"/>
      <c r="B77" s="408" t="str" cm="1">
        <f t="array" ref="B77">IFERROR(INDEX('Contratações Governo'!$I$1:$I548,SMALL(IF(B$1='Contratações Governo'!$G$1:$G$525,ROW('Contratações Governo'!$G$1:$G$525)-ROW('Contratações Governo'!$G$1)+1),ROW(24:24))),"")</f>
        <v/>
      </c>
      <c r="C77" s="405" t="str" cm="1">
        <f t="array" ref="C77">IFERROR(INDEX('Contratações Governo'!$I$1:$I548,SMALL(IF(C$1='Contratações Governo'!$G$1:$G$525,ROW('Contratações Governo'!$G$1:$G$525)-ROW('Contratações Governo'!$G$1)+1),ROW(24:24))),"")</f>
        <v/>
      </c>
      <c r="D77" s="404" t="str" cm="1">
        <f t="array" ref="D77">IFERROR(INDEX('Contratações Governo'!$I$1:$I548,SMALL(IF(D$1='Contratações Governo'!$G$1:$G$525,ROW('Contratações Governo'!$G$1:$G$525)-ROW('Contratações Governo'!$G$1)+1),ROW(24:24))),"")</f>
        <v/>
      </c>
      <c r="E77" s="405" t="str" cm="1">
        <f t="array" ref="E77">IFERROR(INDEX('Contratações Governo'!$I$1:$I548,SMALL(IF(E$1='Contratações Governo'!$G$1:$G$525,ROW('Contratações Governo'!$G$1:$G$525)-ROW('Contratações Governo'!$G$1)+1),ROW(24:24))),"")</f>
        <v/>
      </c>
      <c r="F77" s="404" t="str" cm="1">
        <f t="array" ref="F77">IFERROR(INDEX('Contratações Governo'!$I$1:$I548,SMALL(IF(F$1='Contratações Governo'!$G$1:$G$525,ROW('Contratações Governo'!$G$1:$G$525)-ROW('Contratações Governo'!$G$1)+1),ROW(24:24))),"")</f>
        <v/>
      </c>
      <c r="G77" s="405">
        <v>7001.31</v>
      </c>
      <c r="H77" s="404">
        <v>11000</v>
      </c>
      <c r="I77" s="405">
        <v>15421</v>
      </c>
      <c r="J77" s="404" t="str" cm="1">
        <f t="array" ref="J77">IFERROR(INDEX('Contratações Governo'!$I$1:$I548,SMALL(IF(J$1='Contratações Governo'!$G$1:$G$525,ROW('Contratações Governo'!$G$1:$G$525)-ROW('Contratações Governo'!$G$1)+1),ROW(24:24))),"")</f>
        <v/>
      </c>
      <c r="K77" s="405" t="str" cm="1">
        <f t="array" ref="K77">IFERROR(INDEX('Contratações Governo'!$I$1:$I548,SMALL(IF(K$1='Contratações Governo'!$G$1:$G$525,ROW('Contratações Governo'!$G$1:$G$525)-ROW('Contratações Governo'!$G$1)+1),ROW(24:24))),"")</f>
        <v/>
      </c>
      <c r="L77" s="404" t="str" cm="1">
        <f t="array" ref="L77">IFERROR(INDEX('Contratações Governo'!$I$1:$I548,SMALL(IF(L$1='Contratações Governo'!$G$1:$G$525,ROW('Contratações Governo'!$G$1:$G$525)-ROW('Contratações Governo'!$G$1)+1),ROW(24:24))),"")</f>
        <v/>
      </c>
      <c r="M77" s="405" t="str" cm="1">
        <f t="array" ref="M77">IFERROR(INDEX('Contratações Governo'!$I$1:$I548,SMALL(IF(M$1='Contratações Governo'!$G$1:$G$525,ROW('Contratações Governo'!$G$1:$G$525)-ROW('Contratações Governo'!$G$1)+1),ROW(24:24))),"")</f>
        <v/>
      </c>
      <c r="N77" s="404" t="str" cm="1">
        <f t="array" ref="N77">IFERROR(INDEX('Contratações Governo'!$I$1:$I548,SMALL(IF(N$1='Contratações Governo'!$G$1:$G$525,ROW('Contratações Governo'!$G$1:$G$525)-ROW('Contratações Governo'!$G$1)+1),ROW(24:24))),"")</f>
        <v/>
      </c>
      <c r="O77" s="405" t="str" cm="1">
        <f t="array" ref="O77">IFERROR(INDEX('Contratações Governo'!$I$1:$I548,SMALL(IF(O$1='Contratações Governo'!$G$1:$G$525,ROW('Contratações Governo'!$G$1:$G$525)-ROW('Contratações Governo'!$G$1)+1),ROW(24:24))),"")</f>
        <v/>
      </c>
      <c r="P77" s="404" t="str" cm="1">
        <f t="array" ref="P77">IFERROR(INDEX('Contratações Governo'!$I$1:$I548,SMALL(IF(P$1='Contratações Governo'!$G$1:$G$525,ROW('Contratações Governo'!$G$1:$G$525)-ROW('Contratações Governo'!$G$1)+1),ROW(24:24))),"")</f>
        <v/>
      </c>
      <c r="Q77" s="405" t="str" cm="1">
        <f t="array" ref="Q77">IFERROR(INDEX('Contratações Governo'!$I$1:$I548,SMALL(IF(Q$1='Contratações Governo'!$G$1:$G$525,ROW('Contratações Governo'!$G$1:$G$525)-ROW('Contratações Governo'!$G$1)+1),ROW(24:24))),"")</f>
        <v/>
      </c>
      <c r="R77" s="404" t="str" cm="1">
        <f t="array" ref="R77">IFERROR(INDEX('Contratações Governo'!$I$1:$I548,SMALL(IF(R$1='Contratações Governo'!$G$1:$G$525,ROW('Contratações Governo'!$G$1:$G$525)-ROW('Contratações Governo'!$G$1)+1),ROW(24:24))),"")</f>
        <v/>
      </c>
      <c r="S77" s="405" t="str" cm="1">
        <f t="array" ref="S77">IFERROR(INDEX('Contratações Governo'!$I$1:$I548,SMALL(IF(S$1='Contratações Governo'!$G$1:$G$525,ROW('Contratações Governo'!$G$1:$G$525)-ROW('Contratações Governo'!$G$1)+1),ROW(24:24))),"")</f>
        <v/>
      </c>
      <c r="T77" s="404" t="str" cm="1">
        <f t="array" ref="T77">IFERROR(INDEX('Contratações Governo'!$I$1:$I548,SMALL(IF(T$1='Contratações Governo'!$G$1:$G$525,ROW('Contratações Governo'!$G$1:$G$525)-ROW('Contratações Governo'!$G$1)+1),ROW(24:24))),"")</f>
        <v/>
      </c>
      <c r="U77" s="405" t="str" cm="1">
        <f t="array" ref="U77">IFERROR(INDEX('Contratações Governo'!$I$1:$I548,SMALL(IF(U$1='Contratações Governo'!$G$1:$G$525,ROW('Contratações Governo'!$G$1:$G$525)-ROW('Contratações Governo'!$G$1)+1),ROW(24:24))),"")</f>
        <v/>
      </c>
      <c r="V77" s="406" t="str" cm="1">
        <f t="array" ref="V77">IFERROR(INDEX('Contratações Governo'!$I$1:$I548,SMALL(IF(V$1='Contratações Governo'!$G$1:$G$525,ROW('Contratações Governo'!$G$1:$G$525)-ROW('Contratações Governo'!$G$1)+1),ROW(24:24))),"")</f>
        <v/>
      </c>
    </row>
    <row r="78" spans="1:22" ht="15.75" thickBot="1">
      <c r="A78" s="484"/>
      <c r="B78" s="409" t="str" cm="1">
        <f t="array" ref="B78">IFERROR(INDEX('Contratações Governo'!$I$1:$I549,SMALL(IF(B$1='Contratações Governo'!$G$1:$G$525,ROW('Contratações Governo'!$G$1:$G$525)-ROW('Contratações Governo'!$G$1)+1),ROW(25:25))),"")</f>
        <v/>
      </c>
      <c r="C78" s="410" t="str" cm="1">
        <f t="array" ref="C78">IFERROR(INDEX('Contratações Governo'!$I$1:$I549,SMALL(IF(C$1='Contratações Governo'!$G$1:$G$525,ROW('Contratações Governo'!$G$1:$G$525)-ROW('Contratações Governo'!$G$1)+1),ROW(25:25))),"")</f>
        <v/>
      </c>
      <c r="D78" s="411" t="str" cm="1">
        <f t="array" ref="D78">IFERROR(INDEX('Contratações Governo'!$I$1:$I549,SMALL(IF(D$1='Contratações Governo'!$G$1:$G$525,ROW('Contratações Governo'!$G$1:$G$525)-ROW('Contratações Governo'!$G$1)+1),ROW(25:25))),"")</f>
        <v/>
      </c>
      <c r="E78" s="410" t="str" cm="1">
        <f t="array" ref="E78">IFERROR(INDEX('Contratações Governo'!$I$1:$I549,SMALL(IF(E$1='Contratações Governo'!$G$1:$G$525,ROW('Contratações Governo'!$G$1:$G$525)-ROW('Contratações Governo'!$G$1)+1),ROW(25:25))),"")</f>
        <v/>
      </c>
      <c r="F78" s="411" t="str" cm="1">
        <f t="array" ref="F78">IFERROR(INDEX('Contratações Governo'!$I$1:$I549,SMALL(IF(F$1='Contratações Governo'!$G$1:$G$525,ROW('Contratações Governo'!$G$1:$G$525)-ROW('Contratações Governo'!$G$1)+1),ROW(25:25))),"")</f>
        <v/>
      </c>
      <c r="G78" s="410" t="str" cm="1">
        <f t="array" ref="G78">IFERROR(INDEX('Contratações Governo'!$I$1:$I549,SMALL(IF(G$1='Contratações Governo'!$G$1:$G$525,ROW('Contratações Governo'!$G$1:$G$525)-ROW('Contratações Governo'!$G$1)+1),ROW(25:25))),"")</f>
        <v/>
      </c>
      <c r="H78" s="411" t="str" cm="1">
        <f t="array" ref="H78">IFERROR(INDEX('Contratações Governo'!$I$1:$I549,SMALL(IF(H$1='Contratações Governo'!$G$1:$G$525,ROW('Contratações Governo'!$G$1:$G$525)-ROW('Contratações Governo'!$G$1)+1),ROW(25:25))),"")</f>
        <v/>
      </c>
      <c r="I78" s="410"/>
      <c r="J78" s="411" t="str" cm="1">
        <f t="array" ref="J78">IFERROR(INDEX('Contratações Governo'!$I$1:$I549,SMALL(IF(J$1='Contratações Governo'!$G$1:$G$525,ROW('Contratações Governo'!$G$1:$G$525)-ROW('Contratações Governo'!$G$1)+1),ROW(25:25))),"")</f>
        <v/>
      </c>
      <c r="K78" s="410" t="str" cm="1">
        <f t="array" ref="K78">IFERROR(INDEX('Contratações Governo'!$I$1:$I549,SMALL(IF(K$1='Contratações Governo'!$G$1:$G$525,ROW('Contratações Governo'!$G$1:$G$525)-ROW('Contratações Governo'!$G$1)+1),ROW(25:25))),"")</f>
        <v/>
      </c>
      <c r="L78" s="411" t="str" cm="1">
        <f t="array" ref="L78">IFERROR(INDEX('Contratações Governo'!$I$1:$I549,SMALL(IF(L$1='Contratações Governo'!$G$1:$G$525,ROW('Contratações Governo'!$G$1:$G$525)-ROW('Contratações Governo'!$G$1)+1),ROW(25:25))),"")</f>
        <v/>
      </c>
      <c r="M78" s="410" t="str" cm="1">
        <f t="array" ref="M78">IFERROR(INDEX('Contratações Governo'!$I$1:$I549,SMALL(IF(M$1='Contratações Governo'!$G$1:$G$525,ROW('Contratações Governo'!$G$1:$G$525)-ROW('Contratações Governo'!$G$1)+1),ROW(25:25))),"")</f>
        <v/>
      </c>
      <c r="N78" s="411" t="str" cm="1">
        <f t="array" ref="N78">IFERROR(INDEX('Contratações Governo'!$I$1:$I549,SMALL(IF(N$1='Contratações Governo'!$G$1:$G$525,ROW('Contratações Governo'!$G$1:$G$525)-ROW('Contratações Governo'!$G$1)+1),ROW(25:25))),"")</f>
        <v/>
      </c>
      <c r="O78" s="410" t="str" cm="1">
        <f t="array" ref="O78">IFERROR(INDEX('Contratações Governo'!$I$1:$I549,SMALL(IF(O$1='Contratações Governo'!$G$1:$G$525,ROW('Contratações Governo'!$G$1:$G$525)-ROW('Contratações Governo'!$G$1)+1),ROW(25:25))),"")</f>
        <v/>
      </c>
      <c r="P78" s="411" t="str" cm="1">
        <f t="array" ref="P78">IFERROR(INDEX('Contratações Governo'!$I$1:$I549,SMALL(IF(P$1='Contratações Governo'!$G$1:$G$525,ROW('Contratações Governo'!$G$1:$G$525)-ROW('Contratações Governo'!$G$1)+1),ROW(25:25))),"")</f>
        <v/>
      </c>
      <c r="Q78" s="410" t="str" cm="1">
        <f t="array" ref="Q78">IFERROR(INDEX('Contratações Governo'!$I$1:$I549,SMALL(IF(Q$1='Contratações Governo'!$G$1:$G$525,ROW('Contratações Governo'!$G$1:$G$525)-ROW('Contratações Governo'!$G$1)+1),ROW(25:25))),"")</f>
        <v/>
      </c>
      <c r="R78" s="411" t="str" cm="1">
        <f t="array" ref="R78">IFERROR(INDEX('Contratações Governo'!$I$1:$I549,SMALL(IF(R$1='Contratações Governo'!$G$1:$G$525,ROW('Contratações Governo'!$G$1:$G$525)-ROW('Contratações Governo'!$G$1)+1),ROW(25:25))),"")</f>
        <v/>
      </c>
      <c r="S78" s="410" t="str" cm="1">
        <f t="array" ref="S78">IFERROR(INDEX('Contratações Governo'!$I$1:$I549,SMALL(IF(S$1='Contratações Governo'!$G$1:$G$525,ROW('Contratações Governo'!$G$1:$G$525)-ROW('Contratações Governo'!$G$1)+1),ROW(25:25))),"")</f>
        <v/>
      </c>
      <c r="T78" s="411" t="str" cm="1">
        <f t="array" ref="T78">IFERROR(INDEX('Contratações Governo'!$I$1:$I549,SMALL(IF(T$1='Contratações Governo'!$G$1:$G$525,ROW('Contratações Governo'!$G$1:$G$525)-ROW('Contratações Governo'!$G$1)+1),ROW(25:25))),"")</f>
        <v/>
      </c>
      <c r="U78" s="410" t="str" cm="1">
        <f t="array" ref="U78">IFERROR(INDEX('Contratações Governo'!$I$1:$I549,SMALL(IF(U$1='Contratações Governo'!$G$1:$G$525,ROW('Contratações Governo'!$G$1:$G$525)-ROW('Contratações Governo'!$G$1)+1),ROW(25:25))),"")</f>
        <v/>
      </c>
      <c r="V78" s="412" t="str" cm="1">
        <f t="array" ref="V78">IFERROR(INDEX('Contratações Governo'!$I$1:$I549,SMALL(IF(V$1='Contratações Governo'!$G$1:$G$525,ROW('Contratações Governo'!$G$1:$G$525)-ROW('Contratações Governo'!$G$1)+1),ROW(25:25))),"")</f>
        <v/>
      </c>
    </row>
    <row r="79" spans="1:22">
      <c r="A79" s="54"/>
      <c r="B79" s="337"/>
      <c r="C79" s="337"/>
      <c r="D79" s="337"/>
      <c r="E79" s="337"/>
      <c r="F79" s="337"/>
      <c r="G79" s="337"/>
      <c r="H79" s="337"/>
      <c r="I79" s="337"/>
      <c r="J79" s="337"/>
      <c r="K79" s="337"/>
      <c r="L79" s="337"/>
      <c r="M79" s="337"/>
      <c r="N79" s="337"/>
      <c r="O79" s="337"/>
      <c r="P79" s="337"/>
      <c r="Q79" s="337"/>
      <c r="R79" s="337"/>
      <c r="S79" s="337"/>
      <c r="T79" s="337"/>
      <c r="U79" s="337"/>
      <c r="V79" s="337"/>
    </row>
    <row r="80" spans="1:22" ht="15.75" thickBot="1">
      <c r="A80" s="339"/>
      <c r="B80" s="337" t="str" cm="1">
        <f t="array" ref="B80">IFERROR(INDEX('Contratações Governo'!$I$1:$I550,SMALL(IF(B$1='Contratações Governo'!$G$1:$G$525,ROW('Contratações Governo'!$G$1:$G$525)-ROW('Contratações Governo'!$G$1)+1),ROW(26:26))),"")</f>
        <v/>
      </c>
      <c r="C80" s="337" t="str" cm="1">
        <f t="array" ref="C80">IFERROR(INDEX('Contratações Governo'!$I$1:$I550,SMALL(IF(C$1='Contratações Governo'!$G$1:$G$525,ROW('Contratações Governo'!$G$1:$G$525)-ROW('Contratações Governo'!$G$1)+1),ROW(26:26))),"")</f>
        <v/>
      </c>
      <c r="D80" s="337" t="str" cm="1">
        <f t="array" ref="D80">IFERROR(INDEX('Contratações Governo'!$I$1:$I550,SMALL(IF(D$1='Contratações Governo'!$G$1:$G$525,ROW('Contratações Governo'!$G$1:$G$525)-ROW('Contratações Governo'!$G$1)+1),ROW(26:26))),"")</f>
        <v/>
      </c>
      <c r="E80" s="337" t="str" cm="1">
        <f t="array" ref="E80">IFERROR(INDEX('Contratações Governo'!$I$1:$I550,SMALL(IF(E$1='Contratações Governo'!$G$1:$G$525,ROW('Contratações Governo'!$G$1:$G$525)-ROW('Contratações Governo'!$G$1)+1),ROW(26:26))),"")</f>
        <v/>
      </c>
      <c r="F80" s="337" t="str" cm="1">
        <f t="array" ref="F80">IFERROR(INDEX('Contratações Governo'!$I$1:$I550,SMALL(IF(F$1='Contratações Governo'!$G$1:$G$525,ROW('Contratações Governo'!$G$1:$G$525)-ROW('Contratações Governo'!$G$1)+1),ROW(26:26))),"")</f>
        <v/>
      </c>
      <c r="G80" s="337" t="str" cm="1">
        <f t="array" ref="G80">IFERROR(INDEX('Contratações Governo'!$I$1:$I550,SMALL(IF(G$1='Contratações Governo'!$G$1:$G$525,ROW('Contratações Governo'!$G$1:$G$525)-ROW('Contratações Governo'!$G$1)+1),ROW(26:26))),"")</f>
        <v/>
      </c>
      <c r="H80" s="337" t="str" cm="1">
        <f t="array" ref="H80">IFERROR(INDEX('Contratações Governo'!$I$1:$I550,SMALL(IF(H$1='Contratações Governo'!$G$1:$G$525,ROW('Contratações Governo'!$G$1:$G$525)-ROW('Contratações Governo'!$G$1)+1),ROW(26:26))),"")</f>
        <v/>
      </c>
      <c r="I80" s="337" cm="1">
        <f t="array" ref="I80">IFERROR(INDEX('Contratações Governo'!$I$1:$I550,SMALL(IF(I$1='Contratações Governo'!$G$1:$G$525,ROW('Contratações Governo'!$G$1:$G$525)-ROW('Contratações Governo'!$G$1)+1),ROW(26:26))),"")</f>
        <v>11669.09</v>
      </c>
      <c r="J80" s="337" t="str" cm="1">
        <f t="array" ref="J80">IFERROR(INDEX('Contratações Governo'!$I$1:$I550,SMALL(IF(J$1='Contratações Governo'!$G$1:$G$525,ROW('Contratações Governo'!$G$1:$G$525)-ROW('Contratações Governo'!$G$1)+1),ROW(26:26))),"")</f>
        <v/>
      </c>
      <c r="K80" s="337" t="str" cm="1">
        <f t="array" ref="K80">IFERROR(INDEX('Contratações Governo'!$I$1:$I550,SMALL(IF(K$1='Contratações Governo'!$G$1:$G$525,ROW('Contratações Governo'!$G$1:$G$525)-ROW('Contratações Governo'!$G$1)+1),ROW(26:26))),"")</f>
        <v/>
      </c>
      <c r="L80" s="337" t="str" cm="1">
        <f t="array" ref="L80">IFERROR(INDEX('Contratações Governo'!$I$1:$I550,SMALL(IF(L$1='Contratações Governo'!$G$1:$G$525,ROW('Contratações Governo'!$G$1:$G$525)-ROW('Contratações Governo'!$G$1)+1),ROW(26:26))),"")</f>
        <v/>
      </c>
      <c r="M80" s="337" t="str" cm="1">
        <f t="array" ref="M80">IFERROR(INDEX('Contratações Governo'!$I$1:$I550,SMALL(IF(M$1='Contratações Governo'!$G$1:$G$525,ROW('Contratações Governo'!$G$1:$G$525)-ROW('Contratações Governo'!$G$1)+1),ROW(26:26))),"")</f>
        <v/>
      </c>
      <c r="N80" s="337" t="str" cm="1">
        <f t="array" ref="N80">IFERROR(INDEX('Contratações Governo'!$I$1:$I550,SMALL(IF(N$1='Contratações Governo'!$G$1:$G$525,ROW('Contratações Governo'!$G$1:$G$525)-ROW('Contratações Governo'!$G$1)+1),ROW(26:26))),"")</f>
        <v/>
      </c>
      <c r="O80" s="337" t="str" cm="1">
        <f t="array" ref="O80">IFERROR(INDEX('Contratações Governo'!$I$1:$I550,SMALL(IF(O$1='Contratações Governo'!$G$1:$G$525,ROW('Contratações Governo'!$G$1:$G$525)-ROW('Contratações Governo'!$G$1)+1),ROW(26:26))),"")</f>
        <v/>
      </c>
      <c r="P80" s="337" t="str" cm="1">
        <f t="array" ref="P80">IFERROR(INDEX('Contratações Governo'!$I$1:$I550,SMALL(IF(P$1='Contratações Governo'!$G$1:$G$525,ROW('Contratações Governo'!$G$1:$G$525)-ROW('Contratações Governo'!$G$1)+1),ROW(26:26))),"")</f>
        <v/>
      </c>
      <c r="Q80" s="337" t="str" cm="1">
        <f t="array" ref="Q80">IFERROR(INDEX('Contratações Governo'!$I$1:$I550,SMALL(IF(Q$1='Contratações Governo'!$G$1:$G$525,ROW('Contratações Governo'!$G$1:$G$525)-ROW('Contratações Governo'!$G$1)+1),ROW(26:26))),"")</f>
        <v/>
      </c>
      <c r="R80" s="337" t="str" cm="1">
        <f t="array" ref="R80">IFERROR(INDEX('Contratações Governo'!$I$1:$I550,SMALL(IF(R$1='Contratações Governo'!$G$1:$G$525,ROW('Contratações Governo'!$G$1:$G$525)-ROW('Contratações Governo'!$G$1)+1),ROW(26:26))),"")</f>
        <v/>
      </c>
      <c r="S80" s="337" t="str" cm="1">
        <f t="array" ref="S80">IFERROR(INDEX('Contratações Governo'!$I$1:$I550,SMALL(IF(S$1='Contratações Governo'!$G$1:$G$525,ROW('Contratações Governo'!$G$1:$G$525)-ROW('Contratações Governo'!$G$1)+1),ROW(26:26))),"")</f>
        <v/>
      </c>
      <c r="T80" s="337" t="str" cm="1">
        <f t="array" ref="T80">IFERROR(INDEX('Contratações Governo'!$I$1:$I550,SMALL(IF(T$1='Contratações Governo'!$G$1:$G$525,ROW('Contratações Governo'!$G$1:$G$525)-ROW('Contratações Governo'!$G$1)+1),ROW(26:26))),"")</f>
        <v/>
      </c>
      <c r="U80" s="337" t="str" cm="1">
        <f t="array" ref="U80">IFERROR(INDEX('Contratações Governo'!$I$1:$I550,SMALL(IF(U$1='Contratações Governo'!$G$1:$G$525,ROW('Contratações Governo'!$G$1:$G$525)-ROW('Contratações Governo'!$G$1)+1),ROW(26:26))),"")</f>
        <v/>
      </c>
      <c r="V80" s="337" t="str" cm="1">
        <f t="array" ref="V80">IFERROR(INDEX('Contratações Governo'!$I$1:$I550,SMALL(IF(V$1='Contratações Governo'!$G$1:$G$525,ROW('Contratações Governo'!$G$1:$G$525)-ROW('Contratações Governo'!$G$1)+1),ROW(26:26))),"")</f>
        <v/>
      </c>
    </row>
    <row r="81" spans="1:22">
      <c r="A81" s="323" t="s">
        <v>60</v>
      </c>
      <c r="B81" s="341">
        <f t="shared" ref="B81:V81" si="0">AVERAGE(B2:B78)</f>
        <v>12073.696363636363</v>
      </c>
      <c r="C81" s="329">
        <f t="shared" si="0"/>
        <v>18084.533673469388</v>
      </c>
      <c r="D81" s="341">
        <f t="shared" si="0"/>
        <v>5412.3214285714284</v>
      </c>
      <c r="E81" s="329">
        <f t="shared" si="0"/>
        <v>7795.7493877551024</v>
      </c>
      <c r="F81" s="341">
        <f t="shared" si="0"/>
        <v>11081.163809523809</v>
      </c>
      <c r="G81" s="329">
        <f t="shared" si="0"/>
        <v>7519.4760606060599</v>
      </c>
      <c r="H81" s="341">
        <f t="shared" si="0"/>
        <v>10677.449542483659</v>
      </c>
      <c r="I81" s="329">
        <f t="shared" si="0"/>
        <v>14016.768815789474</v>
      </c>
      <c r="J81" s="341">
        <f t="shared" si="0"/>
        <v>6567.2285714285708</v>
      </c>
      <c r="K81" s="329">
        <f t="shared" si="0"/>
        <v>8744.9767901234572</v>
      </c>
      <c r="L81" s="341">
        <f t="shared" si="0"/>
        <v>11227.932336601305</v>
      </c>
      <c r="M81" s="329">
        <f t="shared" si="0"/>
        <v>6750.6363888888882</v>
      </c>
      <c r="N81" s="341">
        <f t="shared" si="0"/>
        <v>10110.313055555556</v>
      </c>
      <c r="O81" s="329">
        <f t="shared" si="0"/>
        <v>13497.18837037037</v>
      </c>
      <c r="P81" s="341">
        <f t="shared" si="0"/>
        <v>7714.0433333333331</v>
      </c>
      <c r="Q81" s="329">
        <f t="shared" si="0"/>
        <v>12115.481818181817</v>
      </c>
      <c r="R81" s="341">
        <f t="shared" si="0"/>
        <v>15901.679047619047</v>
      </c>
      <c r="S81" s="329">
        <f t="shared" si="0"/>
        <v>11732.197333333334</v>
      </c>
      <c r="T81" s="341">
        <f t="shared" si="0"/>
        <v>13949.620135746605</v>
      </c>
      <c r="U81" s="329">
        <f t="shared" si="0"/>
        <v>8114.3860000000004</v>
      </c>
      <c r="V81" s="353">
        <f t="shared" si="0"/>
        <v>10463.073333333334</v>
      </c>
    </row>
    <row r="82" spans="1:22" ht="15.75" thickBot="1">
      <c r="A82" s="327" t="s">
        <v>61</v>
      </c>
      <c r="B82" s="346">
        <f t="shared" ref="B82:V82" si="1">COUNT(B2:B78)</f>
        <v>11</v>
      </c>
      <c r="C82" s="301">
        <f t="shared" si="1"/>
        <v>14</v>
      </c>
      <c r="D82" s="346">
        <f t="shared" si="1"/>
        <v>8</v>
      </c>
      <c r="E82" s="301">
        <f t="shared" si="1"/>
        <v>7</v>
      </c>
      <c r="F82" s="346">
        <f t="shared" si="1"/>
        <v>12</v>
      </c>
      <c r="G82" s="301">
        <f t="shared" si="1"/>
        <v>44</v>
      </c>
      <c r="H82" s="346">
        <f t="shared" si="1"/>
        <v>51</v>
      </c>
      <c r="I82" s="301">
        <f t="shared" si="1"/>
        <v>57</v>
      </c>
      <c r="J82" s="346">
        <f t="shared" si="1"/>
        <v>7</v>
      </c>
      <c r="K82" s="301">
        <f t="shared" si="1"/>
        <v>9</v>
      </c>
      <c r="L82" s="346">
        <f t="shared" si="1"/>
        <v>17</v>
      </c>
      <c r="M82" s="301">
        <f t="shared" si="1"/>
        <v>4</v>
      </c>
      <c r="N82" s="346">
        <f t="shared" si="1"/>
        <v>8</v>
      </c>
      <c r="O82" s="301">
        <f t="shared" si="1"/>
        <v>15</v>
      </c>
      <c r="P82" s="346">
        <f t="shared" si="1"/>
        <v>9</v>
      </c>
      <c r="Q82" s="301">
        <f t="shared" si="1"/>
        <v>11</v>
      </c>
      <c r="R82" s="346">
        <f t="shared" si="1"/>
        <v>7</v>
      </c>
      <c r="S82" s="301">
        <f t="shared" si="1"/>
        <v>15</v>
      </c>
      <c r="T82" s="346">
        <f t="shared" si="1"/>
        <v>17</v>
      </c>
      <c r="U82" s="301">
        <f t="shared" si="1"/>
        <v>5</v>
      </c>
      <c r="V82" s="355">
        <f t="shared" si="1"/>
        <v>6</v>
      </c>
    </row>
    <row r="83" spans="1:22">
      <c r="A83" s="336"/>
      <c r="B83" s="337"/>
      <c r="C83" s="337"/>
      <c r="D83" s="337"/>
      <c r="E83" s="337"/>
      <c r="F83" s="337"/>
      <c r="G83" s="337"/>
      <c r="H83" s="337"/>
      <c r="I83" s="337"/>
      <c r="J83" s="337"/>
      <c r="K83" s="337"/>
      <c r="L83" s="337"/>
      <c r="M83" s="337"/>
      <c r="N83" s="337"/>
      <c r="O83" s="337"/>
      <c r="P83" s="337"/>
      <c r="Q83" s="337"/>
      <c r="R83" s="337"/>
      <c r="S83" s="337"/>
      <c r="T83" s="337"/>
      <c r="U83" s="337"/>
      <c r="V83" s="338"/>
    </row>
    <row r="84" spans="1:22" ht="15.75" thickBot="1">
      <c r="A84" s="336"/>
      <c r="B84" s="337"/>
      <c r="C84" s="337"/>
      <c r="D84" s="337"/>
      <c r="E84" s="337"/>
      <c r="F84" s="337"/>
      <c r="G84" s="337"/>
      <c r="H84" s="337"/>
      <c r="I84" s="337"/>
      <c r="J84" s="337"/>
      <c r="K84" s="337"/>
      <c r="L84" s="337"/>
      <c r="M84" s="337"/>
      <c r="N84" s="337"/>
      <c r="O84" s="337"/>
      <c r="P84" s="337"/>
      <c r="Q84" s="337"/>
      <c r="R84" s="337"/>
      <c r="S84" s="337"/>
      <c r="T84" s="337"/>
      <c r="U84" s="337"/>
      <c r="V84" s="338"/>
    </row>
    <row r="85" spans="1:22">
      <c r="A85" s="323" t="s">
        <v>62</v>
      </c>
      <c r="B85" s="347">
        <f>STDEVP(B2:B78)/B81</f>
        <v>7.2247197416909131E-2</v>
      </c>
      <c r="C85" s="332">
        <f t="shared" ref="C85:U85" si="2">STDEVP(C2:C78)/C81</f>
        <v>0.15141614402401624</v>
      </c>
      <c r="D85" s="347">
        <f t="shared" si="2"/>
        <v>0.17562179249312454</v>
      </c>
      <c r="E85" s="332">
        <f t="shared" si="2"/>
        <v>0.13214240606652106</v>
      </c>
      <c r="F85" s="347">
        <f t="shared" si="2"/>
        <v>0.11526847173996602</v>
      </c>
      <c r="G85" s="332">
        <f t="shared" si="2"/>
        <v>0.30164006816372724</v>
      </c>
      <c r="H85" s="347">
        <f t="shared" si="2"/>
        <v>0.23990565274128139</v>
      </c>
      <c r="I85" s="332">
        <f t="shared" si="2"/>
        <v>0.27690146803242077</v>
      </c>
      <c r="J85" s="347">
        <f t="shared" si="2"/>
        <v>0.15592439146413128</v>
      </c>
      <c r="K85" s="332">
        <f t="shared" si="2"/>
        <v>0.10839130675735749</v>
      </c>
      <c r="L85" s="347">
        <f t="shared" si="2"/>
        <v>0.14328485506732735</v>
      </c>
      <c r="M85" s="332">
        <f t="shared" si="2"/>
        <v>5.8140032326988063E-2</v>
      </c>
      <c r="N85" s="347">
        <f t="shared" si="2"/>
        <v>7.7360920473792893E-2</v>
      </c>
      <c r="O85" s="332">
        <f t="shared" si="2"/>
        <v>0.17082088149075622</v>
      </c>
      <c r="P85" s="347">
        <f t="shared" si="2"/>
        <v>0.11459006778468087</v>
      </c>
      <c r="Q85" s="332">
        <f t="shared" si="2"/>
        <v>0.23215346433333067</v>
      </c>
      <c r="R85" s="347">
        <f t="shared" si="2"/>
        <v>0.22509299971206681</v>
      </c>
      <c r="S85" s="332">
        <f t="shared" si="2"/>
        <v>0.20941763034851232</v>
      </c>
      <c r="T85" s="347">
        <f t="shared" si="2"/>
        <v>0.15886558503601242</v>
      </c>
      <c r="U85" s="332">
        <f t="shared" si="2"/>
        <v>0.14695174273708306</v>
      </c>
      <c r="V85" s="356">
        <f>STDEVP(V2:V78)/V81</f>
        <v>0.17101236567533817</v>
      </c>
    </row>
    <row r="86" spans="1:22">
      <c r="A86" s="324" t="s">
        <v>63</v>
      </c>
      <c r="B86" s="337">
        <f>PERCENTILE(B2:B78,0.25)</f>
        <v>11488.029999999999</v>
      </c>
      <c r="C86" s="330">
        <f t="shared" ref="C86:U86" si="3">PERCENTILE(C2:C78,0.25)</f>
        <v>16878.5</v>
      </c>
      <c r="D86" s="337">
        <f t="shared" si="3"/>
        <v>4500</v>
      </c>
      <c r="E86" s="330">
        <f t="shared" si="3"/>
        <v>6790.32</v>
      </c>
      <c r="F86" s="337">
        <f t="shared" si="3"/>
        <v>10368.3925</v>
      </c>
      <c r="G86" s="330">
        <f t="shared" si="3"/>
        <v>5610.0524999999998</v>
      </c>
      <c r="H86" s="337">
        <f t="shared" si="3"/>
        <v>9091.6666666666679</v>
      </c>
      <c r="I86" s="330">
        <f t="shared" si="3"/>
        <v>11628.28</v>
      </c>
      <c r="J86" s="337">
        <f t="shared" si="3"/>
        <v>6071.6149999999998</v>
      </c>
      <c r="K86" s="330">
        <f t="shared" si="3"/>
        <v>7750</v>
      </c>
      <c r="L86" s="337">
        <f t="shared" si="3"/>
        <v>10056.82</v>
      </c>
      <c r="M86" s="330">
        <f t="shared" si="3"/>
        <v>6455.9575000000004</v>
      </c>
      <c r="N86" s="337">
        <f t="shared" si="3"/>
        <v>9593.9074999999993</v>
      </c>
      <c r="O86" s="330">
        <f t="shared" si="3"/>
        <v>11907.775000000001</v>
      </c>
      <c r="P86" s="337">
        <f t="shared" si="3"/>
        <v>6915.43</v>
      </c>
      <c r="Q86" s="330">
        <f t="shared" si="3"/>
        <v>9785.9399999999987</v>
      </c>
      <c r="R86" s="337">
        <f t="shared" si="3"/>
        <v>13389.21</v>
      </c>
      <c r="S86" s="330">
        <f t="shared" si="3"/>
        <v>9850</v>
      </c>
      <c r="T86" s="337">
        <f t="shared" si="3"/>
        <v>13000</v>
      </c>
      <c r="U86" s="330">
        <f t="shared" si="3"/>
        <v>7536.61</v>
      </c>
      <c r="V86" s="338">
        <f>PERCENTILE(V2:V78,0.25)</f>
        <v>9552.58</v>
      </c>
    </row>
    <row r="87" spans="1:22">
      <c r="A87" s="324" t="s">
        <v>64</v>
      </c>
      <c r="B87" s="348">
        <f>PERCENTILE(B2:B78,0.75)</f>
        <v>12687.33</v>
      </c>
      <c r="C87" s="333">
        <f t="shared" ref="C87:U87" si="4">PERCENTILE(C2:C78,0.75)</f>
        <v>20200.244999999999</v>
      </c>
      <c r="D87" s="348">
        <f t="shared" si="4"/>
        <v>6194.6428571428569</v>
      </c>
      <c r="E87" s="333">
        <f t="shared" si="4"/>
        <v>8869.6428571428569</v>
      </c>
      <c r="F87" s="348">
        <f t="shared" si="4"/>
        <v>11675.098928571429</v>
      </c>
      <c r="G87" s="333">
        <f t="shared" si="4"/>
        <v>9517.5</v>
      </c>
      <c r="H87" s="348">
        <f t="shared" si="4"/>
        <v>12500</v>
      </c>
      <c r="I87" s="333">
        <f t="shared" si="4"/>
        <v>16575</v>
      </c>
      <c r="J87" s="348">
        <f t="shared" si="4"/>
        <v>7293.98</v>
      </c>
      <c r="K87" s="333">
        <f t="shared" si="4"/>
        <v>9350</v>
      </c>
      <c r="L87" s="348">
        <f t="shared" si="4"/>
        <v>11951.92</v>
      </c>
      <c r="M87" s="333">
        <f t="shared" si="4"/>
        <v>6956.2588888888886</v>
      </c>
      <c r="N87" s="348">
        <f t="shared" si="4"/>
        <v>10753.333333333334</v>
      </c>
      <c r="O87" s="333">
        <f t="shared" si="4"/>
        <v>15225.855</v>
      </c>
      <c r="P87" s="348">
        <f t="shared" si="4"/>
        <v>8580</v>
      </c>
      <c r="Q87" s="333">
        <f t="shared" si="4"/>
        <v>13360.5</v>
      </c>
      <c r="R87" s="348">
        <f t="shared" si="4"/>
        <v>19416.666666666664</v>
      </c>
      <c r="S87" s="333">
        <f t="shared" si="4"/>
        <v>13509.375</v>
      </c>
      <c r="T87" s="348">
        <f t="shared" si="4"/>
        <v>15857.03</v>
      </c>
      <c r="U87" s="333">
        <f t="shared" si="4"/>
        <v>8800</v>
      </c>
      <c r="V87" s="357">
        <f>PERCENTILE(V2:V78,0.75)</f>
        <v>10000</v>
      </c>
    </row>
    <row r="88" spans="1:22">
      <c r="A88" s="324" t="s">
        <v>65</v>
      </c>
      <c r="B88" s="349">
        <f>B87-B86</f>
        <v>1199.3000000000011</v>
      </c>
      <c r="C88" s="334">
        <f t="shared" ref="C88:U88" si="5">C87-C86</f>
        <v>3321.744999999999</v>
      </c>
      <c r="D88" s="349">
        <f t="shared" si="5"/>
        <v>1694.6428571428569</v>
      </c>
      <c r="E88" s="334">
        <f t="shared" si="5"/>
        <v>2079.3228571428572</v>
      </c>
      <c r="F88" s="349">
        <f t="shared" si="5"/>
        <v>1306.7064285714296</v>
      </c>
      <c r="G88" s="334">
        <f t="shared" si="5"/>
        <v>3907.4475000000002</v>
      </c>
      <c r="H88" s="349">
        <f t="shared" si="5"/>
        <v>3408.3333333333321</v>
      </c>
      <c r="I88" s="334">
        <f t="shared" si="5"/>
        <v>4946.7199999999993</v>
      </c>
      <c r="J88" s="349">
        <f t="shared" si="5"/>
        <v>1222.3649999999998</v>
      </c>
      <c r="K88" s="334">
        <f t="shared" si="5"/>
        <v>1600</v>
      </c>
      <c r="L88" s="349">
        <f t="shared" si="5"/>
        <v>1895.1000000000004</v>
      </c>
      <c r="M88" s="334">
        <f>M87-M86</f>
        <v>500.30138888888814</v>
      </c>
      <c r="N88" s="349">
        <f t="shared" si="5"/>
        <v>1159.4258333333346</v>
      </c>
      <c r="O88" s="334">
        <f t="shared" si="5"/>
        <v>3318.0799999999981</v>
      </c>
      <c r="P88" s="349">
        <f t="shared" si="5"/>
        <v>1664.5699999999997</v>
      </c>
      <c r="Q88" s="334">
        <f t="shared" si="5"/>
        <v>3574.5600000000013</v>
      </c>
      <c r="R88" s="349">
        <f t="shared" si="5"/>
        <v>6027.4566666666651</v>
      </c>
      <c r="S88" s="334">
        <f t="shared" si="5"/>
        <v>3659.375</v>
      </c>
      <c r="T88" s="349">
        <f t="shared" si="5"/>
        <v>2857.0300000000007</v>
      </c>
      <c r="U88" s="334">
        <f t="shared" si="5"/>
        <v>1263.3900000000003</v>
      </c>
      <c r="V88" s="358">
        <f>V87-V86</f>
        <v>447.42000000000007</v>
      </c>
    </row>
    <row r="89" spans="1:22">
      <c r="A89" s="325" t="s">
        <v>66</v>
      </c>
      <c r="B89" s="337">
        <f>B81+1.5*B88</f>
        <v>13872.646363636366</v>
      </c>
      <c r="C89" s="330">
        <f t="shared" ref="C89:U89" si="6">C81+1.5*C88</f>
        <v>23067.151173469385</v>
      </c>
      <c r="D89" s="337">
        <f t="shared" si="6"/>
        <v>7954.2857142857138</v>
      </c>
      <c r="E89" s="330">
        <f t="shared" si="6"/>
        <v>10914.733673469389</v>
      </c>
      <c r="F89" s="337">
        <f t="shared" si="6"/>
        <v>13041.223452380953</v>
      </c>
      <c r="G89" s="330">
        <f t="shared" si="6"/>
        <v>13380.64731060606</v>
      </c>
      <c r="H89" s="337">
        <f t="shared" si="6"/>
        <v>15789.949542483657</v>
      </c>
      <c r="I89" s="330">
        <f t="shared" si="6"/>
        <v>21436.848815789472</v>
      </c>
      <c r="J89" s="337">
        <f t="shared" si="6"/>
        <v>8400.7760714285705</v>
      </c>
      <c r="K89" s="330">
        <f t="shared" si="6"/>
        <v>11144.976790123457</v>
      </c>
      <c r="L89" s="337">
        <f t="shared" si="6"/>
        <v>14070.582336601306</v>
      </c>
      <c r="M89" s="330">
        <f>M81+1.5*M88</f>
        <v>7501.0884722222199</v>
      </c>
      <c r="N89" s="337">
        <f t="shared" si="6"/>
        <v>11849.451805555558</v>
      </c>
      <c r="O89" s="330">
        <f t="shared" si="6"/>
        <v>18474.308370370367</v>
      </c>
      <c r="P89" s="337">
        <f t="shared" si="6"/>
        <v>10210.898333333333</v>
      </c>
      <c r="Q89" s="330">
        <f t="shared" si="6"/>
        <v>17477.321818181819</v>
      </c>
      <c r="R89" s="337">
        <f t="shared" si="6"/>
        <v>24942.864047619045</v>
      </c>
      <c r="S89" s="330">
        <f t="shared" si="6"/>
        <v>17221.259833333334</v>
      </c>
      <c r="T89" s="337">
        <f t="shared" si="6"/>
        <v>18235.165135746607</v>
      </c>
      <c r="U89" s="330">
        <f t="shared" si="6"/>
        <v>10009.471000000001</v>
      </c>
      <c r="V89" s="338">
        <f>V81+1.5*V88</f>
        <v>11134.203333333335</v>
      </c>
    </row>
    <row r="90" spans="1:22" ht="15.75" thickBot="1">
      <c r="A90" s="326" t="s">
        <v>67</v>
      </c>
      <c r="B90" s="342">
        <f>B81-1.5*B88</f>
        <v>10274.746363636361</v>
      </c>
      <c r="C90" s="331">
        <f t="shared" ref="C90:U90" si="7">C81-1.5*C88</f>
        <v>13101.91617346939</v>
      </c>
      <c r="D90" s="342">
        <f t="shared" si="7"/>
        <v>2870.3571428571431</v>
      </c>
      <c r="E90" s="331">
        <f t="shared" si="7"/>
        <v>4676.7651020408166</v>
      </c>
      <c r="F90" s="342">
        <f t="shared" si="7"/>
        <v>9121.1041666666642</v>
      </c>
      <c r="G90" s="331">
        <f t="shared" si="7"/>
        <v>1658.3048106060596</v>
      </c>
      <c r="H90" s="342">
        <f t="shared" si="7"/>
        <v>5564.9495424836605</v>
      </c>
      <c r="I90" s="331">
        <f t="shared" si="7"/>
        <v>6596.6888157894746</v>
      </c>
      <c r="J90" s="342">
        <f t="shared" si="7"/>
        <v>4733.6810714285712</v>
      </c>
      <c r="K90" s="331">
        <f t="shared" si="7"/>
        <v>6344.9767901234572</v>
      </c>
      <c r="L90" s="342">
        <f t="shared" si="7"/>
        <v>8385.2823366013035</v>
      </c>
      <c r="M90" s="331">
        <f t="shared" si="7"/>
        <v>6000.1843055555564</v>
      </c>
      <c r="N90" s="342">
        <f t="shared" si="7"/>
        <v>8371.1743055555544</v>
      </c>
      <c r="O90" s="331">
        <f t="shared" si="7"/>
        <v>8520.0683703703726</v>
      </c>
      <c r="P90" s="342">
        <f t="shared" si="7"/>
        <v>5217.1883333333335</v>
      </c>
      <c r="Q90" s="331">
        <f t="shared" si="7"/>
        <v>6753.6418181818153</v>
      </c>
      <c r="R90" s="342">
        <f t="shared" si="7"/>
        <v>6860.4940476190495</v>
      </c>
      <c r="S90" s="331">
        <f t="shared" si="7"/>
        <v>6243.1348333333335</v>
      </c>
      <c r="T90" s="342">
        <f t="shared" si="7"/>
        <v>9664.0751357466033</v>
      </c>
      <c r="U90" s="331">
        <f t="shared" si="7"/>
        <v>6219.3009999999995</v>
      </c>
      <c r="V90" s="354">
        <f>V81-1.5*V88</f>
        <v>9791.9433333333327</v>
      </c>
    </row>
  </sheetData>
  <mergeCells count="4">
    <mergeCell ref="A2:A44"/>
    <mergeCell ref="A45:A72"/>
    <mergeCell ref="A73:A75"/>
    <mergeCell ref="A76:A78"/>
  </mergeCells>
  <pageMargins left="0.511811024" right="0.511811024" top="0.78740157499999996" bottom="0.78740157499999996" header="0.31496062000000002" footer="0.31496062000000002"/>
  <pageSetup paperSize="9" orientation="portrait"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CCD12-CC69-4586-B0BA-398C30A9E551}">
  <sheetPr>
    <tabColor rgb="FF92D050"/>
  </sheetPr>
  <dimension ref="A1:V168"/>
  <sheetViews>
    <sheetView zoomScale="70" zoomScaleNormal="70" workbookViewId="0">
      <selection activeCell="J48" sqref="J48"/>
    </sheetView>
  </sheetViews>
  <sheetFormatPr defaultRowHeight="15"/>
  <cols>
    <col min="1" max="1" width="22.28515625" style="141" customWidth="1"/>
    <col min="2" max="6" width="19.85546875" style="350" customWidth="1"/>
    <col min="7" max="7" width="21.85546875" style="350" customWidth="1"/>
    <col min="8" max="22" width="19.85546875" style="350" customWidth="1"/>
    <col min="23" max="16384" width="9.140625" style="66"/>
  </cols>
  <sheetData>
    <row r="1" spans="1:22" ht="39" thickBot="1">
      <c r="A1" s="121" t="s">
        <v>55</v>
      </c>
      <c r="B1" s="340" t="s">
        <v>4</v>
      </c>
      <c r="C1" s="328" t="s">
        <v>6</v>
      </c>
      <c r="D1" s="351" t="s">
        <v>8</v>
      </c>
      <c r="E1" s="328" t="s">
        <v>10</v>
      </c>
      <c r="F1" s="351" t="s">
        <v>12</v>
      </c>
      <c r="G1" s="328" t="s">
        <v>14</v>
      </c>
      <c r="H1" s="351" t="s">
        <v>16</v>
      </c>
      <c r="I1" s="328" t="s">
        <v>18</v>
      </c>
      <c r="J1" s="351" t="s">
        <v>20</v>
      </c>
      <c r="K1" s="328" t="s">
        <v>22</v>
      </c>
      <c r="L1" s="351" t="s">
        <v>24</v>
      </c>
      <c r="M1" s="328" t="s">
        <v>26</v>
      </c>
      <c r="N1" s="351" t="s">
        <v>28</v>
      </c>
      <c r="O1" s="328" t="s">
        <v>30</v>
      </c>
      <c r="P1" s="351" t="s">
        <v>32</v>
      </c>
      <c r="Q1" s="328" t="s">
        <v>34</v>
      </c>
      <c r="R1" s="351" t="s">
        <v>36</v>
      </c>
      <c r="S1" s="328" t="s">
        <v>38</v>
      </c>
      <c r="T1" s="351" t="s">
        <v>40</v>
      </c>
      <c r="U1" s="328" t="s">
        <v>42</v>
      </c>
      <c r="V1" s="352" t="s">
        <v>45</v>
      </c>
    </row>
    <row r="2" spans="1:22">
      <c r="A2" s="482" t="s">
        <v>56</v>
      </c>
      <c r="B2" s="401" cm="1">
        <f t="array" ref="B2">IFERROR(INDEX('Guias Salariais'!$D$1:$D500,SMALL(IF(B$1='Guias Salariais'!$C$1:$C$500,ROW('Guias Salariais'!$C$1:$C$500)-ROW('Guias Salariais'!$C$1)+1),ROW(1:1))),"")</f>
        <v>12000</v>
      </c>
      <c r="C2" s="402" cm="1">
        <f t="array" ref="C2">IFERROR(INDEX('Guias Salariais'!$D$1:$D500,SMALL(IF(C$1='Guias Salariais'!$C$1:$C$500,ROW('Guias Salariais'!$C$1:$C$500)-ROW('Guias Salariais'!$C$1)+1),ROW(1:1))),"")</f>
        <v>17753.571428571428</v>
      </c>
      <c r="D2" s="401" cm="1">
        <f t="array" ref="D2">IFERROR(INDEX('Guias Salariais'!$D$1:$D500,SMALL(IF(D$1='Guias Salariais'!$C$1:$C$500,ROW('Guias Salariais'!$C$1:$C$500)-ROW('Guias Salariais'!$C$1)+1),ROW(1:1))),"")</f>
        <v>6328.5714285714284</v>
      </c>
      <c r="E2" s="402" cm="1">
        <f t="array" ref="E2">IFERROR(INDEX('Guias Salariais'!$D$1:$D500,SMALL(IF(E$1='Guias Salariais'!$C$1:$C$500,ROW('Guias Salariais'!$C$1:$C$500)-ROW('Guias Salariais'!$C$1)+1),ROW(1:1))),"")</f>
        <v>8739.2857142857138</v>
      </c>
      <c r="F2" s="401" cm="1">
        <f t="array" ref="F2">IFERROR(INDEX('Guias Salariais'!$D$1:$D500,SMALL(IF(F$1='Guias Salariais'!$C$1:$C$500,ROW('Guias Salariais'!$C$1:$C$500)-ROW('Guias Salariais'!$C$1)+1),ROW(1:1))),"")</f>
        <v>11914.285714285714</v>
      </c>
      <c r="G2" s="402" cm="1">
        <f t="array" ref="G2">IFERROR(INDEX('Guias Salariais'!$D$1:$D500,SMALL(IF(G$1='Guias Salariais'!$C$1:$C$500,ROW('Guias Salariais'!$C$1:$C$500)-ROW('Guias Salariais'!$C$1)+1),ROW(1:1))),"")</f>
        <v>6116.6666666666661</v>
      </c>
      <c r="H2" s="401" cm="1">
        <f t="array" ref="H2">IFERROR(INDEX('Guias Salariais'!$D$1:$D500,SMALL(IF(H$1='Guias Salariais'!$C$1:$C$500,ROW('Guias Salariais'!$C$1:$C$500)-ROW('Guias Salariais'!$C$1)+1),ROW(1:1))),"")</f>
        <v>9808.3333333333321</v>
      </c>
      <c r="I2" s="402" cm="1">
        <f t="array" ref="I2">IFERROR(INDEX('Guias Salariais'!$D$1:$D500,SMALL(IF(I$1='Guias Salariais'!$C$1:$C$500,ROW('Guias Salariais'!$C$1:$C$500)-ROW('Guias Salariais'!$C$1)+1),ROW(1:1))),"")</f>
        <v>14827.083333333334</v>
      </c>
      <c r="J2" s="401" cm="1">
        <f t="array" ref="J2">IFERROR(INDEX('Guias Salariais'!$D$1:$D500,SMALL(IF(J$1='Guias Salariais'!$C$1:$C$500,ROW('Guias Salariais'!$C$1:$C$500)-ROW('Guias Salariais'!$C$1)+1),ROW(1:1))),"")</f>
        <v>7025</v>
      </c>
      <c r="K2" s="402" cm="1">
        <f t="array" ref="K2">IFERROR(INDEX('Guias Salariais'!$D$1:$D500,SMALL(IF(K$1='Guias Salariais'!$C$1:$C$500,ROW('Guias Salariais'!$C$1:$C$500)-ROW('Guias Salariais'!$C$1)+1),ROW(1:1))),"")</f>
        <v>9986.1111111111113</v>
      </c>
      <c r="L2" s="401" cm="1">
        <f t="array" ref="L2">IFERROR(INDEX('Guias Salariais'!$D$1:$D500,SMALL(IF(L$1='Guias Salariais'!$C$1:$C$500,ROW('Guias Salariais'!$C$1:$C$500)-ROW('Guias Salariais'!$C$1)+1),ROW(1:1))),"")</f>
        <v>10317.1875</v>
      </c>
      <c r="M2" s="402" cm="1">
        <f t="array" ref="M2">IFERROR(INDEX('Guias Salariais'!$D$1:$D500,SMALL(IF(M$1='Guias Salariais'!$C$1:$C$500,ROW('Guias Salariais'!$C$1:$C$500)-ROW('Guias Salariais'!$C$1)+1),ROW(1:1))),"")</f>
        <v>7355.5555555555547</v>
      </c>
      <c r="N2" s="401" cm="1">
        <f t="array" ref="N2">IFERROR(INDEX('Guias Salariais'!$D$1:$D500,SMALL(IF(N$1='Guias Salariais'!$C$1:$C$500,ROW('Guias Salariais'!$C$1:$C$500)-ROW('Guias Salariais'!$C$1)+1),ROW(1:1))),"")</f>
        <v>10644.444444444445</v>
      </c>
      <c r="O2" s="402" cm="1">
        <f t="array" ref="O2">IFERROR(INDEX('Guias Salariais'!$D$1:$D500,SMALL(IF(O$1='Guias Salariais'!$C$1:$C$500,ROW('Guias Salariais'!$C$1:$C$500)-ROW('Guias Salariais'!$C$1)+1),ROW(1:1))),"")</f>
        <v>15841.666666666668</v>
      </c>
      <c r="P2" s="401" cm="1">
        <f t="array" ref="P2">IFERROR(INDEX('Guias Salariais'!$D$1:$D500,SMALL(IF(P$1='Guias Salariais'!$C$1:$C$500,ROW('Guias Salariais'!$C$1:$C$500)-ROW('Guias Salariais'!$C$1)+1),ROW(1:1))),"")</f>
        <v>7500</v>
      </c>
      <c r="Q2" s="402" cm="1">
        <f t="array" ref="Q2">IFERROR(INDEX('Guias Salariais'!$D$1:$D500,SMALL(IF(Q$1='Guias Salariais'!$C$1:$C$500,ROW('Guias Salariais'!$C$1:$C$500)-ROW('Guias Salariais'!$C$1)+1),ROW(1:1))),"")</f>
        <v>17000</v>
      </c>
      <c r="R2" s="401" cm="1">
        <f t="array" ref="R2">IFERROR(INDEX('Guias Salariais'!$D$1:$D500,SMALL(IF(R$1='Guias Salariais'!$C$1:$C$500,ROW('Guias Salariais'!$C$1:$C$500)-ROW('Guias Salariais'!$C$1)+1),ROW(1:1))),"")</f>
        <v>15700</v>
      </c>
      <c r="S2" s="402" cm="1">
        <f t="array" ref="S2">IFERROR(INDEX('Guias Salariais'!$D$1:$D500,SMALL(IF(S$1='Guias Salariais'!$C$1:$C$500,ROW('Guias Salariais'!$C$1:$C$500)-ROW('Guias Salariais'!$C$1)+1),ROW(1:1))),"")</f>
        <v>13518.75</v>
      </c>
      <c r="T2" s="401" cm="1">
        <f t="array" ref="T2">IFERROR(INDEX('Guias Salariais'!$D$1:$D500,SMALL(IF(T$1='Guias Salariais'!$C$1:$C$500,ROW('Guias Salariais'!$C$1:$C$500)-ROW('Guias Salariais'!$C$1)+1),ROW(1:1))),"")</f>
        <v>15882.692307692309</v>
      </c>
      <c r="U2" s="402" cm="1">
        <f t="array" ref="U2">IFERROR(INDEX('Guias Salariais'!$D$1:$D500,SMALL(IF(U$1='Guias Salariais'!$C$1:$C$500,ROW('Guias Salariais'!$C$1:$C$500)-ROW('Guias Salariais'!$C$1)+1),ROW(1:1))),"")</f>
        <v>10000</v>
      </c>
      <c r="V2" s="413" cm="1">
        <f t="array" ref="V2">IFERROR(INDEX('Guias Salariais'!$D$1:$D500,SMALL(IF(V$1='Guias Salariais'!$C$1:$C$500,ROW('Guias Salariais'!$C$1:$C$500)-ROW('Guias Salariais'!$C$1)+1),ROW(1:1))),"")</f>
        <v>15500</v>
      </c>
    </row>
    <row r="3" spans="1:22">
      <c r="A3" s="483"/>
      <c r="B3" s="404" cm="1">
        <f t="array" ref="B3">IFERROR(INDEX('Guias Salariais'!$D$1:$D501,SMALL(IF(B$1='Guias Salariais'!$C$1:$C$500,ROW('Guias Salariais'!$C$1:$C$500)-ROW('Guias Salariais'!$C$1)+1),ROW(2:2))),"")</f>
        <v>10650</v>
      </c>
      <c r="C3" s="405" cm="1">
        <f t="array" ref="C3">IFERROR(INDEX('Guias Salariais'!$D$1:$D501,SMALL(IF(C$1='Guias Salariais'!$C$1:$C$500,ROW('Guias Salariais'!$C$1:$C$500)-ROW('Guias Salariais'!$C$1)+1),ROW(2:2))),"")</f>
        <v>17000</v>
      </c>
      <c r="D3" s="404" cm="1">
        <f t="array" ref="D3">IFERROR(INDEX('Guias Salariais'!$D$1:$D501,SMALL(IF(D$1='Guias Salariais'!$C$1:$C$500,ROW('Guias Salariais'!$C$1:$C$500)-ROW('Guias Salariais'!$C$1)+1),ROW(2:2))),"")</f>
        <v>5500</v>
      </c>
      <c r="E3" s="405" cm="1">
        <f t="array" ref="E3">IFERROR(INDEX('Guias Salariais'!$D$1:$D501,SMALL(IF(E$1='Guias Salariais'!$C$1:$C$500,ROW('Guias Salariais'!$C$1:$C$500)-ROW('Guias Salariais'!$C$1)+1),ROW(2:2))),"")</f>
        <v>9000</v>
      </c>
      <c r="F3" s="404" cm="1">
        <f t="array" ref="F3">IFERROR(INDEX('Guias Salariais'!$D$1:$D501,SMALL(IF(F$1='Guias Salariais'!$C$1:$C$500,ROW('Guias Salariais'!$C$1:$C$500)-ROW('Guias Salariais'!$C$1)+1),ROW(2:2))),"")</f>
        <v>13500</v>
      </c>
      <c r="G3" s="405" cm="1">
        <f t="array" ref="G3">IFERROR(INDEX('Guias Salariais'!$D$1:$D501,SMALL(IF(G$1='Guias Salariais'!$C$1:$C$500,ROW('Guias Salariais'!$C$1:$C$500)-ROW('Guias Salariais'!$C$1)+1),ROW(2:2))),"")</f>
        <v>5606.25</v>
      </c>
      <c r="H3" s="404" cm="1">
        <f t="array" ref="H3">IFERROR(INDEX('Guias Salariais'!$D$1:$D501,SMALL(IF(H$1='Guias Salariais'!$C$1:$C$500,ROW('Guias Salariais'!$C$1:$C$500)-ROW('Guias Salariais'!$C$1)+1),ROW(2:2))),"")</f>
        <v>9100</v>
      </c>
      <c r="I3" s="405" cm="1">
        <f t="array" ref="I3">IFERROR(INDEX('Guias Salariais'!$D$1:$D501,SMALL(IF(I$1='Guias Salariais'!$C$1:$C$500,ROW('Guias Salariais'!$C$1:$C$500)-ROW('Guias Salariais'!$C$1)+1),ROW(2:2))),"")</f>
        <v>13595.3125</v>
      </c>
      <c r="J3" s="404" cm="1">
        <f t="array" ref="J3">IFERROR(INDEX('Guias Salariais'!$D$1:$D501,SMALL(IF(J$1='Guias Salariais'!$C$1:$C$500,ROW('Guias Salariais'!$C$1:$C$500)-ROW('Guias Salariais'!$C$1)+1),ROW(2:2))),"")</f>
        <v>6000</v>
      </c>
      <c r="K3" s="405" cm="1">
        <f t="array" ref="K3">IFERROR(INDEX('Guias Salariais'!$D$1:$D501,SMALL(IF(K$1='Guias Salariais'!$C$1:$C$500,ROW('Guias Salariais'!$C$1:$C$500)-ROW('Guias Salariais'!$C$1)+1),ROW(2:2))),"")</f>
        <v>7750</v>
      </c>
      <c r="L3" s="404" cm="1">
        <f t="array" ref="L3">IFERROR(INDEX('Guias Salariais'!$D$1:$D501,SMALL(IF(L$1='Guias Salariais'!$C$1:$C$500,ROW('Guias Salariais'!$C$1:$C$500)-ROW('Guias Salariais'!$C$1)+1),ROW(2:2))),"")</f>
        <v>14472.222222222223</v>
      </c>
      <c r="M3" s="405" cm="1">
        <f t="array" ref="M3">IFERROR(INDEX('Guias Salariais'!$D$1:$D501,SMALL(IF(M$1='Guias Salariais'!$C$1:$C$500,ROW('Guias Salariais'!$C$1:$C$500)-ROW('Guias Salariais'!$C$1)+1),ROW(2:2))),"")</f>
        <v>6500</v>
      </c>
      <c r="N3" s="404" cm="1">
        <f t="array" ref="N3">IFERROR(INDEX('Guias Salariais'!$D$1:$D501,SMALL(IF(N$1='Guias Salariais'!$C$1:$C$500,ROW('Guias Salariais'!$C$1:$C$500)-ROW('Guias Salariais'!$C$1)+1),ROW(2:2))),"")</f>
        <v>9500</v>
      </c>
      <c r="O3" s="405" cm="1">
        <f t="array" ref="O3">IFERROR(INDEX('Guias Salariais'!$D$1:$D501,SMALL(IF(O$1='Guias Salariais'!$C$1:$C$500,ROW('Guias Salariais'!$C$1:$C$500)-ROW('Guias Salariais'!$C$1)+1),ROW(2:2))),"")</f>
        <v>13763.888888888889</v>
      </c>
      <c r="P3" s="360" cm="1">
        <f t="array" ref="P3">IFERROR(INDEX('Guias Salariais'!$D$1:$D501,SMALL(IF(P$1='Guias Salariais'!$C$1:$C$500,ROW('Guias Salariais'!$C$1:$C$500)-ROW('Guias Salariais'!$C$1)+1),ROW(2:2))),"")</f>
        <v>13000</v>
      </c>
      <c r="Q3" s="405" cm="1">
        <f t="array" ref="Q3">IFERROR(INDEX('Guias Salariais'!$D$1:$D501,SMALL(IF(Q$1='Guias Salariais'!$C$1:$C$500,ROW('Guias Salariais'!$C$1:$C$500)-ROW('Guias Salariais'!$C$1)+1),ROW(2:2))),"")</f>
        <v>14000</v>
      </c>
      <c r="R3" s="404" cm="1">
        <f t="array" ref="R3">IFERROR(INDEX('Guias Salariais'!$D$1:$D501,SMALL(IF(R$1='Guias Salariais'!$C$1:$C$500,ROW('Guias Salariais'!$C$1:$C$500)-ROW('Guias Salariais'!$C$1)+1),ROW(2:2))),"")</f>
        <v>20000</v>
      </c>
      <c r="S3" s="405" cm="1">
        <f t="array" ref="S3">IFERROR(INDEX('Guias Salariais'!$D$1:$D501,SMALL(IF(S$1='Guias Salariais'!$C$1:$C$500,ROW('Guias Salariais'!$C$1:$C$500)-ROW('Guias Salariais'!$C$1)+1),ROW(2:2))),"")</f>
        <v>10500</v>
      </c>
      <c r="T3" s="360" cm="1">
        <f t="array" ref="T3">IFERROR(INDEX('Guias Salariais'!$D$1:$D501,SMALL(IF(T$1='Guias Salariais'!$C$1:$C$500,ROW('Guias Salariais'!$C$1:$C$500)-ROW('Guias Salariais'!$C$1)+1),ROW(2:2))),"")</f>
        <v>20500</v>
      </c>
      <c r="U3" s="405" t="str" cm="1">
        <f t="array" ref="U3">IFERROR(INDEX('Guias Salariais'!$D$1:$D501,SMALL(IF(U$1='Guias Salariais'!$C$1:$C$500,ROW('Guias Salariais'!$C$1:$C$500)-ROW('Guias Salariais'!$C$1)+1),ROW(2:2))),"")</f>
        <v/>
      </c>
      <c r="V3" s="406" cm="1">
        <f t="array" ref="V3">IFERROR(INDEX('Guias Salariais'!$D$1:$D501,SMALL(IF(V$1='Guias Salariais'!$C$1:$C$500,ROW('Guias Salariais'!$C$1:$C$500)-ROW('Guias Salariais'!$C$1)+1),ROW(2:2))),"")</f>
        <v>14375</v>
      </c>
    </row>
    <row r="4" spans="1:22">
      <c r="A4" s="483"/>
      <c r="B4" s="404" t="str" cm="1">
        <f t="array" ref="B4">IFERROR(INDEX('Guias Salariais'!$D$1:$D502,SMALL(IF(B$1='Guias Salariais'!$C$1:$C$500,ROW('Guias Salariais'!$C$1:$C$500)-ROW('Guias Salariais'!$C$1)+1),ROW(3:3))),"")</f>
        <v/>
      </c>
      <c r="C4" s="405" cm="1">
        <f t="array" ref="C4">IFERROR(INDEX('Guias Salariais'!$D$1:$D502,SMALL(IF(C$1='Guias Salariais'!$C$1:$C$500,ROW('Guias Salariais'!$C$1:$C$500)-ROW('Guias Salariais'!$C$1)+1),ROW(3:3))),"")</f>
        <v>17500</v>
      </c>
      <c r="D4" s="404" t="str" cm="1">
        <f t="array" ref="D4">IFERROR(INDEX('Guias Salariais'!$D$1:$D502,SMALL(IF(D$1='Guias Salariais'!$C$1:$C$500,ROW('Guias Salariais'!$C$1:$C$500)-ROW('Guias Salariais'!$C$1)+1),ROW(3:3))),"")</f>
        <v/>
      </c>
      <c r="E4" s="405" cm="1">
        <f t="array" ref="E4">IFERROR(INDEX('Guias Salariais'!$D$1:$D502,SMALL(IF(E$1='Guias Salariais'!$C$1:$C$500,ROW('Guias Salariais'!$C$1:$C$500)-ROW('Guias Salariais'!$C$1)+1),ROW(3:3))),"")</f>
        <v>9000</v>
      </c>
      <c r="F4" s="404" cm="1">
        <f t="array" ref="F4">IFERROR(INDEX('Guias Salariais'!$D$1:$D502,SMALL(IF(F$1='Guias Salariais'!$C$1:$C$500,ROW('Guias Salariais'!$C$1:$C$500)-ROW('Guias Salariais'!$C$1)+1),ROW(3:3))),"")</f>
        <v>11000</v>
      </c>
      <c r="G4" s="405" cm="1">
        <f t="array" ref="G4">IFERROR(INDEX('Guias Salariais'!$D$1:$D502,SMALL(IF(G$1='Guias Salariais'!$C$1:$C$500,ROW('Guias Salariais'!$C$1:$C$500)-ROW('Guias Salariais'!$C$1)+1),ROW(3:3))),"")</f>
        <v>4968.75</v>
      </c>
      <c r="H4" s="404" cm="1">
        <f t="array" ref="H4">IFERROR(INDEX('Guias Salariais'!$D$1:$D502,SMALL(IF(H$1='Guias Salariais'!$C$1:$C$500,ROW('Guias Salariais'!$C$1:$C$500)-ROW('Guias Salariais'!$C$1)+1),ROW(3:3))),"")</f>
        <v>9456.25</v>
      </c>
      <c r="I4" s="405" cm="1">
        <f t="array" ref="I4">IFERROR(INDEX('Guias Salariais'!$D$1:$D502,SMALL(IF(I$1='Guias Salariais'!$C$1:$C$500,ROW('Guias Salariais'!$C$1:$C$500)-ROW('Guias Salariais'!$C$1)+1),ROW(3:3))),"")</f>
        <v>12775</v>
      </c>
      <c r="J4" s="404" cm="1">
        <f t="array" ref="J4">IFERROR(INDEX('Guias Salariais'!$D$1:$D502,SMALL(IF(J$1='Guias Salariais'!$C$1:$C$500,ROW('Guias Salariais'!$C$1:$C$500)-ROW('Guias Salariais'!$C$1)+1),ROW(3:3))),"")</f>
        <v>7700</v>
      </c>
      <c r="K4" s="405" cm="1">
        <f t="array" ref="K4">IFERROR(INDEX('Guias Salariais'!$D$1:$D502,SMALL(IF(K$1='Guias Salariais'!$C$1:$C$500,ROW('Guias Salariais'!$C$1:$C$500)-ROW('Guias Salariais'!$C$1)+1),ROW(3:3))),"")</f>
        <v>9000</v>
      </c>
      <c r="L4" s="404" cm="1">
        <f t="array" ref="L4">IFERROR(INDEX('Guias Salariais'!$D$1:$D502,SMALL(IF(L$1='Guias Salariais'!$C$1:$C$500,ROW('Guias Salariais'!$C$1:$C$500)-ROW('Guias Salariais'!$C$1)+1),ROW(3:3))),"")</f>
        <v>11750</v>
      </c>
      <c r="M4" s="405" t="str" cm="1">
        <f t="array" ref="M4">IFERROR(INDEX('Guias Salariais'!$D$1:$D502,SMALL(IF(M$1='Guias Salariais'!$C$1:$C$500,ROW('Guias Salariais'!$C$1:$C$500)-ROW('Guias Salariais'!$C$1)+1),ROW(3:3))),"")</f>
        <v/>
      </c>
      <c r="N4" s="404" cm="1">
        <f t="array" ref="N4">IFERROR(INDEX('Guias Salariais'!$D$1:$D502,SMALL(IF(N$1='Guias Salariais'!$C$1:$C$500,ROW('Guias Salariais'!$C$1:$C$500)-ROW('Guias Salariais'!$C$1)+1),ROW(3:3))),"")</f>
        <v>11080</v>
      </c>
      <c r="O4" s="405" cm="1">
        <f t="array" ref="O4">IFERROR(INDEX('Guias Salariais'!$D$1:$D502,SMALL(IF(O$1='Guias Salariais'!$C$1:$C$500,ROW('Guias Salariais'!$C$1:$C$500)-ROW('Guias Salariais'!$C$1)+1),ROW(3:3))),"")</f>
        <v>15500</v>
      </c>
      <c r="P4" s="404" cm="1">
        <f t="array" ref="P4">IFERROR(INDEX('Guias Salariais'!$D$1:$D502,SMALL(IF(P$1='Guias Salariais'!$C$1:$C$500,ROW('Guias Salariais'!$C$1:$C$500)-ROW('Guias Salariais'!$C$1)+1),ROW(3:3))),"")</f>
        <v>9000</v>
      </c>
      <c r="Q4" s="405" cm="1">
        <f t="array" ref="Q4">IFERROR(INDEX('Guias Salariais'!$D$1:$D502,SMALL(IF(Q$1='Guias Salariais'!$C$1:$C$500,ROW('Guias Salariais'!$C$1:$C$500)-ROW('Guias Salariais'!$C$1)+1),ROW(3:3))),"")</f>
        <v>17500</v>
      </c>
      <c r="R4" s="404" cm="1">
        <f t="array" ref="R4">IFERROR(INDEX('Guias Salariais'!$D$1:$D502,SMALL(IF(R$1='Guias Salariais'!$C$1:$C$500,ROW('Guias Salariais'!$C$1:$C$500)-ROW('Guias Salariais'!$C$1)+1),ROW(3:3))),"")</f>
        <v>18833.333333333332</v>
      </c>
      <c r="S4" s="405" cm="1">
        <f t="array" ref="S4">IFERROR(INDEX('Guias Salariais'!$D$1:$D502,SMALL(IF(S$1='Guias Salariais'!$C$1:$C$500,ROW('Guias Salariais'!$C$1:$C$500)-ROW('Guias Salariais'!$C$1)+1),ROW(3:3))),"")</f>
        <v>13500</v>
      </c>
      <c r="T4" s="404" cm="1">
        <f t="array" ref="T4">IFERROR(INDEX('Guias Salariais'!$D$1:$D502,SMALL(IF(T$1='Guias Salariais'!$C$1:$C$500,ROW('Guias Salariais'!$C$1:$C$500)-ROW('Guias Salariais'!$C$1)+1),ROW(3:3))),"")</f>
        <v>17500</v>
      </c>
      <c r="U4" s="405" t="str" cm="1">
        <f t="array" ref="U4">IFERROR(INDEX('Guias Salariais'!$D$1:$D502,SMALL(IF(U$1='Guias Salariais'!$C$1:$C$500,ROW('Guias Salariais'!$C$1:$C$500)-ROW('Guias Salariais'!$C$1)+1),ROW(3:3))),"")</f>
        <v/>
      </c>
      <c r="V4" s="406" t="str" cm="1">
        <f t="array" ref="V4">IFERROR(INDEX('Guias Salariais'!$D$1:$D502,SMALL(IF(V$1='Guias Salariais'!$C$1:$C$500,ROW('Guias Salariais'!$C$1:$C$500)-ROW('Guias Salariais'!$C$1)+1),ROW(3:3))),"")</f>
        <v/>
      </c>
    </row>
    <row r="5" spans="1:22">
      <c r="A5" s="483"/>
      <c r="B5" s="404" t="str" cm="1">
        <f t="array" ref="B5">IFERROR(INDEX('Guias Salariais'!$D$1:$D503,SMALL(IF(B$1='Guias Salariais'!$C$1:$C$500,ROW('Guias Salariais'!$C$1:$C$500)-ROW('Guias Salariais'!$C$1)+1),ROW(4:4))),"")</f>
        <v/>
      </c>
      <c r="C5" s="405" cm="1">
        <f t="array" ref="C5">IFERROR(INDEX('Guias Salariais'!$D$1:$D503,SMALL(IF(C$1='Guias Salariais'!$C$1:$C$500,ROW('Guias Salariais'!$C$1:$C$500)-ROW('Guias Salariais'!$C$1)+1),ROW(4:4))),"")</f>
        <v>22500</v>
      </c>
      <c r="D5" s="404" t="str" cm="1">
        <f t="array" ref="D5">IFERROR(INDEX('Guias Salariais'!$D$1:$D503,SMALL(IF(D$1='Guias Salariais'!$C$1:$C$500,ROW('Guias Salariais'!$C$1:$C$500)-ROW('Guias Salariais'!$C$1)+1),ROW(4:4))),"")</f>
        <v/>
      </c>
      <c r="E5" s="405" t="str" cm="1">
        <f t="array" ref="E5">IFERROR(INDEX('Guias Salariais'!$D$1:$D503,SMALL(IF(E$1='Guias Salariais'!$C$1:$C$500,ROW('Guias Salariais'!$C$1:$C$500)-ROW('Guias Salariais'!$C$1)+1),ROW(4:4))),"")</f>
        <v/>
      </c>
      <c r="F5" s="404" t="str" cm="1">
        <f t="array" ref="F5">IFERROR(INDEX('Guias Salariais'!$D$1:$D503,SMALL(IF(F$1='Guias Salariais'!$C$1:$C$500,ROW('Guias Salariais'!$C$1:$C$500)-ROW('Guias Salariais'!$C$1)+1),ROW(4:4))),"")</f>
        <v/>
      </c>
      <c r="G5" s="405" cm="1">
        <f t="array" ref="G5">IFERROR(INDEX('Guias Salariais'!$D$1:$D503,SMALL(IF(G$1='Guias Salariais'!$C$1:$C$500,ROW('Guias Salariais'!$C$1:$C$500)-ROW('Guias Salariais'!$C$1)+1),ROW(4:4))),"")</f>
        <v>7000</v>
      </c>
      <c r="H5" s="404" cm="1">
        <f t="array" ref="H5">IFERROR(INDEX('Guias Salariais'!$D$1:$D503,SMALL(IF(H$1='Guias Salariais'!$C$1:$C$500,ROW('Guias Salariais'!$C$1:$C$500)-ROW('Guias Salariais'!$C$1)+1),ROW(4:4))),"")</f>
        <v>8162.5</v>
      </c>
      <c r="I5" s="405" cm="1">
        <f t="array" ref="I5">IFERROR(INDEX('Guias Salariais'!$D$1:$D503,SMALL(IF(I$1='Guias Salariais'!$C$1:$C$500,ROW('Guias Salariais'!$C$1:$C$500)-ROW('Guias Salariais'!$C$1)+1),ROW(4:4))),"")</f>
        <v>12725</v>
      </c>
      <c r="J5" s="404" t="str" cm="1">
        <f t="array" ref="J5">IFERROR(INDEX('Guias Salariais'!$D$1:$D503,SMALL(IF(J$1='Guias Salariais'!$C$1:$C$500,ROW('Guias Salariais'!$C$1:$C$500)-ROW('Guias Salariais'!$C$1)+1),ROW(4:4))),"")</f>
        <v/>
      </c>
      <c r="K5" s="405" cm="1">
        <f t="array" ref="K5">IFERROR(INDEX('Guias Salariais'!$D$1:$D503,SMALL(IF(K$1='Guias Salariais'!$C$1:$C$500,ROW('Guias Salariais'!$C$1:$C$500)-ROW('Guias Salariais'!$C$1)+1),ROW(4:4))),"")</f>
        <v>8800</v>
      </c>
      <c r="L5" s="404" t="str" cm="1">
        <f t="array" ref="L5">IFERROR(INDEX('Guias Salariais'!$D$1:$D503,SMALL(IF(L$1='Guias Salariais'!$C$1:$C$500,ROW('Guias Salariais'!$C$1:$C$500)-ROW('Guias Salariais'!$C$1)+1),ROW(4:4))),"")</f>
        <v/>
      </c>
      <c r="M5" s="405" t="str" cm="1">
        <f t="array" ref="M5">IFERROR(INDEX('Guias Salariais'!$D$1:$D503,SMALL(IF(M$1='Guias Salariais'!$C$1:$C$500,ROW('Guias Salariais'!$C$1:$C$500)-ROW('Guias Salariais'!$C$1)+1),ROW(4:4))),"")</f>
        <v/>
      </c>
      <c r="N5" s="404" t="str" cm="1">
        <f t="array" ref="N5">IFERROR(INDEX('Guias Salariais'!$D$1:$D503,SMALL(IF(N$1='Guias Salariais'!$C$1:$C$500,ROW('Guias Salariais'!$C$1:$C$500)-ROW('Guias Salariais'!$C$1)+1),ROW(4:4))),"")</f>
        <v/>
      </c>
      <c r="O5" s="405" cm="1">
        <f t="array" ref="O5">IFERROR(INDEX('Guias Salariais'!$D$1:$D503,SMALL(IF(O$1='Guias Salariais'!$C$1:$C$500,ROW('Guias Salariais'!$C$1:$C$500)-ROW('Guias Salariais'!$C$1)+1),ROW(4:4))),"")</f>
        <v>12500</v>
      </c>
      <c r="P5" s="404" t="str" cm="1">
        <f t="array" ref="P5">IFERROR(INDEX('Guias Salariais'!$D$1:$D503,SMALL(IF(P$1='Guias Salariais'!$C$1:$C$500,ROW('Guias Salariais'!$C$1:$C$500)-ROW('Guias Salariais'!$C$1)+1),ROW(4:4))),"")</f>
        <v/>
      </c>
      <c r="Q5" s="359" cm="1">
        <f t="array" ref="Q5">IFERROR(INDEX('Guias Salariais'!$D$1:$D503,SMALL(IF(Q$1='Guias Salariais'!$C$1:$C$500,ROW('Guias Salariais'!$C$1:$C$500)-ROW('Guias Salariais'!$C$1)+1),ROW(4:4))),"")</f>
        <v>22125</v>
      </c>
      <c r="R5" s="404" t="str" cm="1">
        <f t="array" ref="R5">IFERROR(INDEX('Guias Salariais'!$D$1:$D503,SMALL(IF(R$1='Guias Salariais'!$C$1:$C$500,ROW('Guias Salariais'!$C$1:$C$500)-ROW('Guias Salariais'!$C$1)+1),ROW(4:4))),"")</f>
        <v/>
      </c>
      <c r="S5" s="405" cm="1">
        <f t="array" ref="S5">IFERROR(INDEX('Guias Salariais'!$D$1:$D503,SMALL(IF(S$1='Guias Salariais'!$C$1:$C$500,ROW('Guias Salariais'!$C$1:$C$500)-ROW('Guias Salariais'!$C$1)+1),ROW(4:4))),"")</f>
        <v>16500</v>
      </c>
      <c r="T5" s="404" cm="1">
        <f t="array" ref="T5">IFERROR(INDEX('Guias Salariais'!$D$1:$D503,SMALL(IF(T$1='Guias Salariais'!$C$1:$C$500,ROW('Guias Salariais'!$C$1:$C$500)-ROW('Guias Salariais'!$C$1)+1),ROW(4:4))),"")</f>
        <v>17500</v>
      </c>
      <c r="U5" s="405" t="str" cm="1">
        <f t="array" ref="U5">IFERROR(INDEX('Guias Salariais'!$D$1:$D503,SMALL(IF(U$1='Guias Salariais'!$C$1:$C$500,ROW('Guias Salariais'!$C$1:$C$500)-ROW('Guias Salariais'!$C$1)+1),ROW(4:4))),"")</f>
        <v/>
      </c>
      <c r="V5" s="406" t="str" cm="1">
        <f t="array" ref="V5">IFERROR(INDEX('Guias Salariais'!$D$1:$D503,SMALL(IF(V$1='Guias Salariais'!$C$1:$C$500,ROW('Guias Salariais'!$C$1:$C$500)-ROW('Guias Salariais'!$C$1)+1),ROW(4:4))),"")</f>
        <v/>
      </c>
    </row>
    <row r="6" spans="1:22">
      <c r="A6" s="483"/>
      <c r="B6" s="404" t="str" cm="1">
        <f t="array" ref="B6">IFERROR(INDEX('Guias Salariais'!$D$1:$D504,SMALL(IF(B$1='Guias Salariais'!$C$1:$C$500,ROW('Guias Salariais'!$C$1:$C$500)-ROW('Guias Salariais'!$C$1)+1),ROW(5:5))),"")</f>
        <v/>
      </c>
      <c r="C6" s="359" cm="1">
        <f t="array" ref="C6">IFERROR(INDEX('Guias Salariais'!$D$1:$D504,SMALL(IF(C$1='Guias Salariais'!$C$1:$C$500,ROW('Guias Salariais'!$C$1:$C$500)-ROW('Guias Salariais'!$C$1)+1),ROW(5:5))),"")</f>
        <v>26000</v>
      </c>
      <c r="D6" s="404" t="str" cm="1">
        <f t="array" ref="D6">IFERROR(INDEX('Guias Salariais'!$D$1:$D504,SMALL(IF(D$1='Guias Salariais'!$C$1:$C$500,ROW('Guias Salariais'!$C$1:$C$500)-ROW('Guias Salariais'!$C$1)+1),ROW(5:5))),"")</f>
        <v/>
      </c>
      <c r="E6" s="405" t="str" cm="1">
        <f t="array" ref="E6">IFERROR(INDEX('Guias Salariais'!$D$1:$D504,SMALL(IF(E$1='Guias Salariais'!$C$1:$C$500,ROW('Guias Salariais'!$C$1:$C$500)-ROW('Guias Salariais'!$C$1)+1),ROW(5:5))),"")</f>
        <v/>
      </c>
      <c r="F6" s="404" t="str" cm="1">
        <f t="array" ref="F6">IFERROR(INDEX('Guias Salariais'!$D$1:$D504,SMALL(IF(F$1='Guias Salariais'!$C$1:$C$500,ROW('Guias Salariais'!$C$1:$C$500)-ROW('Guias Salariais'!$C$1)+1),ROW(5:5))),"")</f>
        <v/>
      </c>
      <c r="G6" s="405" cm="1">
        <f t="array" ref="G6">IFERROR(INDEX('Guias Salariais'!$D$1:$D504,SMALL(IF(G$1='Guias Salariais'!$C$1:$C$500,ROW('Guias Salariais'!$C$1:$C$500)-ROW('Guias Salariais'!$C$1)+1),ROW(5:5))),"")</f>
        <v>7000</v>
      </c>
      <c r="H6" s="404" cm="1">
        <f t="array" ref="H6">IFERROR(INDEX('Guias Salariais'!$D$1:$D504,SMALL(IF(H$1='Guias Salariais'!$C$1:$C$500,ROW('Guias Salariais'!$C$1:$C$500)-ROW('Guias Salariais'!$C$1)+1),ROW(5:5))),"")</f>
        <v>10250</v>
      </c>
      <c r="I6" s="405" cm="1">
        <f t="array" ref="I6">IFERROR(INDEX('Guias Salariais'!$D$1:$D504,SMALL(IF(I$1='Guias Salariais'!$C$1:$C$500,ROW('Guias Salariais'!$C$1:$C$500)-ROW('Guias Salariais'!$C$1)+1),ROW(5:5))),"")</f>
        <v>14500</v>
      </c>
      <c r="J6" s="404" t="str" cm="1">
        <f t="array" ref="J6">IFERROR(INDEX('Guias Salariais'!$D$1:$D504,SMALL(IF(J$1='Guias Salariais'!$C$1:$C$500,ROW('Guias Salariais'!$C$1:$C$500)-ROW('Guias Salariais'!$C$1)+1),ROW(5:5))),"")</f>
        <v/>
      </c>
      <c r="K6" s="405" t="str" cm="1">
        <f t="array" ref="K6">IFERROR(INDEX('Guias Salariais'!$D$1:$D504,SMALL(IF(K$1='Guias Salariais'!$C$1:$C$500,ROW('Guias Salariais'!$C$1:$C$500)-ROW('Guias Salariais'!$C$1)+1),ROW(5:5))),"")</f>
        <v/>
      </c>
      <c r="L6" s="404" t="str" cm="1">
        <f t="array" ref="L6">IFERROR(INDEX('Guias Salariais'!$D$1:$D504,SMALL(IF(L$1='Guias Salariais'!$C$1:$C$500,ROW('Guias Salariais'!$C$1:$C$500)-ROW('Guias Salariais'!$C$1)+1),ROW(5:5))),"")</f>
        <v/>
      </c>
      <c r="M6" s="405" t="str" cm="1">
        <f t="array" ref="M6">IFERROR(INDEX('Guias Salariais'!$D$1:$D504,SMALL(IF(M$1='Guias Salariais'!$C$1:$C$500,ROW('Guias Salariais'!$C$1:$C$500)-ROW('Guias Salariais'!$C$1)+1),ROW(5:5))),"")</f>
        <v/>
      </c>
      <c r="N6" s="404" t="str" cm="1">
        <f t="array" ref="N6">IFERROR(INDEX('Guias Salariais'!$D$1:$D504,SMALL(IF(N$1='Guias Salariais'!$C$1:$C$500,ROW('Guias Salariais'!$C$1:$C$500)-ROW('Guias Salariais'!$C$1)+1),ROW(5:5))),"")</f>
        <v/>
      </c>
      <c r="O6" s="405" cm="1">
        <f t="array" ref="O6">IFERROR(INDEX('Guias Salariais'!$D$1:$D504,SMALL(IF(O$1='Guias Salariais'!$C$1:$C$500,ROW('Guias Salariais'!$C$1:$C$500)-ROW('Guias Salariais'!$C$1)+1),ROW(5:5))),"")</f>
        <v>17500</v>
      </c>
      <c r="P6" s="404" t="str" cm="1">
        <f t="array" ref="P6">IFERROR(INDEX('Guias Salariais'!$D$1:$D504,SMALL(IF(P$1='Guias Salariais'!$C$1:$C$500,ROW('Guias Salariais'!$C$1:$C$500)-ROW('Guias Salariais'!$C$1)+1),ROW(5:5))),"")</f>
        <v/>
      </c>
      <c r="Q6" s="405" t="str" cm="1">
        <f t="array" ref="Q6">IFERROR(INDEX('Guias Salariais'!$D$1:$D504,SMALL(IF(Q$1='Guias Salariais'!$C$1:$C$500,ROW('Guias Salariais'!$C$1:$C$500)-ROW('Guias Salariais'!$C$1)+1),ROW(5:5))),"")</f>
        <v/>
      </c>
      <c r="R6" s="404" t="str" cm="1">
        <f t="array" ref="R6">IFERROR(INDEX('Guias Salariais'!$D$1:$D504,SMALL(IF(R$1='Guias Salariais'!$C$1:$C$500,ROW('Guias Salariais'!$C$1:$C$500)-ROW('Guias Salariais'!$C$1)+1),ROW(5:5))),"")</f>
        <v/>
      </c>
      <c r="S6" s="405" cm="1">
        <f t="array" ref="S6">IFERROR(INDEX('Guias Salariais'!$D$1:$D504,SMALL(IF(S$1='Guias Salariais'!$C$1:$C$500,ROW('Guias Salariais'!$C$1:$C$500)-ROW('Guias Salariais'!$C$1)+1),ROW(5:5))),"")</f>
        <v>9125</v>
      </c>
      <c r="T6" s="404" t="str" cm="1">
        <f t="array" ref="T6">IFERROR(INDEX('Guias Salariais'!$D$1:$D504,SMALL(IF(T$1='Guias Salariais'!$C$1:$C$500,ROW('Guias Salariais'!$C$1:$C$500)-ROW('Guias Salariais'!$C$1)+1),ROW(5:5))),"")</f>
        <v/>
      </c>
      <c r="U6" s="405" t="str" cm="1">
        <f t="array" ref="U6">IFERROR(INDEX('Guias Salariais'!$D$1:$D504,SMALL(IF(U$1='Guias Salariais'!$C$1:$C$500,ROW('Guias Salariais'!$C$1:$C$500)-ROW('Guias Salariais'!$C$1)+1),ROW(5:5))),"")</f>
        <v/>
      </c>
      <c r="V6" s="406" t="str" cm="1">
        <f t="array" ref="V6">IFERROR(INDEX('Guias Salariais'!$D$1:$D504,SMALL(IF(V$1='Guias Salariais'!$C$1:$C$500,ROW('Guias Salariais'!$C$1:$C$500)-ROW('Guias Salariais'!$C$1)+1),ROW(5:5))),"")</f>
        <v/>
      </c>
    </row>
    <row r="7" spans="1:22">
      <c r="A7" s="483"/>
      <c r="B7" s="404" t="str" cm="1">
        <f t="array" ref="B7">IFERROR(INDEX('Guias Salariais'!$D$1:$D505,SMALL(IF(B$1='Guias Salariais'!$C$1:$C$500,ROW('Guias Salariais'!$C$1:$C$500)-ROW('Guias Salariais'!$C$1)+1),ROW(6:6))),"")</f>
        <v/>
      </c>
      <c r="C7" s="405" t="str" cm="1">
        <f t="array" ref="C7">IFERROR(INDEX('Guias Salariais'!$D$1:$D505,SMALL(IF(C$1='Guias Salariais'!$C$1:$C$500,ROW('Guias Salariais'!$C$1:$C$500)-ROW('Guias Salariais'!$C$1)+1),ROW(6:6))),"")</f>
        <v/>
      </c>
      <c r="D7" s="404" t="str" cm="1">
        <f t="array" ref="D7">IFERROR(INDEX('Guias Salariais'!$D$1:$D505,SMALL(IF(D$1='Guias Salariais'!$C$1:$C$500,ROW('Guias Salariais'!$C$1:$C$500)-ROW('Guias Salariais'!$C$1)+1),ROW(6:6))),"")</f>
        <v/>
      </c>
      <c r="E7" s="405" t="str" cm="1">
        <f t="array" ref="E7">IFERROR(INDEX('Guias Salariais'!$D$1:$D505,SMALL(IF(E$1='Guias Salariais'!$C$1:$C$500,ROW('Guias Salariais'!$C$1:$C$500)-ROW('Guias Salariais'!$C$1)+1),ROW(6:6))),"")</f>
        <v/>
      </c>
      <c r="F7" s="404" t="str" cm="1">
        <f t="array" ref="F7">IFERROR(INDEX('Guias Salariais'!$D$1:$D505,SMALL(IF(F$1='Guias Salariais'!$C$1:$C$500,ROW('Guias Salariais'!$C$1:$C$500)-ROW('Guias Salariais'!$C$1)+1),ROW(6:6))),"")</f>
        <v/>
      </c>
      <c r="G7" s="405" cm="1">
        <f t="array" ref="G7">IFERROR(INDEX('Guias Salariais'!$D$1:$D505,SMALL(IF(G$1='Guias Salariais'!$C$1:$C$500,ROW('Guias Salariais'!$C$1:$C$500)-ROW('Guias Salariais'!$C$1)+1),ROW(6:6))),"")</f>
        <v>7000</v>
      </c>
      <c r="H7" s="404" cm="1">
        <f t="array" ref="H7">IFERROR(INDEX('Guias Salariais'!$D$1:$D505,SMALL(IF(H$1='Guias Salariais'!$C$1:$C$500,ROW('Guias Salariais'!$C$1:$C$500)-ROW('Guias Salariais'!$C$1)+1),ROW(6:6))),"")</f>
        <v>12500</v>
      </c>
      <c r="I7" s="405" cm="1">
        <f t="array" ref="I7">IFERROR(INDEX('Guias Salariais'!$D$1:$D505,SMALL(IF(I$1='Guias Salariais'!$C$1:$C$500,ROW('Guias Salariais'!$C$1:$C$500)-ROW('Guias Salariais'!$C$1)+1),ROW(6:6))),"")</f>
        <v>17000</v>
      </c>
      <c r="J7" s="404" t="str" cm="1">
        <f t="array" ref="J7">IFERROR(INDEX('Guias Salariais'!$D$1:$D505,SMALL(IF(J$1='Guias Salariais'!$C$1:$C$500,ROW('Guias Salariais'!$C$1:$C$500)-ROW('Guias Salariais'!$C$1)+1),ROW(6:6))),"")</f>
        <v/>
      </c>
      <c r="K7" s="405" t="str" cm="1">
        <f t="array" ref="K7">IFERROR(INDEX('Guias Salariais'!$D$1:$D505,SMALL(IF(K$1='Guias Salariais'!$C$1:$C$500,ROW('Guias Salariais'!$C$1:$C$500)-ROW('Guias Salariais'!$C$1)+1),ROW(6:6))),"")</f>
        <v/>
      </c>
      <c r="L7" s="404" t="str" cm="1">
        <f t="array" ref="L7">IFERROR(INDEX('Guias Salariais'!$D$1:$D505,SMALL(IF(L$1='Guias Salariais'!$C$1:$C$500,ROW('Guias Salariais'!$C$1:$C$500)-ROW('Guias Salariais'!$C$1)+1),ROW(6:6))),"")</f>
        <v/>
      </c>
      <c r="M7" s="405" t="str" cm="1">
        <f t="array" ref="M7">IFERROR(INDEX('Guias Salariais'!$D$1:$D505,SMALL(IF(M$1='Guias Salariais'!$C$1:$C$500,ROW('Guias Salariais'!$C$1:$C$500)-ROW('Guias Salariais'!$C$1)+1),ROW(6:6))),"")</f>
        <v/>
      </c>
      <c r="N7" s="404" t="str" cm="1">
        <f t="array" ref="N7">IFERROR(INDEX('Guias Salariais'!$D$1:$D505,SMALL(IF(N$1='Guias Salariais'!$C$1:$C$500,ROW('Guias Salariais'!$C$1:$C$500)-ROW('Guias Salariais'!$C$1)+1),ROW(6:6))),"")</f>
        <v/>
      </c>
      <c r="O7" s="405" cm="1">
        <f t="array" ref="O7">IFERROR(INDEX('Guias Salariais'!$D$1:$D505,SMALL(IF(O$1='Guias Salariais'!$C$1:$C$500,ROW('Guias Salariais'!$C$1:$C$500)-ROW('Guias Salariais'!$C$1)+1),ROW(6:6))),"")</f>
        <v>12600</v>
      </c>
      <c r="P7" s="404" t="str" cm="1">
        <f t="array" ref="P7">IFERROR(INDEX('Guias Salariais'!$D$1:$D505,SMALL(IF(P$1='Guias Salariais'!$C$1:$C$500,ROW('Guias Salariais'!$C$1:$C$500)-ROW('Guias Salariais'!$C$1)+1),ROW(6:6))),"")</f>
        <v/>
      </c>
      <c r="Q7" s="405" t="str" cm="1">
        <f t="array" ref="Q7">IFERROR(INDEX('Guias Salariais'!$D$1:$D505,SMALL(IF(Q$1='Guias Salariais'!$C$1:$C$500,ROW('Guias Salariais'!$C$1:$C$500)-ROW('Guias Salariais'!$C$1)+1),ROW(6:6))),"")</f>
        <v/>
      </c>
      <c r="R7" s="404" t="str" cm="1">
        <f t="array" ref="R7">IFERROR(INDEX('Guias Salariais'!$D$1:$D505,SMALL(IF(R$1='Guias Salariais'!$C$1:$C$500,ROW('Guias Salariais'!$C$1:$C$500)-ROW('Guias Salariais'!$C$1)+1),ROW(6:6))),"")</f>
        <v/>
      </c>
      <c r="S7" s="359" cm="1">
        <f t="array" ref="S7">IFERROR(INDEX('Guias Salariais'!$D$1:$D505,SMALL(IF(S$1='Guias Salariais'!$C$1:$C$500,ROW('Guias Salariais'!$C$1:$C$500)-ROW('Guias Salariais'!$C$1)+1),ROW(6:6))),"")</f>
        <v>21500</v>
      </c>
      <c r="T7" s="404" t="str" cm="1">
        <f t="array" ref="T7">IFERROR(INDEX('Guias Salariais'!$D$1:$D505,SMALL(IF(T$1='Guias Salariais'!$C$1:$C$500,ROW('Guias Salariais'!$C$1:$C$500)-ROW('Guias Salariais'!$C$1)+1),ROW(6:6))),"")</f>
        <v/>
      </c>
      <c r="U7" s="405" t="str" cm="1">
        <f t="array" ref="U7">IFERROR(INDEX('Guias Salariais'!$D$1:$D505,SMALL(IF(U$1='Guias Salariais'!$C$1:$C$500,ROW('Guias Salariais'!$C$1:$C$500)-ROW('Guias Salariais'!$C$1)+1),ROW(6:6))),"")</f>
        <v/>
      </c>
      <c r="V7" s="406" t="str" cm="1">
        <f t="array" ref="V7">IFERROR(INDEX('Guias Salariais'!$D$1:$D505,SMALL(IF(V$1='Guias Salariais'!$C$1:$C$500,ROW('Guias Salariais'!$C$1:$C$500)-ROW('Guias Salariais'!$C$1)+1),ROW(6:6))),"")</f>
        <v/>
      </c>
    </row>
    <row r="8" spans="1:22">
      <c r="A8" s="483"/>
      <c r="B8" s="404" t="str" cm="1">
        <f t="array" ref="B8">IFERROR(INDEX('Guias Salariais'!$D$1:$D506,SMALL(IF(B$1='Guias Salariais'!$C$1:$C$500,ROW('Guias Salariais'!$C$1:$C$500)-ROW('Guias Salariais'!$C$1)+1),ROW(7:7))),"")</f>
        <v/>
      </c>
      <c r="C8" s="405" t="str" cm="1">
        <f t="array" ref="C8">IFERROR(INDEX('Guias Salariais'!$D$1:$D506,SMALL(IF(C$1='Guias Salariais'!$C$1:$C$500,ROW('Guias Salariais'!$C$1:$C$500)-ROW('Guias Salariais'!$C$1)+1),ROW(7:7))),"")</f>
        <v/>
      </c>
      <c r="D8" s="404" t="str" cm="1">
        <f t="array" ref="D8">IFERROR(INDEX('Guias Salariais'!$D$1:$D506,SMALL(IF(D$1='Guias Salariais'!$C$1:$C$500,ROW('Guias Salariais'!$C$1:$C$500)-ROW('Guias Salariais'!$C$1)+1),ROW(7:7))),"")</f>
        <v/>
      </c>
      <c r="E8" s="405" t="str" cm="1">
        <f t="array" ref="E8">IFERROR(INDEX('Guias Salariais'!$D$1:$D506,SMALL(IF(E$1='Guias Salariais'!$C$1:$C$500,ROW('Guias Salariais'!$C$1:$C$500)-ROW('Guias Salariais'!$C$1)+1),ROW(7:7))),"")</f>
        <v/>
      </c>
      <c r="F8" s="404" t="str" cm="1">
        <f t="array" ref="F8">IFERROR(INDEX('Guias Salariais'!$D$1:$D506,SMALL(IF(F$1='Guias Salariais'!$C$1:$C$500,ROW('Guias Salariais'!$C$1:$C$500)-ROW('Guias Salariais'!$C$1)+1),ROW(7:7))),"")</f>
        <v/>
      </c>
      <c r="G8" s="405" cm="1">
        <f t="array" ref="G8">IFERROR(INDEX('Guias Salariais'!$D$1:$D506,SMALL(IF(G$1='Guias Salariais'!$C$1:$C$500,ROW('Guias Salariais'!$C$1:$C$500)-ROW('Guias Salariais'!$C$1)+1),ROW(7:7))),"")</f>
        <v>6500</v>
      </c>
      <c r="H8" s="404" cm="1">
        <f t="array" ref="H8">IFERROR(INDEX('Guias Salariais'!$D$1:$D506,SMALL(IF(H$1='Guias Salariais'!$C$1:$C$500,ROW('Guias Salariais'!$C$1:$C$500)-ROW('Guias Salariais'!$C$1)+1),ROW(7:7))),"")</f>
        <v>13000</v>
      </c>
      <c r="I8" s="405" cm="1">
        <f t="array" ref="I8">IFERROR(INDEX('Guias Salariais'!$D$1:$D506,SMALL(IF(I$1='Guias Salariais'!$C$1:$C$500,ROW('Guias Salariais'!$C$1:$C$500)-ROW('Guias Salariais'!$C$1)+1),ROW(7:7))),"")</f>
        <v>20000</v>
      </c>
      <c r="J8" s="404" t="str" cm="1">
        <f t="array" ref="J8">IFERROR(INDEX('Guias Salariais'!$D$1:$D506,SMALL(IF(J$1='Guias Salariais'!$C$1:$C$500,ROW('Guias Salariais'!$C$1:$C$500)-ROW('Guias Salariais'!$C$1)+1),ROW(7:7))),"")</f>
        <v/>
      </c>
      <c r="K8" s="405" t="str" cm="1">
        <f t="array" ref="K8">IFERROR(INDEX('Guias Salariais'!$D$1:$D506,SMALL(IF(K$1='Guias Salariais'!$C$1:$C$500,ROW('Guias Salariais'!$C$1:$C$500)-ROW('Guias Salariais'!$C$1)+1),ROW(7:7))),"")</f>
        <v/>
      </c>
      <c r="L8" s="404" t="str" cm="1">
        <f t="array" ref="L8">IFERROR(INDEX('Guias Salariais'!$D$1:$D506,SMALL(IF(L$1='Guias Salariais'!$C$1:$C$500,ROW('Guias Salariais'!$C$1:$C$500)-ROW('Guias Salariais'!$C$1)+1),ROW(7:7))),"")</f>
        <v/>
      </c>
      <c r="M8" s="405" t="str" cm="1">
        <f t="array" ref="M8">IFERROR(INDEX('Guias Salariais'!$D$1:$D506,SMALL(IF(M$1='Guias Salariais'!$C$1:$C$500,ROW('Guias Salariais'!$C$1:$C$500)-ROW('Guias Salariais'!$C$1)+1),ROW(7:7))),"")</f>
        <v/>
      </c>
      <c r="N8" s="404" t="str" cm="1">
        <f t="array" ref="N8">IFERROR(INDEX('Guias Salariais'!$D$1:$D506,SMALL(IF(N$1='Guias Salariais'!$C$1:$C$500,ROW('Guias Salariais'!$C$1:$C$500)-ROW('Guias Salariais'!$C$1)+1),ROW(7:7))),"")</f>
        <v/>
      </c>
      <c r="O8" s="405" cm="1">
        <f t="array" ref="O8">IFERROR(INDEX('Guias Salariais'!$D$1:$D506,SMALL(IF(O$1='Guias Salariais'!$C$1:$C$500,ROW('Guias Salariais'!$C$1:$C$500)-ROW('Guias Salariais'!$C$1)+1),ROW(7:7))),"")</f>
        <v>16875</v>
      </c>
      <c r="P8" s="404" t="str" cm="1">
        <f t="array" ref="P8">IFERROR(INDEX('Guias Salariais'!$D$1:$D506,SMALL(IF(P$1='Guias Salariais'!$C$1:$C$500,ROW('Guias Salariais'!$C$1:$C$500)-ROW('Guias Salariais'!$C$1)+1),ROW(7:7))),"")</f>
        <v/>
      </c>
      <c r="Q8" s="405" t="str" cm="1">
        <f t="array" ref="Q8">IFERROR(INDEX('Guias Salariais'!$D$1:$D506,SMALL(IF(Q$1='Guias Salariais'!$C$1:$C$500,ROW('Guias Salariais'!$C$1:$C$500)-ROW('Guias Salariais'!$C$1)+1),ROW(7:7))),"")</f>
        <v/>
      </c>
      <c r="R8" s="404" t="str" cm="1">
        <f t="array" ref="R8">IFERROR(INDEX('Guias Salariais'!$D$1:$D506,SMALL(IF(R$1='Guias Salariais'!$C$1:$C$500,ROW('Guias Salariais'!$C$1:$C$500)-ROW('Guias Salariais'!$C$1)+1),ROW(7:7))),"")</f>
        <v/>
      </c>
      <c r="S8" s="405" t="str" cm="1">
        <f t="array" ref="S8">IFERROR(INDEX('Guias Salariais'!$D$1:$D506,SMALL(IF(S$1='Guias Salariais'!$C$1:$C$500,ROW('Guias Salariais'!$C$1:$C$500)-ROW('Guias Salariais'!$C$1)+1),ROW(7:7))),"")</f>
        <v/>
      </c>
      <c r="T8" s="404" t="str" cm="1">
        <f t="array" ref="T8">IFERROR(INDEX('Guias Salariais'!$D$1:$D506,SMALL(IF(T$1='Guias Salariais'!$C$1:$C$500,ROW('Guias Salariais'!$C$1:$C$500)-ROW('Guias Salariais'!$C$1)+1),ROW(7:7))),"")</f>
        <v/>
      </c>
      <c r="U8" s="405" t="str" cm="1">
        <f t="array" ref="U8">IFERROR(INDEX('Guias Salariais'!$D$1:$D506,SMALL(IF(U$1='Guias Salariais'!$C$1:$C$500,ROW('Guias Salariais'!$C$1:$C$500)-ROW('Guias Salariais'!$C$1)+1),ROW(7:7))),"")</f>
        <v/>
      </c>
      <c r="V8" s="406" t="str" cm="1">
        <f t="array" ref="V8">IFERROR(INDEX('Guias Salariais'!$D$1:$D506,SMALL(IF(V$1='Guias Salariais'!$C$1:$C$500,ROW('Guias Salariais'!$C$1:$C$500)-ROW('Guias Salariais'!$C$1)+1),ROW(7:7))),"")</f>
        <v/>
      </c>
    </row>
    <row r="9" spans="1:22">
      <c r="A9" s="483"/>
      <c r="B9" s="404" t="str" cm="1">
        <f t="array" ref="B9">IFERROR(INDEX('Guias Salariais'!$D$1:$D507,SMALL(IF(B$1='Guias Salariais'!$C$1:$C$500,ROW('Guias Salariais'!$C$1:$C$500)-ROW('Guias Salariais'!$C$1)+1),ROW(8:8))),"")</f>
        <v/>
      </c>
      <c r="C9" s="405" t="str" cm="1">
        <f t="array" ref="C9">IFERROR(INDEX('Guias Salariais'!$D$1:$D507,SMALL(IF(C$1='Guias Salariais'!$C$1:$C$500,ROW('Guias Salariais'!$C$1:$C$500)-ROW('Guias Salariais'!$C$1)+1),ROW(8:8))),"")</f>
        <v/>
      </c>
      <c r="D9" s="404" t="str" cm="1">
        <f t="array" ref="D9">IFERROR(INDEX('Guias Salariais'!$D$1:$D507,SMALL(IF(D$1='Guias Salariais'!$C$1:$C$500,ROW('Guias Salariais'!$C$1:$C$500)-ROW('Guias Salariais'!$C$1)+1),ROW(8:8))),"")</f>
        <v/>
      </c>
      <c r="E9" s="405" t="str" cm="1">
        <f t="array" ref="E9">IFERROR(INDEX('Guias Salariais'!$D$1:$D507,SMALL(IF(E$1='Guias Salariais'!$C$1:$C$500,ROW('Guias Salariais'!$C$1:$C$500)-ROW('Guias Salariais'!$C$1)+1),ROW(8:8))),"")</f>
        <v/>
      </c>
      <c r="F9" s="404" t="str" cm="1">
        <f t="array" ref="F9">IFERROR(INDEX('Guias Salariais'!$D$1:$D507,SMALL(IF(F$1='Guias Salariais'!$C$1:$C$500,ROW('Guias Salariais'!$C$1:$C$500)-ROW('Guias Salariais'!$C$1)+1),ROW(8:8))),"")</f>
        <v/>
      </c>
      <c r="G9" s="405" cm="1">
        <f t="array" ref="G9">IFERROR(INDEX('Guias Salariais'!$D$1:$D507,SMALL(IF(G$1='Guias Salariais'!$C$1:$C$500,ROW('Guias Salariais'!$C$1:$C$500)-ROW('Guias Salariais'!$C$1)+1),ROW(8:8))),"")</f>
        <v>7500</v>
      </c>
      <c r="H9" s="404" cm="1">
        <f t="array" ref="H9">IFERROR(INDEX('Guias Salariais'!$D$1:$D507,SMALL(IF(H$1='Guias Salariais'!$C$1:$C$500,ROW('Guias Salariais'!$C$1:$C$500)-ROW('Guias Salariais'!$C$1)+1),ROW(8:8))),"")</f>
        <v>10000</v>
      </c>
      <c r="I9" s="405" cm="1">
        <f t="array" ref="I9">IFERROR(INDEX('Guias Salariais'!$D$1:$D507,SMALL(IF(I$1='Guias Salariais'!$C$1:$C$500,ROW('Guias Salariais'!$C$1:$C$500)-ROW('Guias Salariais'!$C$1)+1),ROW(8:8))),"")</f>
        <v>14000</v>
      </c>
      <c r="J9" s="404" t="str" cm="1">
        <f t="array" ref="J9">IFERROR(INDEX('Guias Salariais'!$D$1:$D507,SMALL(IF(J$1='Guias Salariais'!$C$1:$C$500,ROW('Guias Salariais'!$C$1:$C$500)-ROW('Guias Salariais'!$C$1)+1),ROW(8:8))),"")</f>
        <v/>
      </c>
      <c r="K9" s="405" t="str" cm="1">
        <f t="array" ref="K9">IFERROR(INDEX('Guias Salariais'!$D$1:$D507,SMALL(IF(K$1='Guias Salariais'!$C$1:$C$500,ROW('Guias Salariais'!$C$1:$C$500)-ROW('Guias Salariais'!$C$1)+1),ROW(8:8))),"")</f>
        <v/>
      </c>
      <c r="L9" s="404" t="str" cm="1">
        <f t="array" ref="L9">IFERROR(INDEX('Guias Salariais'!$D$1:$D507,SMALL(IF(L$1='Guias Salariais'!$C$1:$C$500,ROW('Guias Salariais'!$C$1:$C$500)-ROW('Guias Salariais'!$C$1)+1),ROW(8:8))),"")</f>
        <v/>
      </c>
      <c r="M9" s="405" t="str" cm="1">
        <f t="array" ref="M9">IFERROR(INDEX('Guias Salariais'!$D$1:$D507,SMALL(IF(M$1='Guias Salariais'!$C$1:$C$500,ROW('Guias Salariais'!$C$1:$C$500)-ROW('Guias Salariais'!$C$1)+1),ROW(8:8))),"")</f>
        <v/>
      </c>
      <c r="N9" s="404" t="str" cm="1">
        <f t="array" ref="N9">IFERROR(INDEX('Guias Salariais'!$D$1:$D507,SMALL(IF(N$1='Guias Salariais'!$C$1:$C$500,ROW('Guias Salariais'!$C$1:$C$500)-ROW('Guias Salariais'!$C$1)+1),ROW(8:8))),"")</f>
        <v/>
      </c>
      <c r="O9" s="405" t="str" cm="1">
        <f t="array" ref="O9">IFERROR(INDEX('Guias Salariais'!$D$1:$D507,SMALL(IF(O$1='Guias Salariais'!$C$1:$C$500,ROW('Guias Salariais'!$C$1:$C$500)-ROW('Guias Salariais'!$C$1)+1),ROW(8:8))),"")</f>
        <v/>
      </c>
      <c r="P9" s="404" t="str" cm="1">
        <f t="array" ref="P9">IFERROR(INDEX('Guias Salariais'!$D$1:$D507,SMALL(IF(P$1='Guias Salariais'!$C$1:$C$500,ROW('Guias Salariais'!$C$1:$C$500)-ROW('Guias Salariais'!$C$1)+1),ROW(8:8))),"")</f>
        <v/>
      </c>
      <c r="Q9" s="405" t="str" cm="1">
        <f t="array" ref="Q9">IFERROR(INDEX('Guias Salariais'!$D$1:$D507,SMALL(IF(Q$1='Guias Salariais'!$C$1:$C$500,ROW('Guias Salariais'!$C$1:$C$500)-ROW('Guias Salariais'!$C$1)+1),ROW(8:8))),"")</f>
        <v/>
      </c>
      <c r="R9" s="404" t="str" cm="1">
        <f t="array" ref="R9">IFERROR(INDEX('Guias Salariais'!$D$1:$D507,SMALL(IF(R$1='Guias Salariais'!$C$1:$C$500,ROW('Guias Salariais'!$C$1:$C$500)-ROW('Guias Salariais'!$C$1)+1),ROW(8:8))),"")</f>
        <v/>
      </c>
      <c r="S9" s="405" t="str" cm="1">
        <f t="array" ref="S9">IFERROR(INDEX('Guias Salariais'!$D$1:$D507,SMALL(IF(S$1='Guias Salariais'!$C$1:$C$500,ROW('Guias Salariais'!$C$1:$C$500)-ROW('Guias Salariais'!$C$1)+1),ROW(8:8))),"")</f>
        <v/>
      </c>
      <c r="T9" s="404" t="str" cm="1">
        <f t="array" ref="T9">IFERROR(INDEX('Guias Salariais'!$D$1:$D507,SMALL(IF(T$1='Guias Salariais'!$C$1:$C$500,ROW('Guias Salariais'!$C$1:$C$500)-ROW('Guias Salariais'!$C$1)+1),ROW(8:8))),"")</f>
        <v/>
      </c>
      <c r="U9" s="405" t="str" cm="1">
        <f t="array" ref="U9">IFERROR(INDEX('Guias Salariais'!$D$1:$D507,SMALL(IF(U$1='Guias Salariais'!$C$1:$C$500,ROW('Guias Salariais'!$C$1:$C$500)-ROW('Guias Salariais'!$C$1)+1),ROW(8:8))),"")</f>
        <v/>
      </c>
      <c r="V9" s="406" t="str" cm="1">
        <f t="array" ref="V9">IFERROR(INDEX('Guias Salariais'!$D$1:$D507,SMALL(IF(V$1='Guias Salariais'!$C$1:$C$500,ROW('Guias Salariais'!$C$1:$C$500)-ROW('Guias Salariais'!$C$1)+1),ROW(8:8))),"")</f>
        <v/>
      </c>
    </row>
    <row r="10" spans="1:22">
      <c r="A10" s="483"/>
      <c r="B10" s="404" t="str" cm="1">
        <f t="array" ref="B10">IFERROR(INDEX('Guias Salariais'!$D$1:$D508,SMALL(IF(B$1='Guias Salariais'!$C$1:$C$500,ROW('Guias Salariais'!$C$1:$C$500)-ROW('Guias Salariais'!$C$1)+1),ROW(9:9))),"")</f>
        <v/>
      </c>
      <c r="C10" s="405" t="str" cm="1">
        <f t="array" ref="C10">IFERROR(INDEX('Guias Salariais'!$D$1:$D508,SMALL(IF(C$1='Guias Salariais'!$C$1:$C$500,ROW('Guias Salariais'!$C$1:$C$500)-ROW('Guias Salariais'!$C$1)+1),ROW(9:9))),"")</f>
        <v/>
      </c>
      <c r="D10" s="404" t="str" cm="1">
        <f t="array" ref="D10">IFERROR(INDEX('Guias Salariais'!$D$1:$D508,SMALL(IF(D$1='Guias Salariais'!$C$1:$C$500,ROW('Guias Salariais'!$C$1:$C$500)-ROW('Guias Salariais'!$C$1)+1),ROW(9:9))),"")</f>
        <v/>
      </c>
      <c r="E10" s="405" t="str" cm="1">
        <f t="array" ref="E10">IFERROR(INDEX('Guias Salariais'!$D$1:$D508,SMALL(IF(E$1='Guias Salariais'!$C$1:$C$500,ROW('Guias Salariais'!$C$1:$C$500)-ROW('Guias Salariais'!$C$1)+1),ROW(9:9))),"")</f>
        <v/>
      </c>
      <c r="F10" s="404" t="str" cm="1">
        <f t="array" ref="F10">IFERROR(INDEX('Guias Salariais'!$D$1:$D508,SMALL(IF(F$1='Guias Salariais'!$C$1:$C$500,ROW('Guias Salariais'!$C$1:$C$500)-ROW('Guias Salariais'!$C$1)+1),ROW(9:9))),"")</f>
        <v/>
      </c>
      <c r="G10" s="405" cm="1">
        <f t="array" ref="G10">IFERROR(INDEX('Guias Salariais'!$D$1:$D508,SMALL(IF(G$1='Guias Salariais'!$C$1:$C$500,ROW('Guias Salariais'!$C$1:$C$500)-ROW('Guias Salariais'!$C$1)+1),ROW(9:9))),"")</f>
        <v>7500</v>
      </c>
      <c r="H10" s="404" cm="1">
        <f t="array" ref="H10">IFERROR(INDEX('Guias Salariais'!$D$1:$D508,SMALL(IF(H$1='Guias Salariais'!$C$1:$C$500,ROW('Guias Salariais'!$C$1:$C$500)-ROW('Guias Salariais'!$C$1)+1),ROW(9:9))),"")</f>
        <v>10000</v>
      </c>
      <c r="I10" s="405" cm="1">
        <f t="array" ref="I10">IFERROR(INDEX('Guias Salariais'!$D$1:$D508,SMALL(IF(I$1='Guias Salariais'!$C$1:$C$500,ROW('Guias Salariais'!$C$1:$C$500)-ROW('Guias Salariais'!$C$1)+1),ROW(9:9))),"")</f>
        <v>13500</v>
      </c>
      <c r="J10" s="404" t="str" cm="1">
        <f t="array" ref="J10">IFERROR(INDEX('Guias Salariais'!$D$1:$D508,SMALL(IF(J$1='Guias Salariais'!$C$1:$C$500,ROW('Guias Salariais'!$C$1:$C$500)-ROW('Guias Salariais'!$C$1)+1),ROW(9:9))),"")</f>
        <v/>
      </c>
      <c r="K10" s="405" t="str" cm="1">
        <f t="array" ref="K10">IFERROR(INDEX('Guias Salariais'!$D$1:$D508,SMALL(IF(K$1='Guias Salariais'!$C$1:$C$500,ROW('Guias Salariais'!$C$1:$C$500)-ROW('Guias Salariais'!$C$1)+1),ROW(9:9))),"")</f>
        <v/>
      </c>
      <c r="L10" s="404" t="str" cm="1">
        <f t="array" ref="L10">IFERROR(INDEX('Guias Salariais'!$D$1:$D508,SMALL(IF(L$1='Guias Salariais'!$C$1:$C$500,ROW('Guias Salariais'!$C$1:$C$500)-ROW('Guias Salariais'!$C$1)+1),ROW(9:9))),"")</f>
        <v/>
      </c>
      <c r="M10" s="405" t="str" cm="1">
        <f t="array" ref="M10">IFERROR(INDEX('Guias Salariais'!$D$1:$D508,SMALL(IF(M$1='Guias Salariais'!$C$1:$C$500,ROW('Guias Salariais'!$C$1:$C$500)-ROW('Guias Salariais'!$C$1)+1),ROW(9:9))),"")</f>
        <v/>
      </c>
      <c r="N10" s="404" t="str" cm="1">
        <f t="array" ref="N10">IFERROR(INDEX('Guias Salariais'!$D$1:$D508,SMALL(IF(N$1='Guias Salariais'!$C$1:$C$500,ROW('Guias Salariais'!$C$1:$C$500)-ROW('Guias Salariais'!$C$1)+1),ROW(9:9))),"")</f>
        <v/>
      </c>
      <c r="O10" s="405" t="str" cm="1">
        <f t="array" ref="O10">IFERROR(INDEX('Guias Salariais'!$D$1:$D508,SMALL(IF(O$1='Guias Salariais'!$C$1:$C$500,ROW('Guias Salariais'!$C$1:$C$500)-ROW('Guias Salariais'!$C$1)+1),ROW(9:9))),"")</f>
        <v/>
      </c>
      <c r="P10" s="404" t="str" cm="1">
        <f t="array" ref="P10">IFERROR(INDEX('Guias Salariais'!$D$1:$D508,SMALL(IF(P$1='Guias Salariais'!$C$1:$C$500,ROW('Guias Salariais'!$C$1:$C$500)-ROW('Guias Salariais'!$C$1)+1),ROW(9:9))),"")</f>
        <v/>
      </c>
      <c r="Q10" s="405" t="str" cm="1">
        <f t="array" ref="Q10">IFERROR(INDEX('Guias Salariais'!$D$1:$D508,SMALL(IF(Q$1='Guias Salariais'!$C$1:$C$500,ROW('Guias Salariais'!$C$1:$C$500)-ROW('Guias Salariais'!$C$1)+1),ROW(9:9))),"")</f>
        <v/>
      </c>
      <c r="R10" s="404" t="str" cm="1">
        <f t="array" ref="R10">IFERROR(INDEX('Guias Salariais'!$D$1:$D508,SMALL(IF(R$1='Guias Salariais'!$C$1:$C$500,ROW('Guias Salariais'!$C$1:$C$500)-ROW('Guias Salariais'!$C$1)+1),ROW(9:9))),"")</f>
        <v/>
      </c>
      <c r="S10" s="405" t="str" cm="1">
        <f t="array" ref="S10">IFERROR(INDEX('Guias Salariais'!$D$1:$D508,SMALL(IF(S$1='Guias Salariais'!$C$1:$C$500,ROW('Guias Salariais'!$C$1:$C$500)-ROW('Guias Salariais'!$C$1)+1),ROW(9:9))),"")</f>
        <v/>
      </c>
      <c r="T10" s="404" t="str" cm="1">
        <f t="array" ref="T10">IFERROR(INDEX('Guias Salariais'!$D$1:$D508,SMALL(IF(T$1='Guias Salariais'!$C$1:$C$500,ROW('Guias Salariais'!$C$1:$C$500)-ROW('Guias Salariais'!$C$1)+1),ROW(9:9))),"")</f>
        <v/>
      </c>
      <c r="U10" s="405" t="str" cm="1">
        <f t="array" ref="U10">IFERROR(INDEX('Guias Salariais'!$D$1:$D508,SMALL(IF(U$1='Guias Salariais'!$C$1:$C$500,ROW('Guias Salariais'!$C$1:$C$500)-ROW('Guias Salariais'!$C$1)+1),ROW(9:9))),"")</f>
        <v/>
      </c>
      <c r="V10" s="406" t="str" cm="1">
        <f t="array" ref="V10">IFERROR(INDEX('Guias Salariais'!$D$1:$D508,SMALL(IF(V$1='Guias Salariais'!$C$1:$C$500,ROW('Guias Salariais'!$C$1:$C$500)-ROW('Guias Salariais'!$C$1)+1),ROW(9:9))),"")</f>
        <v/>
      </c>
    </row>
    <row r="11" spans="1:22">
      <c r="A11" s="483"/>
      <c r="B11" s="404" t="str" cm="1">
        <f t="array" ref="B11">IFERROR(INDEX('Guias Salariais'!$D$1:$D509,SMALL(IF(B$1='Guias Salariais'!$C$1:$C$500,ROW('Guias Salariais'!$C$1:$C$500)-ROW('Guias Salariais'!$C$1)+1),ROW(10:10))),"")</f>
        <v/>
      </c>
      <c r="C11" s="405" t="str" cm="1">
        <f t="array" ref="C11">IFERROR(INDEX('Guias Salariais'!$D$1:$D509,SMALL(IF(C$1='Guias Salariais'!$C$1:$C$500,ROW('Guias Salariais'!$C$1:$C$500)-ROW('Guias Salariais'!$C$1)+1),ROW(10:10))),"")</f>
        <v/>
      </c>
      <c r="D11" s="404" t="str" cm="1">
        <f t="array" ref="D11">IFERROR(INDEX('Guias Salariais'!$D$1:$D509,SMALL(IF(D$1='Guias Salariais'!$C$1:$C$500,ROW('Guias Salariais'!$C$1:$C$500)-ROW('Guias Salariais'!$C$1)+1),ROW(10:10))),"")</f>
        <v/>
      </c>
      <c r="E11" s="405" t="str" cm="1">
        <f t="array" ref="E11">IFERROR(INDEX('Guias Salariais'!$D$1:$D509,SMALL(IF(E$1='Guias Salariais'!$C$1:$C$500,ROW('Guias Salariais'!$C$1:$C$500)-ROW('Guias Salariais'!$C$1)+1),ROW(10:10))),"")</f>
        <v/>
      </c>
      <c r="F11" s="404" t="str" cm="1">
        <f t="array" ref="F11">IFERROR(INDEX('Guias Salariais'!$D$1:$D509,SMALL(IF(F$1='Guias Salariais'!$C$1:$C$500,ROW('Guias Salariais'!$C$1:$C$500)-ROW('Guias Salariais'!$C$1)+1),ROW(10:10))),"")</f>
        <v/>
      </c>
      <c r="G11" s="405" cm="1">
        <f t="array" ref="G11">IFERROR(INDEX('Guias Salariais'!$D$1:$D509,SMALL(IF(G$1='Guias Salariais'!$C$1:$C$500,ROW('Guias Salariais'!$C$1:$C$500)-ROW('Guias Salariais'!$C$1)+1),ROW(10:10))),"")</f>
        <v>7500</v>
      </c>
      <c r="H11" s="404" cm="1">
        <f t="array" ref="H11">IFERROR(INDEX('Guias Salariais'!$D$1:$D509,SMALL(IF(H$1='Guias Salariais'!$C$1:$C$500,ROW('Guias Salariais'!$C$1:$C$500)-ROW('Guias Salariais'!$C$1)+1),ROW(10:10))),"")</f>
        <v>10000</v>
      </c>
      <c r="I11" s="405" cm="1">
        <f t="array" ref="I11">IFERROR(INDEX('Guias Salariais'!$D$1:$D509,SMALL(IF(I$1='Guias Salariais'!$C$1:$C$500,ROW('Guias Salariais'!$C$1:$C$500)-ROW('Guias Salariais'!$C$1)+1),ROW(10:10))),"")</f>
        <v>13000</v>
      </c>
      <c r="J11" s="404" t="str" cm="1">
        <f t="array" ref="J11">IFERROR(INDEX('Guias Salariais'!$D$1:$D509,SMALL(IF(J$1='Guias Salariais'!$C$1:$C$500,ROW('Guias Salariais'!$C$1:$C$500)-ROW('Guias Salariais'!$C$1)+1),ROW(10:10))),"")</f>
        <v/>
      </c>
      <c r="K11" s="405" t="str" cm="1">
        <f t="array" ref="K11">IFERROR(INDEX('Guias Salariais'!$D$1:$D509,SMALL(IF(K$1='Guias Salariais'!$C$1:$C$500,ROW('Guias Salariais'!$C$1:$C$500)-ROW('Guias Salariais'!$C$1)+1),ROW(10:10))),"")</f>
        <v/>
      </c>
      <c r="L11" s="404" t="str" cm="1">
        <f t="array" ref="L11">IFERROR(INDEX('Guias Salariais'!$D$1:$D509,SMALL(IF(L$1='Guias Salariais'!$C$1:$C$500,ROW('Guias Salariais'!$C$1:$C$500)-ROW('Guias Salariais'!$C$1)+1),ROW(10:10))),"")</f>
        <v/>
      </c>
      <c r="M11" s="405" t="str" cm="1">
        <f t="array" ref="M11">IFERROR(INDEX('Guias Salariais'!$D$1:$D509,SMALL(IF(M$1='Guias Salariais'!$C$1:$C$500,ROW('Guias Salariais'!$C$1:$C$500)-ROW('Guias Salariais'!$C$1)+1),ROW(10:10))),"")</f>
        <v/>
      </c>
      <c r="N11" s="404" t="str" cm="1">
        <f t="array" ref="N11">IFERROR(INDEX('Guias Salariais'!$D$1:$D509,SMALL(IF(N$1='Guias Salariais'!$C$1:$C$500,ROW('Guias Salariais'!$C$1:$C$500)-ROW('Guias Salariais'!$C$1)+1),ROW(10:10))),"")</f>
        <v/>
      </c>
      <c r="O11" s="405" t="str" cm="1">
        <f t="array" ref="O11">IFERROR(INDEX('Guias Salariais'!$D$1:$D509,SMALL(IF(O$1='Guias Salariais'!$C$1:$C$500,ROW('Guias Salariais'!$C$1:$C$500)-ROW('Guias Salariais'!$C$1)+1),ROW(10:10))),"")</f>
        <v/>
      </c>
      <c r="P11" s="404" t="str" cm="1">
        <f t="array" ref="P11">IFERROR(INDEX('Guias Salariais'!$D$1:$D509,SMALL(IF(P$1='Guias Salariais'!$C$1:$C$500,ROW('Guias Salariais'!$C$1:$C$500)-ROW('Guias Salariais'!$C$1)+1),ROW(10:10))),"")</f>
        <v/>
      </c>
      <c r="Q11" s="405" t="str" cm="1">
        <f t="array" ref="Q11">IFERROR(INDEX('Guias Salariais'!$D$1:$D509,SMALL(IF(Q$1='Guias Salariais'!$C$1:$C$500,ROW('Guias Salariais'!$C$1:$C$500)-ROW('Guias Salariais'!$C$1)+1),ROW(10:10))),"")</f>
        <v/>
      </c>
      <c r="R11" s="404" t="str" cm="1">
        <f t="array" ref="R11">IFERROR(INDEX('Guias Salariais'!$D$1:$D509,SMALL(IF(R$1='Guias Salariais'!$C$1:$C$500,ROW('Guias Salariais'!$C$1:$C$500)-ROW('Guias Salariais'!$C$1)+1),ROW(10:10))),"")</f>
        <v/>
      </c>
      <c r="S11" s="405" t="str" cm="1">
        <f t="array" ref="S11">IFERROR(INDEX('Guias Salariais'!$D$1:$D509,SMALL(IF(S$1='Guias Salariais'!$C$1:$C$500,ROW('Guias Salariais'!$C$1:$C$500)-ROW('Guias Salariais'!$C$1)+1),ROW(10:10))),"")</f>
        <v/>
      </c>
      <c r="T11" s="404" t="str" cm="1">
        <f t="array" ref="T11">IFERROR(INDEX('Guias Salariais'!$D$1:$D509,SMALL(IF(T$1='Guias Salariais'!$C$1:$C$500,ROW('Guias Salariais'!$C$1:$C$500)-ROW('Guias Salariais'!$C$1)+1),ROW(10:10))),"")</f>
        <v/>
      </c>
      <c r="U11" s="405" t="str" cm="1">
        <f t="array" ref="U11">IFERROR(INDEX('Guias Salariais'!$D$1:$D509,SMALL(IF(U$1='Guias Salariais'!$C$1:$C$500,ROW('Guias Salariais'!$C$1:$C$500)-ROW('Guias Salariais'!$C$1)+1),ROW(10:10))),"")</f>
        <v/>
      </c>
      <c r="V11" s="406" t="str" cm="1">
        <f t="array" ref="V11">IFERROR(INDEX('Guias Salariais'!$D$1:$D509,SMALL(IF(V$1='Guias Salariais'!$C$1:$C$500,ROW('Guias Salariais'!$C$1:$C$500)-ROW('Guias Salariais'!$C$1)+1),ROW(10:10))),"")</f>
        <v/>
      </c>
    </row>
    <row r="12" spans="1:22">
      <c r="A12" s="483"/>
      <c r="B12" s="404" t="str" cm="1">
        <f t="array" ref="B12">IFERROR(INDEX('Guias Salariais'!$D$1:$D510,SMALL(IF(B$1='Guias Salariais'!$C$1:$C$500,ROW('Guias Salariais'!$C$1:$C$500)-ROW('Guias Salariais'!$C$1)+1),ROW(11:11))),"")</f>
        <v/>
      </c>
      <c r="C12" s="405" t="str" cm="1">
        <f t="array" ref="C12">IFERROR(INDEX('Guias Salariais'!$D$1:$D510,SMALL(IF(C$1='Guias Salariais'!$C$1:$C$500,ROW('Guias Salariais'!$C$1:$C$500)-ROW('Guias Salariais'!$C$1)+1),ROW(11:11))),"")</f>
        <v/>
      </c>
      <c r="D12" s="404" t="str" cm="1">
        <f t="array" ref="D12">IFERROR(INDEX('Guias Salariais'!$D$1:$D510,SMALL(IF(D$1='Guias Salariais'!$C$1:$C$500,ROW('Guias Salariais'!$C$1:$C$500)-ROW('Guias Salariais'!$C$1)+1),ROW(11:11))),"")</f>
        <v/>
      </c>
      <c r="E12" s="405" t="str" cm="1">
        <f t="array" ref="E12">IFERROR(INDEX('Guias Salariais'!$D$1:$D510,SMALL(IF(E$1='Guias Salariais'!$C$1:$C$500,ROW('Guias Salariais'!$C$1:$C$500)-ROW('Guias Salariais'!$C$1)+1),ROW(11:11))),"")</f>
        <v/>
      </c>
      <c r="F12" s="404" t="str" cm="1">
        <f t="array" ref="F12">IFERROR(INDEX('Guias Salariais'!$D$1:$D510,SMALL(IF(F$1='Guias Salariais'!$C$1:$C$500,ROW('Guias Salariais'!$C$1:$C$500)-ROW('Guias Salariais'!$C$1)+1),ROW(11:11))),"")</f>
        <v/>
      </c>
      <c r="G12" s="405" cm="1">
        <f t="array" ref="G12">IFERROR(INDEX('Guias Salariais'!$D$1:$D510,SMALL(IF(G$1='Guias Salariais'!$C$1:$C$500,ROW('Guias Salariais'!$C$1:$C$500)-ROW('Guias Salariais'!$C$1)+1),ROW(11:11))),"")</f>
        <v>7500</v>
      </c>
      <c r="H12" s="404" cm="1">
        <f t="array" ref="H12">IFERROR(INDEX('Guias Salariais'!$D$1:$D510,SMALL(IF(H$1='Guias Salariais'!$C$1:$C$500,ROW('Guias Salariais'!$C$1:$C$500)-ROW('Guias Salariais'!$C$1)+1),ROW(11:11))),"")</f>
        <v>9500</v>
      </c>
      <c r="I12" s="405" cm="1">
        <f t="array" ref="I12">IFERROR(INDEX('Guias Salariais'!$D$1:$D510,SMALL(IF(I$1='Guias Salariais'!$C$1:$C$500,ROW('Guias Salariais'!$C$1:$C$500)-ROW('Guias Salariais'!$C$1)+1),ROW(11:11))),"")</f>
        <v>14000</v>
      </c>
      <c r="J12" s="404" t="str" cm="1">
        <f t="array" ref="J12">IFERROR(INDEX('Guias Salariais'!$D$1:$D510,SMALL(IF(J$1='Guias Salariais'!$C$1:$C$500,ROW('Guias Salariais'!$C$1:$C$500)-ROW('Guias Salariais'!$C$1)+1),ROW(11:11))),"")</f>
        <v/>
      </c>
      <c r="K12" s="405" t="str" cm="1">
        <f t="array" ref="K12">IFERROR(INDEX('Guias Salariais'!$D$1:$D510,SMALL(IF(K$1='Guias Salariais'!$C$1:$C$500,ROW('Guias Salariais'!$C$1:$C$500)-ROW('Guias Salariais'!$C$1)+1),ROW(11:11))),"")</f>
        <v/>
      </c>
      <c r="L12" s="404" t="str" cm="1">
        <f t="array" ref="L12">IFERROR(INDEX('Guias Salariais'!$D$1:$D510,SMALL(IF(L$1='Guias Salariais'!$C$1:$C$500,ROW('Guias Salariais'!$C$1:$C$500)-ROW('Guias Salariais'!$C$1)+1),ROW(11:11))),"")</f>
        <v/>
      </c>
      <c r="M12" s="405" t="str" cm="1">
        <f t="array" ref="M12">IFERROR(INDEX('Guias Salariais'!$D$1:$D510,SMALL(IF(M$1='Guias Salariais'!$C$1:$C$500,ROW('Guias Salariais'!$C$1:$C$500)-ROW('Guias Salariais'!$C$1)+1),ROW(11:11))),"")</f>
        <v/>
      </c>
      <c r="N12" s="404" t="str" cm="1">
        <f t="array" ref="N12">IFERROR(INDEX('Guias Salariais'!$D$1:$D510,SMALL(IF(N$1='Guias Salariais'!$C$1:$C$500,ROW('Guias Salariais'!$C$1:$C$500)-ROW('Guias Salariais'!$C$1)+1),ROW(11:11))),"")</f>
        <v/>
      </c>
      <c r="O12" s="405" t="str" cm="1">
        <f t="array" ref="O12">IFERROR(INDEX('Guias Salariais'!$D$1:$D510,SMALL(IF(O$1='Guias Salariais'!$C$1:$C$500,ROW('Guias Salariais'!$C$1:$C$500)-ROW('Guias Salariais'!$C$1)+1),ROW(11:11))),"")</f>
        <v/>
      </c>
      <c r="P12" s="404" t="str" cm="1">
        <f t="array" ref="P12">IFERROR(INDEX('Guias Salariais'!$D$1:$D510,SMALL(IF(P$1='Guias Salariais'!$C$1:$C$500,ROW('Guias Salariais'!$C$1:$C$500)-ROW('Guias Salariais'!$C$1)+1),ROW(11:11))),"")</f>
        <v/>
      </c>
      <c r="Q12" s="405" t="str" cm="1">
        <f t="array" ref="Q12">IFERROR(INDEX('Guias Salariais'!$D$1:$D510,SMALL(IF(Q$1='Guias Salariais'!$C$1:$C$500,ROW('Guias Salariais'!$C$1:$C$500)-ROW('Guias Salariais'!$C$1)+1),ROW(11:11))),"")</f>
        <v/>
      </c>
      <c r="R12" s="404" t="str" cm="1">
        <f t="array" ref="R12">IFERROR(INDEX('Guias Salariais'!$D$1:$D510,SMALL(IF(R$1='Guias Salariais'!$C$1:$C$500,ROW('Guias Salariais'!$C$1:$C$500)-ROW('Guias Salariais'!$C$1)+1),ROW(11:11))),"")</f>
        <v/>
      </c>
      <c r="S12" s="405" t="str" cm="1">
        <f t="array" ref="S12">IFERROR(INDEX('Guias Salariais'!$D$1:$D510,SMALL(IF(S$1='Guias Salariais'!$C$1:$C$500,ROW('Guias Salariais'!$C$1:$C$500)-ROW('Guias Salariais'!$C$1)+1),ROW(11:11))),"")</f>
        <v/>
      </c>
      <c r="T12" s="404" t="str" cm="1">
        <f t="array" ref="T12">IFERROR(INDEX('Guias Salariais'!$D$1:$D510,SMALL(IF(T$1='Guias Salariais'!$C$1:$C$500,ROW('Guias Salariais'!$C$1:$C$500)-ROW('Guias Salariais'!$C$1)+1),ROW(11:11))),"")</f>
        <v/>
      </c>
      <c r="U12" s="405" t="str" cm="1">
        <f t="array" ref="U12">IFERROR(INDEX('Guias Salariais'!$D$1:$D510,SMALL(IF(U$1='Guias Salariais'!$C$1:$C$500,ROW('Guias Salariais'!$C$1:$C$500)-ROW('Guias Salariais'!$C$1)+1),ROW(11:11))),"")</f>
        <v/>
      </c>
      <c r="V12" s="406" t="str" cm="1">
        <f t="array" ref="V12">IFERROR(INDEX('Guias Salariais'!$D$1:$D510,SMALL(IF(V$1='Guias Salariais'!$C$1:$C$500,ROW('Guias Salariais'!$C$1:$C$500)-ROW('Guias Salariais'!$C$1)+1),ROW(11:11))),"")</f>
        <v/>
      </c>
    </row>
    <row r="13" spans="1:22">
      <c r="A13" s="483"/>
      <c r="B13" s="404" t="str" cm="1">
        <f t="array" ref="B13">IFERROR(INDEX('Guias Salariais'!$D$1:$D511,SMALL(IF(B$1='Guias Salariais'!$C$1:$C$500,ROW('Guias Salariais'!$C$1:$C$500)-ROW('Guias Salariais'!$C$1)+1),ROW(12:12))),"")</f>
        <v/>
      </c>
      <c r="C13" s="405" t="str" cm="1">
        <f t="array" ref="C13">IFERROR(INDEX('Guias Salariais'!$D$1:$D511,SMALL(IF(C$1='Guias Salariais'!$C$1:$C$500,ROW('Guias Salariais'!$C$1:$C$500)-ROW('Guias Salariais'!$C$1)+1),ROW(12:12))),"")</f>
        <v/>
      </c>
      <c r="D13" s="404" t="str" cm="1">
        <f t="array" ref="D13">IFERROR(INDEX('Guias Salariais'!$D$1:$D511,SMALL(IF(D$1='Guias Salariais'!$C$1:$C$500,ROW('Guias Salariais'!$C$1:$C$500)-ROW('Guias Salariais'!$C$1)+1),ROW(12:12))),"")</f>
        <v/>
      </c>
      <c r="E13" s="405" t="str" cm="1">
        <f t="array" ref="E13">IFERROR(INDEX('Guias Salariais'!$D$1:$D511,SMALL(IF(E$1='Guias Salariais'!$C$1:$C$500,ROW('Guias Salariais'!$C$1:$C$500)-ROW('Guias Salariais'!$C$1)+1),ROW(12:12))),"")</f>
        <v/>
      </c>
      <c r="F13" s="404" t="str" cm="1">
        <f t="array" ref="F13">IFERROR(INDEX('Guias Salariais'!$D$1:$D511,SMALL(IF(F$1='Guias Salariais'!$C$1:$C$500,ROW('Guias Salariais'!$C$1:$C$500)-ROW('Guias Salariais'!$C$1)+1),ROW(12:12))),"")</f>
        <v/>
      </c>
      <c r="G13" s="405" cm="1">
        <f t="array" ref="G13">IFERROR(INDEX('Guias Salariais'!$D$1:$D511,SMALL(IF(G$1='Guias Salariais'!$C$1:$C$500,ROW('Guias Salariais'!$C$1:$C$500)-ROW('Guias Salariais'!$C$1)+1),ROW(12:12))),"")</f>
        <v>7000</v>
      </c>
      <c r="H13" s="404" cm="1">
        <f t="array" ref="H13">IFERROR(INDEX('Guias Salariais'!$D$1:$D511,SMALL(IF(H$1='Guias Salariais'!$C$1:$C$500,ROW('Guias Salariais'!$C$1:$C$500)-ROW('Guias Salariais'!$C$1)+1),ROW(12:12))),"")</f>
        <v>10000</v>
      </c>
      <c r="I13" s="405" cm="1">
        <f t="array" ref="I13">IFERROR(INDEX('Guias Salariais'!$D$1:$D511,SMALL(IF(I$1='Guias Salariais'!$C$1:$C$500,ROW('Guias Salariais'!$C$1:$C$500)-ROW('Guias Salariais'!$C$1)+1),ROW(12:12))),"")</f>
        <v>13000</v>
      </c>
      <c r="J13" s="404" t="str" cm="1">
        <f t="array" ref="J13">IFERROR(INDEX('Guias Salariais'!$D$1:$D511,SMALL(IF(J$1='Guias Salariais'!$C$1:$C$500,ROW('Guias Salariais'!$C$1:$C$500)-ROW('Guias Salariais'!$C$1)+1),ROW(12:12))),"")</f>
        <v/>
      </c>
      <c r="K13" s="405" t="str" cm="1">
        <f t="array" ref="K13">IFERROR(INDEX('Guias Salariais'!$D$1:$D511,SMALL(IF(K$1='Guias Salariais'!$C$1:$C$500,ROW('Guias Salariais'!$C$1:$C$500)-ROW('Guias Salariais'!$C$1)+1),ROW(12:12))),"")</f>
        <v/>
      </c>
      <c r="L13" s="404" t="str" cm="1">
        <f t="array" ref="L13">IFERROR(INDEX('Guias Salariais'!$D$1:$D511,SMALL(IF(L$1='Guias Salariais'!$C$1:$C$500,ROW('Guias Salariais'!$C$1:$C$500)-ROW('Guias Salariais'!$C$1)+1),ROW(12:12))),"")</f>
        <v/>
      </c>
      <c r="M13" s="405" t="str" cm="1">
        <f t="array" ref="M13">IFERROR(INDEX('Guias Salariais'!$D$1:$D511,SMALL(IF(M$1='Guias Salariais'!$C$1:$C$500,ROW('Guias Salariais'!$C$1:$C$500)-ROW('Guias Salariais'!$C$1)+1),ROW(12:12))),"")</f>
        <v/>
      </c>
      <c r="N13" s="404" t="str" cm="1">
        <f t="array" ref="N13">IFERROR(INDEX('Guias Salariais'!$D$1:$D511,SMALL(IF(N$1='Guias Salariais'!$C$1:$C$500,ROW('Guias Salariais'!$C$1:$C$500)-ROW('Guias Salariais'!$C$1)+1),ROW(12:12))),"")</f>
        <v/>
      </c>
      <c r="O13" s="405" t="str" cm="1">
        <f t="array" ref="O13">IFERROR(INDEX('Guias Salariais'!$D$1:$D511,SMALL(IF(O$1='Guias Salariais'!$C$1:$C$500,ROW('Guias Salariais'!$C$1:$C$500)-ROW('Guias Salariais'!$C$1)+1),ROW(12:12))),"")</f>
        <v/>
      </c>
      <c r="P13" s="404" t="str" cm="1">
        <f t="array" ref="P13">IFERROR(INDEX('Guias Salariais'!$D$1:$D511,SMALL(IF(P$1='Guias Salariais'!$C$1:$C$500,ROW('Guias Salariais'!$C$1:$C$500)-ROW('Guias Salariais'!$C$1)+1),ROW(12:12))),"")</f>
        <v/>
      </c>
      <c r="Q13" s="405" t="str" cm="1">
        <f t="array" ref="Q13">IFERROR(INDEX('Guias Salariais'!$D$1:$D511,SMALL(IF(Q$1='Guias Salariais'!$C$1:$C$500,ROW('Guias Salariais'!$C$1:$C$500)-ROW('Guias Salariais'!$C$1)+1),ROW(12:12))),"")</f>
        <v/>
      </c>
      <c r="R13" s="404" t="str" cm="1">
        <f t="array" ref="R13">IFERROR(INDEX('Guias Salariais'!$D$1:$D511,SMALL(IF(R$1='Guias Salariais'!$C$1:$C$500,ROW('Guias Salariais'!$C$1:$C$500)-ROW('Guias Salariais'!$C$1)+1),ROW(12:12))),"")</f>
        <v/>
      </c>
      <c r="S13" s="405" t="str" cm="1">
        <f t="array" ref="S13">IFERROR(INDEX('Guias Salariais'!$D$1:$D511,SMALL(IF(S$1='Guias Salariais'!$C$1:$C$500,ROW('Guias Salariais'!$C$1:$C$500)-ROW('Guias Salariais'!$C$1)+1),ROW(12:12))),"")</f>
        <v/>
      </c>
      <c r="T13" s="404" t="str" cm="1">
        <f t="array" ref="T13">IFERROR(INDEX('Guias Salariais'!$D$1:$D511,SMALL(IF(T$1='Guias Salariais'!$C$1:$C$500,ROW('Guias Salariais'!$C$1:$C$500)-ROW('Guias Salariais'!$C$1)+1),ROW(12:12))),"")</f>
        <v/>
      </c>
      <c r="U13" s="405" t="str" cm="1">
        <f t="array" ref="U13">IFERROR(INDEX('Guias Salariais'!$D$1:$D511,SMALL(IF(U$1='Guias Salariais'!$C$1:$C$500,ROW('Guias Salariais'!$C$1:$C$500)-ROW('Guias Salariais'!$C$1)+1),ROW(12:12))),"")</f>
        <v/>
      </c>
      <c r="V13" s="406" t="str" cm="1">
        <f t="array" ref="V13">IFERROR(INDEX('Guias Salariais'!$D$1:$D511,SMALL(IF(V$1='Guias Salariais'!$C$1:$C$500,ROW('Guias Salariais'!$C$1:$C$500)-ROW('Guias Salariais'!$C$1)+1),ROW(12:12))),"")</f>
        <v/>
      </c>
    </row>
    <row r="14" spans="1:22">
      <c r="A14" s="483"/>
      <c r="B14" s="404" t="str" cm="1">
        <f t="array" ref="B14">IFERROR(INDEX('Guias Salariais'!$D$1:$D512,SMALL(IF(B$1='Guias Salariais'!$C$1:$C$500,ROW('Guias Salariais'!$C$1:$C$500)-ROW('Guias Salariais'!$C$1)+1),ROW(13:13))),"")</f>
        <v/>
      </c>
      <c r="C14" s="405" t="str" cm="1">
        <f t="array" ref="C14">IFERROR(INDEX('Guias Salariais'!$D$1:$D512,SMALL(IF(C$1='Guias Salariais'!$C$1:$C$500,ROW('Guias Salariais'!$C$1:$C$500)-ROW('Guias Salariais'!$C$1)+1),ROW(13:13))),"")</f>
        <v/>
      </c>
      <c r="D14" s="404" t="str" cm="1">
        <f t="array" ref="D14">IFERROR(INDEX('Guias Salariais'!$D$1:$D512,SMALL(IF(D$1='Guias Salariais'!$C$1:$C$500,ROW('Guias Salariais'!$C$1:$C$500)-ROW('Guias Salariais'!$C$1)+1),ROW(13:13))),"")</f>
        <v/>
      </c>
      <c r="E14" s="405" t="str" cm="1">
        <f t="array" ref="E14">IFERROR(INDEX('Guias Salariais'!$D$1:$D512,SMALL(IF(E$1='Guias Salariais'!$C$1:$C$500,ROW('Guias Salariais'!$C$1:$C$500)-ROW('Guias Salariais'!$C$1)+1),ROW(13:13))),"")</f>
        <v/>
      </c>
      <c r="F14" s="404" t="str" cm="1">
        <f t="array" ref="F14">IFERROR(INDEX('Guias Salariais'!$D$1:$D512,SMALL(IF(F$1='Guias Salariais'!$C$1:$C$500,ROW('Guias Salariais'!$C$1:$C$500)-ROW('Guias Salariais'!$C$1)+1),ROW(13:13))),"")</f>
        <v/>
      </c>
      <c r="G14" s="405" cm="1">
        <f t="array" ref="G14">IFERROR(INDEX('Guias Salariais'!$D$1:$D512,SMALL(IF(G$1='Guias Salariais'!$C$1:$C$500,ROW('Guias Salariais'!$C$1:$C$500)-ROW('Guias Salariais'!$C$1)+1),ROW(13:13))),"")</f>
        <v>7000</v>
      </c>
      <c r="H14" s="404" cm="1">
        <f t="array" ref="H14">IFERROR(INDEX('Guias Salariais'!$D$1:$D512,SMALL(IF(H$1='Guias Salariais'!$C$1:$C$500,ROW('Guias Salariais'!$C$1:$C$500)-ROW('Guias Salariais'!$C$1)+1),ROW(13:13))),"")</f>
        <v>12500</v>
      </c>
      <c r="I14" s="405" cm="1">
        <f t="array" ref="I14">IFERROR(INDEX('Guias Salariais'!$D$1:$D512,SMALL(IF(I$1='Guias Salariais'!$C$1:$C$500,ROW('Guias Salariais'!$C$1:$C$500)-ROW('Guias Salariais'!$C$1)+1),ROW(13:13))),"")</f>
        <v>17000</v>
      </c>
      <c r="J14" s="404" t="str" cm="1">
        <f t="array" ref="J14">IFERROR(INDEX('Guias Salariais'!$D$1:$D512,SMALL(IF(J$1='Guias Salariais'!$C$1:$C$500,ROW('Guias Salariais'!$C$1:$C$500)-ROW('Guias Salariais'!$C$1)+1),ROW(13:13))),"")</f>
        <v/>
      </c>
      <c r="K14" s="405" t="str" cm="1">
        <f t="array" ref="K14">IFERROR(INDEX('Guias Salariais'!$D$1:$D512,SMALL(IF(K$1='Guias Salariais'!$C$1:$C$500,ROW('Guias Salariais'!$C$1:$C$500)-ROW('Guias Salariais'!$C$1)+1),ROW(13:13))),"")</f>
        <v/>
      </c>
      <c r="L14" s="404" t="str" cm="1">
        <f t="array" ref="L14">IFERROR(INDEX('Guias Salariais'!$D$1:$D512,SMALL(IF(L$1='Guias Salariais'!$C$1:$C$500,ROW('Guias Salariais'!$C$1:$C$500)-ROW('Guias Salariais'!$C$1)+1),ROW(13:13))),"")</f>
        <v/>
      </c>
      <c r="M14" s="405" t="str" cm="1">
        <f t="array" ref="M14">IFERROR(INDEX('Guias Salariais'!$D$1:$D512,SMALL(IF(M$1='Guias Salariais'!$C$1:$C$500,ROW('Guias Salariais'!$C$1:$C$500)-ROW('Guias Salariais'!$C$1)+1),ROW(13:13))),"")</f>
        <v/>
      </c>
      <c r="N14" s="404" t="str" cm="1">
        <f t="array" ref="N14">IFERROR(INDEX('Guias Salariais'!$D$1:$D512,SMALL(IF(N$1='Guias Salariais'!$C$1:$C$500,ROW('Guias Salariais'!$C$1:$C$500)-ROW('Guias Salariais'!$C$1)+1),ROW(13:13))),"")</f>
        <v/>
      </c>
      <c r="O14" s="405" t="str" cm="1">
        <f t="array" ref="O14">IFERROR(INDEX('Guias Salariais'!$D$1:$D512,SMALL(IF(O$1='Guias Salariais'!$C$1:$C$500,ROW('Guias Salariais'!$C$1:$C$500)-ROW('Guias Salariais'!$C$1)+1),ROW(13:13))),"")</f>
        <v/>
      </c>
      <c r="P14" s="404" t="str" cm="1">
        <f t="array" ref="P14">IFERROR(INDEX('Guias Salariais'!$D$1:$D512,SMALL(IF(P$1='Guias Salariais'!$C$1:$C$500,ROW('Guias Salariais'!$C$1:$C$500)-ROW('Guias Salariais'!$C$1)+1),ROW(13:13))),"")</f>
        <v/>
      </c>
      <c r="Q14" s="405" t="str" cm="1">
        <f t="array" ref="Q14">IFERROR(INDEX('Guias Salariais'!$D$1:$D512,SMALL(IF(Q$1='Guias Salariais'!$C$1:$C$500,ROW('Guias Salariais'!$C$1:$C$500)-ROW('Guias Salariais'!$C$1)+1),ROW(13:13))),"")</f>
        <v/>
      </c>
      <c r="R14" s="404" t="str" cm="1">
        <f t="array" ref="R14">IFERROR(INDEX('Guias Salariais'!$D$1:$D512,SMALL(IF(R$1='Guias Salariais'!$C$1:$C$500,ROW('Guias Salariais'!$C$1:$C$500)-ROW('Guias Salariais'!$C$1)+1),ROW(13:13))),"")</f>
        <v/>
      </c>
      <c r="S14" s="405" t="str" cm="1">
        <f t="array" ref="S14">IFERROR(INDEX('Guias Salariais'!$D$1:$D512,SMALL(IF(S$1='Guias Salariais'!$C$1:$C$500,ROW('Guias Salariais'!$C$1:$C$500)-ROW('Guias Salariais'!$C$1)+1),ROW(13:13))),"")</f>
        <v/>
      </c>
      <c r="T14" s="404" t="str" cm="1">
        <f t="array" ref="T14">IFERROR(INDEX('Guias Salariais'!$D$1:$D512,SMALL(IF(T$1='Guias Salariais'!$C$1:$C$500,ROW('Guias Salariais'!$C$1:$C$500)-ROW('Guias Salariais'!$C$1)+1),ROW(13:13))),"")</f>
        <v/>
      </c>
      <c r="U14" s="405" t="str" cm="1">
        <f t="array" ref="U14">IFERROR(INDEX('Guias Salariais'!$D$1:$D512,SMALL(IF(U$1='Guias Salariais'!$C$1:$C$500,ROW('Guias Salariais'!$C$1:$C$500)-ROW('Guias Salariais'!$C$1)+1),ROW(13:13))),"")</f>
        <v/>
      </c>
      <c r="V14" s="406" t="str" cm="1">
        <f t="array" ref="V14">IFERROR(INDEX('Guias Salariais'!$D$1:$D512,SMALL(IF(V$1='Guias Salariais'!$C$1:$C$500,ROW('Guias Salariais'!$C$1:$C$500)-ROW('Guias Salariais'!$C$1)+1),ROW(13:13))),"")</f>
        <v/>
      </c>
    </row>
    <row r="15" spans="1:22">
      <c r="A15" s="483"/>
      <c r="B15" s="404" t="str" cm="1">
        <f t="array" ref="B15">IFERROR(INDEX('Guias Salariais'!$D$1:$D513,SMALL(IF(B$1='Guias Salariais'!$C$1:$C$500,ROW('Guias Salariais'!$C$1:$C$500)-ROW('Guias Salariais'!$C$1)+1),ROW(14:14))),"")</f>
        <v/>
      </c>
      <c r="C15" s="405" t="str" cm="1">
        <f t="array" ref="C15">IFERROR(INDEX('Guias Salariais'!$D$1:$D513,SMALL(IF(C$1='Guias Salariais'!$C$1:$C$500,ROW('Guias Salariais'!$C$1:$C$500)-ROW('Guias Salariais'!$C$1)+1),ROW(14:14))),"")</f>
        <v/>
      </c>
      <c r="D15" s="404" t="str" cm="1">
        <f t="array" ref="D15">IFERROR(INDEX('Guias Salariais'!$D$1:$D513,SMALL(IF(D$1='Guias Salariais'!$C$1:$C$500,ROW('Guias Salariais'!$C$1:$C$500)-ROW('Guias Salariais'!$C$1)+1),ROW(14:14))),"")</f>
        <v/>
      </c>
      <c r="E15" s="405" t="str" cm="1">
        <f t="array" ref="E15">IFERROR(INDEX('Guias Salariais'!$D$1:$D513,SMALL(IF(E$1='Guias Salariais'!$C$1:$C$500,ROW('Guias Salariais'!$C$1:$C$500)-ROW('Guias Salariais'!$C$1)+1),ROW(14:14))),"")</f>
        <v/>
      </c>
      <c r="F15" s="404" t="str" cm="1">
        <f t="array" ref="F15">IFERROR(INDEX('Guias Salariais'!$D$1:$D513,SMALL(IF(F$1='Guias Salariais'!$C$1:$C$500,ROW('Guias Salariais'!$C$1:$C$500)-ROW('Guias Salariais'!$C$1)+1),ROW(14:14))),"")</f>
        <v/>
      </c>
      <c r="G15" s="405" cm="1">
        <f t="array" ref="G15">IFERROR(INDEX('Guias Salariais'!$D$1:$D513,SMALL(IF(G$1='Guias Salariais'!$C$1:$C$500,ROW('Guias Salariais'!$C$1:$C$500)-ROW('Guias Salariais'!$C$1)+1),ROW(14:14))),"")</f>
        <v>7000</v>
      </c>
      <c r="H15" s="404" cm="1">
        <f t="array" ref="H15">IFERROR(INDEX('Guias Salariais'!$D$1:$D513,SMALL(IF(H$1='Guias Salariais'!$C$1:$C$500,ROW('Guias Salariais'!$C$1:$C$500)-ROW('Guias Salariais'!$C$1)+1),ROW(14:14))),"")</f>
        <v>12500</v>
      </c>
      <c r="I15" s="405" cm="1">
        <f t="array" ref="I15">IFERROR(INDEX('Guias Salariais'!$D$1:$D513,SMALL(IF(I$1='Guias Salariais'!$C$1:$C$500,ROW('Guias Salariais'!$C$1:$C$500)-ROW('Guias Salariais'!$C$1)+1),ROW(14:14))),"")</f>
        <v>17000</v>
      </c>
      <c r="J15" s="404" t="str" cm="1">
        <f t="array" ref="J15">IFERROR(INDEX('Guias Salariais'!$D$1:$D513,SMALL(IF(J$1='Guias Salariais'!$C$1:$C$500,ROW('Guias Salariais'!$C$1:$C$500)-ROW('Guias Salariais'!$C$1)+1),ROW(14:14))),"")</f>
        <v/>
      </c>
      <c r="K15" s="405" t="str" cm="1">
        <f t="array" ref="K15">IFERROR(INDEX('Guias Salariais'!$D$1:$D513,SMALL(IF(K$1='Guias Salariais'!$C$1:$C$500,ROW('Guias Salariais'!$C$1:$C$500)-ROW('Guias Salariais'!$C$1)+1),ROW(14:14))),"")</f>
        <v/>
      </c>
      <c r="L15" s="404" t="str" cm="1">
        <f t="array" ref="L15">IFERROR(INDEX('Guias Salariais'!$D$1:$D513,SMALL(IF(L$1='Guias Salariais'!$C$1:$C$500,ROW('Guias Salariais'!$C$1:$C$500)-ROW('Guias Salariais'!$C$1)+1),ROW(14:14))),"")</f>
        <v/>
      </c>
      <c r="M15" s="405" t="str" cm="1">
        <f t="array" ref="M15">IFERROR(INDEX('Guias Salariais'!$D$1:$D513,SMALL(IF(M$1='Guias Salariais'!$C$1:$C$500,ROW('Guias Salariais'!$C$1:$C$500)-ROW('Guias Salariais'!$C$1)+1),ROW(14:14))),"")</f>
        <v/>
      </c>
      <c r="N15" s="404" t="str" cm="1">
        <f t="array" ref="N15">IFERROR(INDEX('Guias Salariais'!$D$1:$D513,SMALL(IF(N$1='Guias Salariais'!$C$1:$C$500,ROW('Guias Salariais'!$C$1:$C$500)-ROW('Guias Salariais'!$C$1)+1),ROW(14:14))),"")</f>
        <v/>
      </c>
      <c r="O15" s="405" t="str" cm="1">
        <f t="array" ref="O15">IFERROR(INDEX('Guias Salariais'!$D$1:$D513,SMALL(IF(O$1='Guias Salariais'!$C$1:$C$500,ROW('Guias Salariais'!$C$1:$C$500)-ROW('Guias Salariais'!$C$1)+1),ROW(14:14))),"")</f>
        <v/>
      </c>
      <c r="P15" s="404" t="str" cm="1">
        <f t="array" ref="P15">IFERROR(INDEX('Guias Salariais'!$D$1:$D513,SMALL(IF(P$1='Guias Salariais'!$C$1:$C$500,ROW('Guias Salariais'!$C$1:$C$500)-ROW('Guias Salariais'!$C$1)+1),ROW(14:14))),"")</f>
        <v/>
      </c>
      <c r="Q15" s="405" t="str" cm="1">
        <f t="array" ref="Q15">IFERROR(INDEX('Guias Salariais'!$D$1:$D513,SMALL(IF(Q$1='Guias Salariais'!$C$1:$C$500,ROW('Guias Salariais'!$C$1:$C$500)-ROW('Guias Salariais'!$C$1)+1),ROW(14:14))),"")</f>
        <v/>
      </c>
      <c r="R15" s="404" t="str" cm="1">
        <f t="array" ref="R15">IFERROR(INDEX('Guias Salariais'!$D$1:$D513,SMALL(IF(R$1='Guias Salariais'!$C$1:$C$500,ROW('Guias Salariais'!$C$1:$C$500)-ROW('Guias Salariais'!$C$1)+1),ROW(14:14))),"")</f>
        <v/>
      </c>
      <c r="S15" s="405" t="str" cm="1">
        <f t="array" ref="S15">IFERROR(INDEX('Guias Salariais'!$D$1:$D513,SMALL(IF(S$1='Guias Salariais'!$C$1:$C$500,ROW('Guias Salariais'!$C$1:$C$500)-ROW('Guias Salariais'!$C$1)+1),ROW(14:14))),"")</f>
        <v/>
      </c>
      <c r="T15" s="404" t="str" cm="1">
        <f t="array" ref="T15">IFERROR(INDEX('Guias Salariais'!$D$1:$D513,SMALL(IF(T$1='Guias Salariais'!$C$1:$C$500,ROW('Guias Salariais'!$C$1:$C$500)-ROW('Guias Salariais'!$C$1)+1),ROW(14:14))),"")</f>
        <v/>
      </c>
      <c r="U15" s="405" t="str" cm="1">
        <f t="array" ref="U15">IFERROR(INDEX('Guias Salariais'!$D$1:$D513,SMALL(IF(U$1='Guias Salariais'!$C$1:$C$500,ROW('Guias Salariais'!$C$1:$C$500)-ROW('Guias Salariais'!$C$1)+1),ROW(14:14))),"")</f>
        <v/>
      </c>
      <c r="V15" s="406" t="str" cm="1">
        <f t="array" ref="V15">IFERROR(INDEX('Guias Salariais'!$D$1:$D513,SMALL(IF(V$1='Guias Salariais'!$C$1:$C$500,ROW('Guias Salariais'!$C$1:$C$500)-ROW('Guias Salariais'!$C$1)+1),ROW(14:14))),"")</f>
        <v/>
      </c>
    </row>
    <row r="16" spans="1:22">
      <c r="A16" s="483"/>
      <c r="B16" s="404" t="str" cm="1">
        <f t="array" ref="B16">IFERROR(INDEX('Guias Salariais'!$D$1:$D514,SMALL(IF(B$1='Guias Salariais'!$C$1:$C$500,ROW('Guias Salariais'!$C$1:$C$500)-ROW('Guias Salariais'!$C$1)+1),ROW(15:15))),"")</f>
        <v/>
      </c>
      <c r="C16" s="405" t="str" cm="1">
        <f t="array" ref="C16">IFERROR(INDEX('Guias Salariais'!$D$1:$D514,SMALL(IF(C$1='Guias Salariais'!$C$1:$C$500,ROW('Guias Salariais'!$C$1:$C$500)-ROW('Guias Salariais'!$C$1)+1),ROW(15:15))),"")</f>
        <v/>
      </c>
      <c r="D16" s="404" t="str" cm="1">
        <f t="array" ref="D16">IFERROR(INDEX('Guias Salariais'!$D$1:$D514,SMALL(IF(D$1='Guias Salariais'!$C$1:$C$500,ROW('Guias Salariais'!$C$1:$C$500)-ROW('Guias Salariais'!$C$1)+1),ROW(15:15))),"")</f>
        <v/>
      </c>
      <c r="E16" s="405" t="str" cm="1">
        <f t="array" ref="E16">IFERROR(INDEX('Guias Salariais'!$D$1:$D514,SMALL(IF(E$1='Guias Salariais'!$C$1:$C$500,ROW('Guias Salariais'!$C$1:$C$500)-ROW('Guias Salariais'!$C$1)+1),ROW(15:15))),"")</f>
        <v/>
      </c>
      <c r="F16" s="404" t="str" cm="1">
        <f t="array" ref="F16">IFERROR(INDEX('Guias Salariais'!$D$1:$D514,SMALL(IF(F$1='Guias Salariais'!$C$1:$C$500,ROW('Guias Salariais'!$C$1:$C$500)-ROW('Guias Salariais'!$C$1)+1),ROW(15:15))),"")</f>
        <v/>
      </c>
      <c r="G16" s="405" cm="1">
        <f t="array" ref="G16">IFERROR(INDEX('Guias Salariais'!$D$1:$D514,SMALL(IF(G$1='Guias Salariais'!$C$1:$C$500,ROW('Guias Salariais'!$C$1:$C$500)-ROW('Guias Salariais'!$C$1)+1),ROW(15:15))),"")</f>
        <v>9800</v>
      </c>
      <c r="H16" s="404" cm="1">
        <f t="array" ref="H16">IFERROR(INDEX('Guias Salariais'!$D$1:$D514,SMALL(IF(H$1='Guias Salariais'!$C$1:$C$500,ROW('Guias Salariais'!$C$1:$C$500)-ROW('Guias Salariais'!$C$1)+1),ROW(15:15))),"")</f>
        <v>13000</v>
      </c>
      <c r="I16" s="405" cm="1">
        <f t="array" ref="I16">IFERROR(INDEX('Guias Salariais'!$D$1:$D514,SMALL(IF(I$1='Guias Salariais'!$C$1:$C$500,ROW('Guias Salariais'!$C$1:$C$500)-ROW('Guias Salariais'!$C$1)+1),ROW(15:15))),"")</f>
        <v>20000</v>
      </c>
      <c r="J16" s="404" t="str" cm="1">
        <f t="array" ref="J16">IFERROR(INDEX('Guias Salariais'!$D$1:$D514,SMALL(IF(J$1='Guias Salariais'!$C$1:$C$500,ROW('Guias Salariais'!$C$1:$C$500)-ROW('Guias Salariais'!$C$1)+1),ROW(15:15))),"")</f>
        <v/>
      </c>
      <c r="K16" s="405" t="str" cm="1">
        <f t="array" ref="K16">IFERROR(INDEX('Guias Salariais'!$D$1:$D514,SMALL(IF(K$1='Guias Salariais'!$C$1:$C$500,ROW('Guias Salariais'!$C$1:$C$500)-ROW('Guias Salariais'!$C$1)+1),ROW(15:15))),"")</f>
        <v/>
      </c>
      <c r="L16" s="404" t="str" cm="1">
        <f t="array" ref="L16">IFERROR(INDEX('Guias Salariais'!$D$1:$D514,SMALL(IF(L$1='Guias Salariais'!$C$1:$C$500,ROW('Guias Salariais'!$C$1:$C$500)-ROW('Guias Salariais'!$C$1)+1),ROW(15:15))),"")</f>
        <v/>
      </c>
      <c r="M16" s="405" t="str" cm="1">
        <f t="array" ref="M16">IFERROR(INDEX('Guias Salariais'!$D$1:$D514,SMALL(IF(M$1='Guias Salariais'!$C$1:$C$500,ROW('Guias Salariais'!$C$1:$C$500)-ROW('Guias Salariais'!$C$1)+1),ROW(15:15))),"")</f>
        <v/>
      </c>
      <c r="N16" s="404" t="str" cm="1">
        <f t="array" ref="N16">IFERROR(INDEX('Guias Salariais'!$D$1:$D514,SMALL(IF(N$1='Guias Salariais'!$C$1:$C$500,ROW('Guias Salariais'!$C$1:$C$500)-ROW('Guias Salariais'!$C$1)+1),ROW(15:15))),"")</f>
        <v/>
      </c>
      <c r="O16" s="405" t="str" cm="1">
        <f t="array" ref="O16">IFERROR(INDEX('Guias Salariais'!$D$1:$D514,SMALL(IF(O$1='Guias Salariais'!$C$1:$C$500,ROW('Guias Salariais'!$C$1:$C$500)-ROW('Guias Salariais'!$C$1)+1),ROW(15:15))),"")</f>
        <v/>
      </c>
      <c r="P16" s="404" t="str" cm="1">
        <f t="array" ref="P16">IFERROR(INDEX('Guias Salariais'!$D$1:$D514,SMALL(IF(P$1='Guias Salariais'!$C$1:$C$500,ROW('Guias Salariais'!$C$1:$C$500)-ROW('Guias Salariais'!$C$1)+1),ROW(15:15))),"")</f>
        <v/>
      </c>
      <c r="Q16" s="405" t="str" cm="1">
        <f t="array" ref="Q16">IFERROR(INDEX('Guias Salariais'!$D$1:$D514,SMALL(IF(Q$1='Guias Salariais'!$C$1:$C$500,ROW('Guias Salariais'!$C$1:$C$500)-ROW('Guias Salariais'!$C$1)+1),ROW(15:15))),"")</f>
        <v/>
      </c>
      <c r="R16" s="404" t="str" cm="1">
        <f t="array" ref="R16">IFERROR(INDEX('Guias Salariais'!$D$1:$D514,SMALL(IF(R$1='Guias Salariais'!$C$1:$C$500,ROW('Guias Salariais'!$C$1:$C$500)-ROW('Guias Salariais'!$C$1)+1),ROW(15:15))),"")</f>
        <v/>
      </c>
      <c r="S16" s="405" t="str" cm="1">
        <f t="array" ref="S16">IFERROR(INDEX('Guias Salariais'!$D$1:$D514,SMALL(IF(S$1='Guias Salariais'!$C$1:$C$500,ROW('Guias Salariais'!$C$1:$C$500)-ROW('Guias Salariais'!$C$1)+1),ROW(15:15))),"")</f>
        <v/>
      </c>
      <c r="T16" s="404" t="str" cm="1">
        <f t="array" ref="T16">IFERROR(INDEX('Guias Salariais'!$D$1:$D514,SMALL(IF(T$1='Guias Salariais'!$C$1:$C$500,ROW('Guias Salariais'!$C$1:$C$500)-ROW('Guias Salariais'!$C$1)+1),ROW(15:15))),"")</f>
        <v/>
      </c>
      <c r="U16" s="405" t="str" cm="1">
        <f t="array" ref="U16">IFERROR(INDEX('Guias Salariais'!$D$1:$D514,SMALL(IF(U$1='Guias Salariais'!$C$1:$C$500,ROW('Guias Salariais'!$C$1:$C$500)-ROW('Guias Salariais'!$C$1)+1),ROW(15:15))),"")</f>
        <v/>
      </c>
      <c r="V16" s="406" t="str" cm="1">
        <f t="array" ref="V16">IFERROR(INDEX('Guias Salariais'!$D$1:$D514,SMALL(IF(V$1='Guias Salariais'!$C$1:$C$500,ROW('Guias Salariais'!$C$1:$C$500)-ROW('Guias Salariais'!$C$1)+1),ROW(15:15))),"")</f>
        <v/>
      </c>
    </row>
    <row r="17" spans="1:22">
      <c r="A17" s="483"/>
      <c r="B17" s="404" t="str" cm="1">
        <f t="array" ref="B17">IFERROR(INDEX('Guias Salariais'!$D$1:$D515,SMALL(IF(B$1='Guias Salariais'!$C$1:$C$500,ROW('Guias Salariais'!$C$1:$C$500)-ROW('Guias Salariais'!$C$1)+1),ROW(16:16))),"")</f>
        <v/>
      </c>
      <c r="C17" s="405" t="str" cm="1">
        <f t="array" ref="C17">IFERROR(INDEX('Guias Salariais'!$D$1:$D515,SMALL(IF(C$1='Guias Salariais'!$C$1:$C$500,ROW('Guias Salariais'!$C$1:$C$500)-ROW('Guias Salariais'!$C$1)+1),ROW(16:16))),"")</f>
        <v/>
      </c>
      <c r="D17" s="404" t="str" cm="1">
        <f t="array" ref="D17">IFERROR(INDEX('Guias Salariais'!$D$1:$D515,SMALL(IF(D$1='Guias Salariais'!$C$1:$C$500,ROW('Guias Salariais'!$C$1:$C$500)-ROW('Guias Salariais'!$C$1)+1),ROW(16:16))),"")</f>
        <v/>
      </c>
      <c r="E17" s="405" t="str" cm="1">
        <f t="array" ref="E17">IFERROR(INDEX('Guias Salariais'!$D$1:$D515,SMALL(IF(E$1='Guias Salariais'!$C$1:$C$500,ROW('Guias Salariais'!$C$1:$C$500)-ROW('Guias Salariais'!$C$1)+1),ROW(16:16))),"")</f>
        <v/>
      </c>
      <c r="F17" s="404" t="str" cm="1">
        <f t="array" ref="F17">IFERROR(INDEX('Guias Salariais'!$D$1:$D515,SMALL(IF(F$1='Guias Salariais'!$C$1:$C$500,ROW('Guias Salariais'!$C$1:$C$500)-ROW('Guias Salariais'!$C$1)+1),ROW(16:16))),"")</f>
        <v/>
      </c>
      <c r="G17" s="405" cm="1">
        <f t="array" ref="G17">IFERROR(INDEX('Guias Salariais'!$D$1:$D515,SMALL(IF(G$1='Guias Salariais'!$C$1:$C$500,ROW('Guias Salariais'!$C$1:$C$500)-ROW('Guias Salariais'!$C$1)+1),ROW(16:16))),"")</f>
        <v>9600</v>
      </c>
      <c r="H17" s="404" cm="1">
        <f t="array" ref="H17">IFERROR(INDEX('Guias Salariais'!$D$1:$D515,SMALL(IF(H$1='Guias Salariais'!$C$1:$C$500,ROW('Guias Salariais'!$C$1:$C$500)-ROW('Guias Salariais'!$C$1)+1),ROW(16:16))),"")</f>
        <v>12500</v>
      </c>
      <c r="I17" s="405" cm="1">
        <f t="array" ref="I17">IFERROR(INDEX('Guias Salariais'!$D$1:$D515,SMALL(IF(I$1='Guias Salariais'!$C$1:$C$500,ROW('Guias Salariais'!$C$1:$C$500)-ROW('Guias Salariais'!$C$1)+1),ROW(16:16))),"")</f>
        <v>16000</v>
      </c>
      <c r="J17" s="404" t="str" cm="1">
        <f t="array" ref="J17">IFERROR(INDEX('Guias Salariais'!$D$1:$D515,SMALL(IF(J$1='Guias Salariais'!$C$1:$C$500,ROW('Guias Salariais'!$C$1:$C$500)-ROW('Guias Salariais'!$C$1)+1),ROW(16:16))),"")</f>
        <v/>
      </c>
      <c r="K17" s="405" t="str" cm="1">
        <f t="array" ref="K17">IFERROR(INDEX('Guias Salariais'!$D$1:$D515,SMALL(IF(K$1='Guias Salariais'!$C$1:$C$500,ROW('Guias Salariais'!$C$1:$C$500)-ROW('Guias Salariais'!$C$1)+1),ROW(16:16))),"")</f>
        <v/>
      </c>
      <c r="L17" s="404" t="str" cm="1">
        <f t="array" ref="L17">IFERROR(INDEX('Guias Salariais'!$D$1:$D515,SMALL(IF(L$1='Guias Salariais'!$C$1:$C$500,ROW('Guias Salariais'!$C$1:$C$500)-ROW('Guias Salariais'!$C$1)+1),ROW(16:16))),"")</f>
        <v/>
      </c>
      <c r="M17" s="405" t="str" cm="1">
        <f t="array" ref="M17">IFERROR(INDEX('Guias Salariais'!$D$1:$D515,SMALL(IF(M$1='Guias Salariais'!$C$1:$C$500,ROW('Guias Salariais'!$C$1:$C$500)-ROW('Guias Salariais'!$C$1)+1),ROW(16:16))),"")</f>
        <v/>
      </c>
      <c r="N17" s="404" t="str" cm="1">
        <f t="array" ref="N17">IFERROR(INDEX('Guias Salariais'!$D$1:$D515,SMALL(IF(N$1='Guias Salariais'!$C$1:$C$500,ROW('Guias Salariais'!$C$1:$C$500)-ROW('Guias Salariais'!$C$1)+1),ROW(16:16))),"")</f>
        <v/>
      </c>
      <c r="O17" s="405" t="str" cm="1">
        <f t="array" ref="O17">IFERROR(INDEX('Guias Salariais'!$D$1:$D515,SMALL(IF(O$1='Guias Salariais'!$C$1:$C$500,ROW('Guias Salariais'!$C$1:$C$500)-ROW('Guias Salariais'!$C$1)+1),ROW(16:16))),"")</f>
        <v/>
      </c>
      <c r="P17" s="404" t="str" cm="1">
        <f t="array" ref="P17">IFERROR(INDEX('Guias Salariais'!$D$1:$D515,SMALL(IF(P$1='Guias Salariais'!$C$1:$C$500,ROW('Guias Salariais'!$C$1:$C$500)-ROW('Guias Salariais'!$C$1)+1),ROW(16:16))),"")</f>
        <v/>
      </c>
      <c r="Q17" s="405" t="str" cm="1">
        <f t="array" ref="Q17">IFERROR(INDEX('Guias Salariais'!$D$1:$D515,SMALL(IF(Q$1='Guias Salariais'!$C$1:$C$500,ROW('Guias Salariais'!$C$1:$C$500)-ROW('Guias Salariais'!$C$1)+1),ROW(16:16))),"")</f>
        <v/>
      </c>
      <c r="R17" s="404" t="str" cm="1">
        <f t="array" ref="R17">IFERROR(INDEX('Guias Salariais'!$D$1:$D515,SMALL(IF(R$1='Guias Salariais'!$C$1:$C$500,ROW('Guias Salariais'!$C$1:$C$500)-ROW('Guias Salariais'!$C$1)+1),ROW(16:16))),"")</f>
        <v/>
      </c>
      <c r="S17" s="405" t="str" cm="1">
        <f t="array" ref="S17">IFERROR(INDEX('Guias Salariais'!$D$1:$D515,SMALL(IF(S$1='Guias Salariais'!$C$1:$C$500,ROW('Guias Salariais'!$C$1:$C$500)-ROW('Guias Salariais'!$C$1)+1),ROW(16:16))),"")</f>
        <v/>
      </c>
      <c r="T17" s="404" t="str" cm="1">
        <f t="array" ref="T17">IFERROR(INDEX('Guias Salariais'!$D$1:$D515,SMALL(IF(T$1='Guias Salariais'!$C$1:$C$500,ROW('Guias Salariais'!$C$1:$C$500)-ROW('Guias Salariais'!$C$1)+1),ROW(16:16))),"")</f>
        <v/>
      </c>
      <c r="U17" s="405" t="str" cm="1">
        <f t="array" ref="U17">IFERROR(INDEX('Guias Salariais'!$D$1:$D515,SMALL(IF(U$1='Guias Salariais'!$C$1:$C$500,ROW('Guias Salariais'!$C$1:$C$500)-ROW('Guias Salariais'!$C$1)+1),ROW(16:16))),"")</f>
        <v/>
      </c>
      <c r="V17" s="406" t="str" cm="1">
        <f t="array" ref="V17">IFERROR(INDEX('Guias Salariais'!$D$1:$D515,SMALL(IF(V$1='Guias Salariais'!$C$1:$C$500,ROW('Guias Salariais'!$C$1:$C$500)-ROW('Guias Salariais'!$C$1)+1),ROW(16:16))),"")</f>
        <v/>
      </c>
    </row>
    <row r="18" spans="1:22">
      <c r="A18" s="483"/>
      <c r="B18" s="404" t="str" cm="1">
        <f t="array" ref="B18">IFERROR(INDEX('Guias Salariais'!$D$1:$D516,SMALL(IF(B$1='Guias Salariais'!$C$1:$C$500,ROW('Guias Salariais'!$C$1:$C$500)-ROW('Guias Salariais'!$C$1)+1),ROW(17:17))),"")</f>
        <v/>
      </c>
      <c r="C18" s="405" t="str" cm="1">
        <f t="array" ref="C18">IFERROR(INDEX('Guias Salariais'!$D$1:$D516,SMALL(IF(C$1='Guias Salariais'!$C$1:$C$500,ROW('Guias Salariais'!$C$1:$C$500)-ROW('Guias Salariais'!$C$1)+1),ROW(17:17))),"")</f>
        <v/>
      </c>
      <c r="D18" s="404" t="str" cm="1">
        <f t="array" ref="D18">IFERROR(INDEX('Guias Salariais'!$D$1:$D516,SMALL(IF(D$1='Guias Salariais'!$C$1:$C$500,ROW('Guias Salariais'!$C$1:$C$500)-ROW('Guias Salariais'!$C$1)+1),ROW(17:17))),"")</f>
        <v/>
      </c>
      <c r="E18" s="405" t="str" cm="1">
        <f t="array" ref="E18">IFERROR(INDEX('Guias Salariais'!$D$1:$D516,SMALL(IF(E$1='Guias Salariais'!$C$1:$C$500,ROW('Guias Salariais'!$C$1:$C$500)-ROW('Guias Salariais'!$C$1)+1),ROW(17:17))),"")</f>
        <v/>
      </c>
      <c r="F18" s="404" t="str" cm="1">
        <f t="array" ref="F18">IFERROR(INDEX('Guias Salariais'!$D$1:$D516,SMALL(IF(F$1='Guias Salariais'!$C$1:$C$500,ROW('Guias Salariais'!$C$1:$C$500)-ROW('Guias Salariais'!$C$1)+1),ROW(17:17))),"")</f>
        <v/>
      </c>
      <c r="G18" s="405" cm="1">
        <f t="array" ref="G18">IFERROR(INDEX('Guias Salariais'!$D$1:$D516,SMALL(IF(G$1='Guias Salariais'!$C$1:$C$500,ROW('Guias Salariais'!$C$1:$C$500)-ROW('Guias Salariais'!$C$1)+1),ROW(17:17))),"")</f>
        <v>8750</v>
      </c>
      <c r="H18" s="404" cm="1">
        <f t="array" ref="H18">IFERROR(INDEX('Guias Salariais'!$D$1:$D516,SMALL(IF(H$1='Guias Salariais'!$C$1:$C$500,ROW('Guias Salariais'!$C$1:$C$500)-ROW('Guias Salariais'!$C$1)+1),ROW(17:17))),"")</f>
        <v>10900</v>
      </c>
      <c r="I18" s="405" cm="1">
        <f t="array" ref="I18">IFERROR(INDEX('Guias Salariais'!$D$1:$D516,SMALL(IF(I$1='Guias Salariais'!$C$1:$C$500,ROW('Guias Salariais'!$C$1:$C$500)-ROW('Guias Salariais'!$C$1)+1),ROW(17:17))),"")</f>
        <v>11400</v>
      </c>
      <c r="J18" s="404" t="str" cm="1">
        <f t="array" ref="J18">IFERROR(INDEX('Guias Salariais'!$D$1:$D516,SMALL(IF(J$1='Guias Salariais'!$C$1:$C$500,ROW('Guias Salariais'!$C$1:$C$500)-ROW('Guias Salariais'!$C$1)+1),ROW(17:17))),"")</f>
        <v/>
      </c>
      <c r="K18" s="405" t="str" cm="1">
        <f t="array" ref="K18">IFERROR(INDEX('Guias Salariais'!$D$1:$D516,SMALL(IF(K$1='Guias Salariais'!$C$1:$C$500,ROW('Guias Salariais'!$C$1:$C$500)-ROW('Guias Salariais'!$C$1)+1),ROW(17:17))),"")</f>
        <v/>
      </c>
      <c r="L18" s="404" t="str" cm="1">
        <f t="array" ref="L18">IFERROR(INDEX('Guias Salariais'!$D$1:$D516,SMALL(IF(L$1='Guias Salariais'!$C$1:$C$500,ROW('Guias Salariais'!$C$1:$C$500)-ROW('Guias Salariais'!$C$1)+1),ROW(17:17))),"")</f>
        <v/>
      </c>
      <c r="M18" s="405" t="str" cm="1">
        <f t="array" ref="M18">IFERROR(INDEX('Guias Salariais'!$D$1:$D516,SMALL(IF(M$1='Guias Salariais'!$C$1:$C$500,ROW('Guias Salariais'!$C$1:$C$500)-ROW('Guias Salariais'!$C$1)+1),ROW(17:17))),"")</f>
        <v/>
      </c>
      <c r="N18" s="404" t="str" cm="1">
        <f t="array" ref="N18">IFERROR(INDEX('Guias Salariais'!$D$1:$D516,SMALL(IF(N$1='Guias Salariais'!$C$1:$C$500,ROW('Guias Salariais'!$C$1:$C$500)-ROW('Guias Salariais'!$C$1)+1),ROW(17:17))),"")</f>
        <v/>
      </c>
      <c r="O18" s="405" t="str" cm="1">
        <f t="array" ref="O18">IFERROR(INDEX('Guias Salariais'!$D$1:$D516,SMALL(IF(O$1='Guias Salariais'!$C$1:$C$500,ROW('Guias Salariais'!$C$1:$C$500)-ROW('Guias Salariais'!$C$1)+1),ROW(17:17))),"")</f>
        <v/>
      </c>
      <c r="P18" s="404" t="str" cm="1">
        <f t="array" ref="P18">IFERROR(INDEX('Guias Salariais'!$D$1:$D516,SMALL(IF(P$1='Guias Salariais'!$C$1:$C$500,ROW('Guias Salariais'!$C$1:$C$500)-ROW('Guias Salariais'!$C$1)+1),ROW(17:17))),"")</f>
        <v/>
      </c>
      <c r="Q18" s="405" t="str" cm="1">
        <f t="array" ref="Q18">IFERROR(INDEX('Guias Salariais'!$D$1:$D516,SMALL(IF(Q$1='Guias Salariais'!$C$1:$C$500,ROW('Guias Salariais'!$C$1:$C$500)-ROW('Guias Salariais'!$C$1)+1),ROW(17:17))),"")</f>
        <v/>
      </c>
      <c r="R18" s="404" t="str" cm="1">
        <f t="array" ref="R18">IFERROR(INDEX('Guias Salariais'!$D$1:$D516,SMALL(IF(R$1='Guias Salariais'!$C$1:$C$500,ROW('Guias Salariais'!$C$1:$C$500)-ROW('Guias Salariais'!$C$1)+1),ROW(17:17))),"")</f>
        <v/>
      </c>
      <c r="S18" s="405" t="str" cm="1">
        <f t="array" ref="S18">IFERROR(INDEX('Guias Salariais'!$D$1:$D516,SMALL(IF(S$1='Guias Salariais'!$C$1:$C$500,ROW('Guias Salariais'!$C$1:$C$500)-ROW('Guias Salariais'!$C$1)+1),ROW(17:17))),"")</f>
        <v/>
      </c>
      <c r="T18" s="404" t="str" cm="1">
        <f t="array" ref="T18">IFERROR(INDEX('Guias Salariais'!$D$1:$D516,SMALL(IF(T$1='Guias Salariais'!$C$1:$C$500,ROW('Guias Salariais'!$C$1:$C$500)-ROW('Guias Salariais'!$C$1)+1),ROW(17:17))),"")</f>
        <v/>
      </c>
      <c r="U18" s="405" t="str" cm="1">
        <f t="array" ref="U18">IFERROR(INDEX('Guias Salariais'!$D$1:$D516,SMALL(IF(U$1='Guias Salariais'!$C$1:$C$500,ROW('Guias Salariais'!$C$1:$C$500)-ROW('Guias Salariais'!$C$1)+1),ROW(17:17))),"")</f>
        <v/>
      </c>
      <c r="V18" s="406" t="str" cm="1">
        <f t="array" ref="V18">IFERROR(INDEX('Guias Salariais'!$D$1:$D516,SMALL(IF(V$1='Guias Salariais'!$C$1:$C$500,ROW('Guias Salariais'!$C$1:$C$500)-ROW('Guias Salariais'!$C$1)+1),ROW(17:17))),"")</f>
        <v/>
      </c>
    </row>
    <row r="19" spans="1:22">
      <c r="A19" s="483"/>
      <c r="B19" s="404" t="str" cm="1">
        <f t="array" ref="B19">IFERROR(INDEX('Guias Salariais'!$D$1:$D517,SMALL(IF(B$1='Guias Salariais'!$C$1:$C$500,ROW('Guias Salariais'!$C$1:$C$500)-ROW('Guias Salariais'!$C$1)+1),ROW(18:18))),"")</f>
        <v/>
      </c>
      <c r="C19" s="405" t="str" cm="1">
        <f t="array" ref="C19">IFERROR(INDEX('Guias Salariais'!$D$1:$D517,SMALL(IF(C$1='Guias Salariais'!$C$1:$C$500,ROW('Guias Salariais'!$C$1:$C$500)-ROW('Guias Salariais'!$C$1)+1),ROW(18:18))),"")</f>
        <v/>
      </c>
      <c r="D19" s="404" t="str" cm="1">
        <f t="array" ref="D19">IFERROR(INDEX('Guias Salariais'!$D$1:$D517,SMALL(IF(D$1='Guias Salariais'!$C$1:$C$500,ROW('Guias Salariais'!$C$1:$C$500)-ROW('Guias Salariais'!$C$1)+1),ROW(18:18))),"")</f>
        <v/>
      </c>
      <c r="E19" s="405" t="str" cm="1">
        <f t="array" ref="E19">IFERROR(INDEX('Guias Salariais'!$D$1:$D517,SMALL(IF(E$1='Guias Salariais'!$C$1:$C$500,ROW('Guias Salariais'!$C$1:$C$500)-ROW('Guias Salariais'!$C$1)+1),ROW(18:18))),"")</f>
        <v/>
      </c>
      <c r="F19" s="404" t="str" cm="1">
        <f t="array" ref="F19">IFERROR(INDEX('Guias Salariais'!$D$1:$D517,SMALL(IF(F$1='Guias Salariais'!$C$1:$C$500,ROW('Guias Salariais'!$C$1:$C$500)-ROW('Guias Salariais'!$C$1)+1),ROW(18:18))),"")</f>
        <v/>
      </c>
      <c r="G19" s="405" cm="1">
        <f t="array" ref="G19">IFERROR(INDEX('Guias Salariais'!$D$1:$D517,SMALL(IF(G$1='Guias Salariais'!$C$1:$C$500,ROW('Guias Salariais'!$C$1:$C$500)-ROW('Guias Salariais'!$C$1)+1),ROW(18:18))),"")</f>
        <v>10375</v>
      </c>
      <c r="H19" s="404" cm="1">
        <f t="array" ref="H19">IFERROR(INDEX('Guias Salariais'!$D$1:$D517,SMALL(IF(H$1='Guias Salariais'!$C$1:$C$500,ROW('Guias Salariais'!$C$1:$C$500)-ROW('Guias Salariais'!$C$1)+1),ROW(18:18))),"")</f>
        <v>10800</v>
      </c>
      <c r="I19" s="405" cm="1">
        <f t="array" ref="I19">IFERROR(INDEX('Guias Salariais'!$D$1:$D517,SMALL(IF(I$1='Guias Salariais'!$C$1:$C$500,ROW('Guias Salariais'!$C$1:$C$500)-ROW('Guias Salariais'!$C$1)+1),ROW(18:18))),"")</f>
        <v>12916.666666666666</v>
      </c>
      <c r="J19" s="404" t="str" cm="1">
        <f t="array" ref="J19">IFERROR(INDEX('Guias Salariais'!$D$1:$D517,SMALL(IF(J$1='Guias Salariais'!$C$1:$C$500,ROW('Guias Salariais'!$C$1:$C$500)-ROW('Guias Salariais'!$C$1)+1),ROW(18:18))),"")</f>
        <v/>
      </c>
      <c r="K19" s="405" t="str" cm="1">
        <f t="array" ref="K19">IFERROR(INDEX('Guias Salariais'!$D$1:$D517,SMALL(IF(K$1='Guias Salariais'!$C$1:$C$500,ROW('Guias Salariais'!$C$1:$C$500)-ROW('Guias Salariais'!$C$1)+1),ROW(18:18))),"")</f>
        <v/>
      </c>
      <c r="L19" s="404" t="str" cm="1">
        <f t="array" ref="L19">IFERROR(INDEX('Guias Salariais'!$D$1:$D517,SMALL(IF(L$1='Guias Salariais'!$C$1:$C$500,ROW('Guias Salariais'!$C$1:$C$500)-ROW('Guias Salariais'!$C$1)+1),ROW(18:18))),"")</f>
        <v/>
      </c>
      <c r="M19" s="405" t="str" cm="1">
        <f t="array" ref="M19">IFERROR(INDEX('Guias Salariais'!$D$1:$D517,SMALL(IF(M$1='Guias Salariais'!$C$1:$C$500,ROW('Guias Salariais'!$C$1:$C$500)-ROW('Guias Salariais'!$C$1)+1),ROW(18:18))),"")</f>
        <v/>
      </c>
      <c r="N19" s="404" t="str" cm="1">
        <f t="array" ref="N19">IFERROR(INDEX('Guias Salariais'!$D$1:$D517,SMALL(IF(N$1='Guias Salariais'!$C$1:$C$500,ROW('Guias Salariais'!$C$1:$C$500)-ROW('Guias Salariais'!$C$1)+1),ROW(18:18))),"")</f>
        <v/>
      </c>
      <c r="O19" s="405" t="str" cm="1">
        <f t="array" ref="O19">IFERROR(INDEX('Guias Salariais'!$D$1:$D517,SMALL(IF(O$1='Guias Salariais'!$C$1:$C$500,ROW('Guias Salariais'!$C$1:$C$500)-ROW('Guias Salariais'!$C$1)+1),ROW(18:18))),"")</f>
        <v/>
      </c>
      <c r="P19" s="404" t="str" cm="1">
        <f t="array" ref="P19">IFERROR(INDEX('Guias Salariais'!$D$1:$D517,SMALL(IF(P$1='Guias Salariais'!$C$1:$C$500,ROW('Guias Salariais'!$C$1:$C$500)-ROW('Guias Salariais'!$C$1)+1),ROW(18:18))),"")</f>
        <v/>
      </c>
      <c r="Q19" s="405" t="str" cm="1">
        <f t="array" ref="Q19">IFERROR(INDEX('Guias Salariais'!$D$1:$D517,SMALL(IF(Q$1='Guias Salariais'!$C$1:$C$500,ROW('Guias Salariais'!$C$1:$C$500)-ROW('Guias Salariais'!$C$1)+1),ROW(18:18))),"")</f>
        <v/>
      </c>
      <c r="R19" s="404" t="str" cm="1">
        <f t="array" ref="R19">IFERROR(INDEX('Guias Salariais'!$D$1:$D517,SMALL(IF(R$1='Guias Salariais'!$C$1:$C$500,ROW('Guias Salariais'!$C$1:$C$500)-ROW('Guias Salariais'!$C$1)+1),ROW(18:18))),"")</f>
        <v/>
      </c>
      <c r="S19" s="405" t="str" cm="1">
        <f t="array" ref="S19">IFERROR(INDEX('Guias Salariais'!$D$1:$D517,SMALL(IF(S$1='Guias Salariais'!$C$1:$C$500,ROW('Guias Salariais'!$C$1:$C$500)-ROW('Guias Salariais'!$C$1)+1),ROW(18:18))),"")</f>
        <v/>
      </c>
      <c r="T19" s="404" t="str" cm="1">
        <f t="array" ref="T19">IFERROR(INDEX('Guias Salariais'!$D$1:$D517,SMALL(IF(T$1='Guias Salariais'!$C$1:$C$500,ROW('Guias Salariais'!$C$1:$C$500)-ROW('Guias Salariais'!$C$1)+1),ROW(18:18))),"")</f>
        <v/>
      </c>
      <c r="U19" s="405" t="str" cm="1">
        <f t="array" ref="U19">IFERROR(INDEX('Guias Salariais'!$D$1:$D517,SMALL(IF(U$1='Guias Salariais'!$C$1:$C$500,ROW('Guias Salariais'!$C$1:$C$500)-ROW('Guias Salariais'!$C$1)+1),ROW(18:18))),"")</f>
        <v/>
      </c>
      <c r="V19" s="406" t="str" cm="1">
        <f t="array" ref="V19">IFERROR(INDEX('Guias Salariais'!$D$1:$D517,SMALL(IF(V$1='Guias Salariais'!$C$1:$C$500,ROW('Guias Salariais'!$C$1:$C$500)-ROW('Guias Salariais'!$C$1)+1),ROW(18:18))),"")</f>
        <v/>
      </c>
    </row>
    <row r="20" spans="1:22">
      <c r="A20" s="483"/>
      <c r="B20" s="404" t="str" cm="1">
        <f t="array" ref="B20">IFERROR(INDEX('Guias Salariais'!$D$1:$D518,SMALL(IF(B$1='Guias Salariais'!$C$1:$C$500,ROW('Guias Salariais'!$C$1:$C$500)-ROW('Guias Salariais'!$C$1)+1),ROW(19:19))),"")</f>
        <v/>
      </c>
      <c r="C20" s="405" t="str" cm="1">
        <f t="array" ref="C20">IFERROR(INDEX('Guias Salariais'!$D$1:$D518,SMALL(IF(C$1='Guias Salariais'!$C$1:$C$500,ROW('Guias Salariais'!$C$1:$C$500)-ROW('Guias Salariais'!$C$1)+1),ROW(19:19))),"")</f>
        <v/>
      </c>
      <c r="D20" s="404" t="str" cm="1">
        <f t="array" ref="D20">IFERROR(INDEX('Guias Salariais'!$D$1:$D518,SMALL(IF(D$1='Guias Salariais'!$C$1:$C$500,ROW('Guias Salariais'!$C$1:$C$500)-ROW('Guias Salariais'!$C$1)+1),ROW(19:19))),"")</f>
        <v/>
      </c>
      <c r="E20" s="405" t="str" cm="1">
        <f t="array" ref="E20">IFERROR(INDEX('Guias Salariais'!$D$1:$D518,SMALL(IF(E$1='Guias Salariais'!$C$1:$C$500,ROW('Guias Salariais'!$C$1:$C$500)-ROW('Guias Salariais'!$C$1)+1),ROW(19:19))),"")</f>
        <v/>
      </c>
      <c r="F20" s="404" t="str" cm="1">
        <f t="array" ref="F20">IFERROR(INDEX('Guias Salariais'!$D$1:$D518,SMALL(IF(F$1='Guias Salariais'!$C$1:$C$500,ROW('Guias Salariais'!$C$1:$C$500)-ROW('Guias Salariais'!$C$1)+1),ROW(19:19))),"")</f>
        <v/>
      </c>
      <c r="G20" s="405" cm="1">
        <f t="array" ref="G20">IFERROR(INDEX('Guias Salariais'!$D$1:$D518,SMALL(IF(G$1='Guias Salariais'!$C$1:$C$500,ROW('Guias Salariais'!$C$1:$C$500)-ROW('Guias Salariais'!$C$1)+1),ROW(19:19))),"")</f>
        <v>10562.5</v>
      </c>
      <c r="H20" s="404" cm="1">
        <f t="array" ref="H20">IFERROR(INDEX('Guias Salariais'!$D$1:$D518,SMALL(IF(H$1='Guias Salariais'!$C$1:$C$500,ROW('Guias Salariais'!$C$1:$C$500)-ROW('Guias Salariais'!$C$1)+1),ROW(19:19))),"")</f>
        <v>10600</v>
      </c>
      <c r="I20" s="405" cm="1">
        <f t="array" ref="I20">IFERROR(INDEX('Guias Salariais'!$D$1:$D518,SMALL(IF(I$1='Guias Salariais'!$C$1:$C$500,ROW('Guias Salariais'!$C$1:$C$500)-ROW('Guias Salariais'!$C$1)+1),ROW(19:19))),"")</f>
        <v>20875</v>
      </c>
      <c r="J20" s="404" t="str" cm="1">
        <f t="array" ref="J20">IFERROR(INDEX('Guias Salariais'!$D$1:$D518,SMALL(IF(J$1='Guias Salariais'!$C$1:$C$500,ROW('Guias Salariais'!$C$1:$C$500)-ROW('Guias Salariais'!$C$1)+1),ROW(19:19))),"")</f>
        <v/>
      </c>
      <c r="K20" s="405" t="str" cm="1">
        <f t="array" ref="K20">IFERROR(INDEX('Guias Salariais'!$D$1:$D518,SMALL(IF(K$1='Guias Salariais'!$C$1:$C$500,ROW('Guias Salariais'!$C$1:$C$500)-ROW('Guias Salariais'!$C$1)+1),ROW(19:19))),"")</f>
        <v/>
      </c>
      <c r="L20" s="404" t="str" cm="1">
        <f t="array" ref="L20">IFERROR(INDEX('Guias Salariais'!$D$1:$D518,SMALL(IF(L$1='Guias Salariais'!$C$1:$C$500,ROW('Guias Salariais'!$C$1:$C$500)-ROW('Guias Salariais'!$C$1)+1),ROW(19:19))),"")</f>
        <v/>
      </c>
      <c r="M20" s="405" t="str" cm="1">
        <f t="array" ref="M20">IFERROR(INDEX('Guias Salariais'!$D$1:$D518,SMALL(IF(M$1='Guias Salariais'!$C$1:$C$500,ROW('Guias Salariais'!$C$1:$C$500)-ROW('Guias Salariais'!$C$1)+1),ROW(19:19))),"")</f>
        <v/>
      </c>
      <c r="N20" s="404" t="str" cm="1">
        <f t="array" ref="N20">IFERROR(INDEX('Guias Salariais'!$D$1:$D518,SMALL(IF(N$1='Guias Salariais'!$C$1:$C$500,ROW('Guias Salariais'!$C$1:$C$500)-ROW('Guias Salariais'!$C$1)+1),ROW(19:19))),"")</f>
        <v/>
      </c>
      <c r="O20" s="405" t="str" cm="1">
        <f t="array" ref="O20">IFERROR(INDEX('Guias Salariais'!$D$1:$D518,SMALL(IF(O$1='Guias Salariais'!$C$1:$C$500,ROW('Guias Salariais'!$C$1:$C$500)-ROW('Guias Salariais'!$C$1)+1),ROW(19:19))),"")</f>
        <v/>
      </c>
      <c r="P20" s="404" t="str" cm="1">
        <f t="array" ref="P20">IFERROR(INDEX('Guias Salariais'!$D$1:$D518,SMALL(IF(P$1='Guias Salariais'!$C$1:$C$500,ROW('Guias Salariais'!$C$1:$C$500)-ROW('Guias Salariais'!$C$1)+1),ROW(19:19))),"")</f>
        <v/>
      </c>
      <c r="Q20" s="405" t="str" cm="1">
        <f t="array" ref="Q20">IFERROR(INDEX('Guias Salariais'!$D$1:$D518,SMALL(IF(Q$1='Guias Salariais'!$C$1:$C$500,ROW('Guias Salariais'!$C$1:$C$500)-ROW('Guias Salariais'!$C$1)+1),ROW(19:19))),"")</f>
        <v/>
      </c>
      <c r="R20" s="404" t="str" cm="1">
        <f t="array" ref="R20">IFERROR(INDEX('Guias Salariais'!$D$1:$D518,SMALL(IF(R$1='Guias Salariais'!$C$1:$C$500,ROW('Guias Salariais'!$C$1:$C$500)-ROW('Guias Salariais'!$C$1)+1),ROW(19:19))),"")</f>
        <v/>
      </c>
      <c r="S20" s="405" t="str" cm="1">
        <f t="array" ref="S20">IFERROR(INDEX('Guias Salariais'!$D$1:$D518,SMALL(IF(S$1='Guias Salariais'!$C$1:$C$500,ROW('Guias Salariais'!$C$1:$C$500)-ROW('Guias Salariais'!$C$1)+1),ROW(19:19))),"")</f>
        <v/>
      </c>
      <c r="T20" s="404" t="str" cm="1">
        <f t="array" ref="T20">IFERROR(INDEX('Guias Salariais'!$D$1:$D518,SMALL(IF(T$1='Guias Salariais'!$C$1:$C$500,ROW('Guias Salariais'!$C$1:$C$500)-ROW('Guias Salariais'!$C$1)+1),ROW(19:19))),"")</f>
        <v/>
      </c>
      <c r="U20" s="405" t="str" cm="1">
        <f t="array" ref="U20">IFERROR(INDEX('Guias Salariais'!$D$1:$D518,SMALL(IF(U$1='Guias Salariais'!$C$1:$C$500,ROW('Guias Salariais'!$C$1:$C$500)-ROW('Guias Salariais'!$C$1)+1),ROW(19:19))),"")</f>
        <v/>
      </c>
      <c r="V20" s="406" t="str" cm="1">
        <f t="array" ref="V20">IFERROR(INDEX('Guias Salariais'!$D$1:$D518,SMALL(IF(V$1='Guias Salariais'!$C$1:$C$500,ROW('Guias Salariais'!$C$1:$C$500)-ROW('Guias Salariais'!$C$1)+1),ROW(19:19))),"")</f>
        <v/>
      </c>
    </row>
    <row r="21" spans="1:22">
      <c r="A21" s="483"/>
      <c r="B21" s="404" t="str" cm="1">
        <f t="array" ref="B21">IFERROR(INDEX('Guias Salariais'!$D$1:$D519,SMALL(IF(B$1='Guias Salariais'!$C$1:$C$500,ROW('Guias Salariais'!$C$1:$C$500)-ROW('Guias Salariais'!$C$1)+1),ROW(20:20))),"")</f>
        <v/>
      </c>
      <c r="C21" s="405" t="str" cm="1">
        <f t="array" ref="C21">IFERROR(INDEX('Guias Salariais'!$D$1:$D519,SMALL(IF(C$1='Guias Salariais'!$C$1:$C$500,ROW('Guias Salariais'!$C$1:$C$500)-ROW('Guias Salariais'!$C$1)+1),ROW(20:20))),"")</f>
        <v/>
      </c>
      <c r="D21" s="404" t="str" cm="1">
        <f t="array" ref="D21">IFERROR(INDEX('Guias Salariais'!$D$1:$D519,SMALL(IF(D$1='Guias Salariais'!$C$1:$C$500,ROW('Guias Salariais'!$C$1:$C$500)-ROW('Guias Salariais'!$C$1)+1),ROW(20:20))),"")</f>
        <v/>
      </c>
      <c r="E21" s="405" t="str" cm="1">
        <f t="array" ref="E21">IFERROR(INDEX('Guias Salariais'!$D$1:$D519,SMALL(IF(E$1='Guias Salariais'!$C$1:$C$500,ROW('Guias Salariais'!$C$1:$C$500)-ROW('Guias Salariais'!$C$1)+1),ROW(20:20))),"")</f>
        <v/>
      </c>
      <c r="F21" s="404" t="str" cm="1">
        <f t="array" ref="F21">IFERROR(INDEX('Guias Salariais'!$D$1:$D519,SMALL(IF(F$1='Guias Salariais'!$C$1:$C$500,ROW('Guias Salariais'!$C$1:$C$500)-ROW('Guias Salariais'!$C$1)+1),ROW(20:20))),"")</f>
        <v/>
      </c>
      <c r="G21" s="405" cm="1">
        <f t="array" ref="G21">IFERROR(INDEX('Guias Salariais'!$D$1:$D519,SMALL(IF(G$1='Guias Salariais'!$C$1:$C$500,ROW('Guias Salariais'!$C$1:$C$500)-ROW('Guias Salariais'!$C$1)+1),ROW(20:20))),"")</f>
        <v>11800</v>
      </c>
      <c r="H21" s="404" cm="1">
        <f t="array" ref="H21">IFERROR(INDEX('Guias Salariais'!$D$1:$D519,SMALL(IF(H$1='Guias Salariais'!$C$1:$C$500,ROW('Guias Salariais'!$C$1:$C$500)-ROW('Guias Salariais'!$C$1)+1),ROW(20:20))),"")</f>
        <v>10200</v>
      </c>
      <c r="I21" s="405" cm="1">
        <f t="array" ref="I21">IFERROR(INDEX('Guias Salariais'!$D$1:$D519,SMALL(IF(I$1='Guias Salariais'!$C$1:$C$500,ROW('Guias Salariais'!$C$1:$C$500)-ROW('Guias Salariais'!$C$1)+1),ROW(20:20))),"")</f>
        <v>20462.5</v>
      </c>
      <c r="J21" s="404" t="str" cm="1">
        <f t="array" ref="J21">IFERROR(INDEX('Guias Salariais'!$D$1:$D519,SMALL(IF(J$1='Guias Salariais'!$C$1:$C$500,ROW('Guias Salariais'!$C$1:$C$500)-ROW('Guias Salariais'!$C$1)+1),ROW(20:20))),"")</f>
        <v/>
      </c>
      <c r="K21" s="405" t="str" cm="1">
        <f t="array" ref="K21">IFERROR(INDEX('Guias Salariais'!$D$1:$D519,SMALL(IF(K$1='Guias Salariais'!$C$1:$C$500,ROW('Guias Salariais'!$C$1:$C$500)-ROW('Guias Salariais'!$C$1)+1),ROW(20:20))),"")</f>
        <v/>
      </c>
      <c r="L21" s="404" t="str" cm="1">
        <f t="array" ref="L21">IFERROR(INDEX('Guias Salariais'!$D$1:$D519,SMALL(IF(L$1='Guias Salariais'!$C$1:$C$500,ROW('Guias Salariais'!$C$1:$C$500)-ROW('Guias Salariais'!$C$1)+1),ROW(20:20))),"")</f>
        <v/>
      </c>
      <c r="M21" s="405" t="str" cm="1">
        <f t="array" ref="M21">IFERROR(INDEX('Guias Salariais'!$D$1:$D519,SMALL(IF(M$1='Guias Salariais'!$C$1:$C$500,ROW('Guias Salariais'!$C$1:$C$500)-ROW('Guias Salariais'!$C$1)+1),ROW(20:20))),"")</f>
        <v/>
      </c>
      <c r="N21" s="404" t="str" cm="1">
        <f t="array" ref="N21">IFERROR(INDEX('Guias Salariais'!$D$1:$D519,SMALL(IF(N$1='Guias Salariais'!$C$1:$C$500,ROW('Guias Salariais'!$C$1:$C$500)-ROW('Guias Salariais'!$C$1)+1),ROW(20:20))),"")</f>
        <v/>
      </c>
      <c r="O21" s="405" t="str" cm="1">
        <f t="array" ref="O21">IFERROR(INDEX('Guias Salariais'!$D$1:$D519,SMALL(IF(O$1='Guias Salariais'!$C$1:$C$500,ROW('Guias Salariais'!$C$1:$C$500)-ROW('Guias Salariais'!$C$1)+1),ROW(20:20))),"")</f>
        <v/>
      </c>
      <c r="P21" s="404" t="str" cm="1">
        <f t="array" ref="P21">IFERROR(INDEX('Guias Salariais'!$D$1:$D519,SMALL(IF(P$1='Guias Salariais'!$C$1:$C$500,ROW('Guias Salariais'!$C$1:$C$500)-ROW('Guias Salariais'!$C$1)+1),ROW(20:20))),"")</f>
        <v/>
      </c>
      <c r="Q21" s="405" t="str" cm="1">
        <f t="array" ref="Q21">IFERROR(INDEX('Guias Salariais'!$D$1:$D519,SMALL(IF(Q$1='Guias Salariais'!$C$1:$C$500,ROW('Guias Salariais'!$C$1:$C$500)-ROW('Guias Salariais'!$C$1)+1),ROW(20:20))),"")</f>
        <v/>
      </c>
      <c r="R21" s="404" t="str" cm="1">
        <f t="array" ref="R21">IFERROR(INDEX('Guias Salariais'!$D$1:$D519,SMALL(IF(R$1='Guias Salariais'!$C$1:$C$500,ROW('Guias Salariais'!$C$1:$C$500)-ROW('Guias Salariais'!$C$1)+1),ROW(20:20))),"")</f>
        <v/>
      </c>
      <c r="S21" s="405" t="str" cm="1">
        <f t="array" ref="S21">IFERROR(INDEX('Guias Salariais'!$D$1:$D519,SMALL(IF(S$1='Guias Salariais'!$C$1:$C$500,ROW('Guias Salariais'!$C$1:$C$500)-ROW('Guias Salariais'!$C$1)+1),ROW(20:20))),"")</f>
        <v/>
      </c>
      <c r="T21" s="404" t="str" cm="1">
        <f t="array" ref="T21">IFERROR(INDEX('Guias Salariais'!$D$1:$D519,SMALL(IF(T$1='Guias Salariais'!$C$1:$C$500,ROW('Guias Salariais'!$C$1:$C$500)-ROW('Guias Salariais'!$C$1)+1),ROW(20:20))),"")</f>
        <v/>
      </c>
      <c r="U21" s="405" t="str" cm="1">
        <f t="array" ref="U21">IFERROR(INDEX('Guias Salariais'!$D$1:$D519,SMALL(IF(U$1='Guias Salariais'!$C$1:$C$500,ROW('Guias Salariais'!$C$1:$C$500)-ROW('Guias Salariais'!$C$1)+1),ROW(20:20))),"")</f>
        <v/>
      </c>
      <c r="V21" s="406" t="str" cm="1">
        <f t="array" ref="V21">IFERROR(INDEX('Guias Salariais'!$D$1:$D519,SMALL(IF(V$1='Guias Salariais'!$C$1:$C$500,ROW('Guias Salariais'!$C$1:$C$500)-ROW('Guias Salariais'!$C$1)+1),ROW(20:20))),"")</f>
        <v/>
      </c>
    </row>
    <row r="22" spans="1:22">
      <c r="A22" s="483"/>
      <c r="B22" s="404" t="str" cm="1">
        <f t="array" ref="B22">IFERROR(INDEX('Guias Salariais'!$D$1:$D520,SMALL(IF(B$1='Guias Salariais'!$C$1:$C$500,ROW('Guias Salariais'!$C$1:$C$500)-ROW('Guias Salariais'!$C$1)+1),ROW(21:21))),"")</f>
        <v/>
      </c>
      <c r="C22" s="405" t="str" cm="1">
        <f t="array" ref="C22">IFERROR(INDEX('Guias Salariais'!$D$1:$D520,SMALL(IF(C$1='Guias Salariais'!$C$1:$C$500,ROW('Guias Salariais'!$C$1:$C$500)-ROW('Guias Salariais'!$C$1)+1),ROW(21:21))),"")</f>
        <v/>
      </c>
      <c r="D22" s="404" t="str" cm="1">
        <f t="array" ref="D22">IFERROR(INDEX('Guias Salariais'!$D$1:$D520,SMALL(IF(D$1='Guias Salariais'!$C$1:$C$500,ROW('Guias Salariais'!$C$1:$C$500)-ROW('Guias Salariais'!$C$1)+1),ROW(21:21))),"")</f>
        <v/>
      </c>
      <c r="E22" s="405" t="str" cm="1">
        <f t="array" ref="E22">IFERROR(INDEX('Guias Salariais'!$D$1:$D520,SMALL(IF(E$1='Guias Salariais'!$C$1:$C$500,ROW('Guias Salariais'!$C$1:$C$500)-ROW('Guias Salariais'!$C$1)+1),ROW(21:21))),"")</f>
        <v/>
      </c>
      <c r="F22" s="404" t="str" cm="1">
        <f t="array" ref="F22">IFERROR(INDEX('Guias Salariais'!$D$1:$D520,SMALL(IF(F$1='Guias Salariais'!$C$1:$C$500,ROW('Guias Salariais'!$C$1:$C$500)-ROW('Guias Salariais'!$C$1)+1),ROW(21:21))),"")</f>
        <v/>
      </c>
      <c r="G22" s="405" cm="1">
        <f t="array" ref="G22">IFERROR(INDEX('Guias Salariais'!$D$1:$D520,SMALL(IF(G$1='Guias Salariais'!$C$1:$C$500,ROW('Guias Salariais'!$C$1:$C$500)-ROW('Guias Salariais'!$C$1)+1),ROW(21:21))),"")</f>
        <v>11925</v>
      </c>
      <c r="H22" s="404" cm="1">
        <f t="array" ref="H22">IFERROR(INDEX('Guias Salariais'!$D$1:$D520,SMALL(IF(H$1='Guias Salariais'!$C$1:$C$500,ROW('Guias Salariais'!$C$1:$C$500)-ROW('Guias Salariais'!$C$1)+1),ROW(21:21))),"")</f>
        <v>10050</v>
      </c>
      <c r="I22" s="405" cm="1">
        <f t="array" ref="I22">IFERROR(INDEX('Guias Salariais'!$D$1:$D520,SMALL(IF(I$1='Guias Salariais'!$C$1:$C$500,ROW('Guias Salariais'!$C$1:$C$500)-ROW('Guias Salariais'!$C$1)+1),ROW(21:21))),"")</f>
        <v>22775</v>
      </c>
      <c r="J22" s="404" t="str" cm="1">
        <f t="array" ref="J22">IFERROR(INDEX('Guias Salariais'!$D$1:$D520,SMALL(IF(J$1='Guias Salariais'!$C$1:$C$500,ROW('Guias Salariais'!$C$1:$C$500)-ROW('Guias Salariais'!$C$1)+1),ROW(21:21))),"")</f>
        <v/>
      </c>
      <c r="K22" s="405" t="str" cm="1">
        <f t="array" ref="K22">IFERROR(INDEX('Guias Salariais'!$D$1:$D520,SMALL(IF(K$1='Guias Salariais'!$C$1:$C$500,ROW('Guias Salariais'!$C$1:$C$500)-ROW('Guias Salariais'!$C$1)+1),ROW(21:21))),"")</f>
        <v/>
      </c>
      <c r="L22" s="404" t="str" cm="1">
        <f t="array" ref="L22">IFERROR(INDEX('Guias Salariais'!$D$1:$D520,SMALL(IF(L$1='Guias Salariais'!$C$1:$C$500,ROW('Guias Salariais'!$C$1:$C$500)-ROW('Guias Salariais'!$C$1)+1),ROW(21:21))),"")</f>
        <v/>
      </c>
      <c r="M22" s="405" t="str" cm="1">
        <f t="array" ref="M22">IFERROR(INDEX('Guias Salariais'!$D$1:$D520,SMALL(IF(M$1='Guias Salariais'!$C$1:$C$500,ROW('Guias Salariais'!$C$1:$C$500)-ROW('Guias Salariais'!$C$1)+1),ROW(21:21))),"")</f>
        <v/>
      </c>
      <c r="N22" s="404" t="str" cm="1">
        <f t="array" ref="N22">IFERROR(INDEX('Guias Salariais'!$D$1:$D520,SMALL(IF(N$1='Guias Salariais'!$C$1:$C$500,ROW('Guias Salariais'!$C$1:$C$500)-ROW('Guias Salariais'!$C$1)+1),ROW(21:21))),"")</f>
        <v/>
      </c>
      <c r="O22" s="405" t="str" cm="1">
        <f t="array" ref="O22">IFERROR(INDEX('Guias Salariais'!$D$1:$D520,SMALL(IF(O$1='Guias Salariais'!$C$1:$C$500,ROW('Guias Salariais'!$C$1:$C$500)-ROW('Guias Salariais'!$C$1)+1),ROW(21:21))),"")</f>
        <v/>
      </c>
      <c r="P22" s="404" t="str" cm="1">
        <f t="array" ref="P22">IFERROR(INDEX('Guias Salariais'!$D$1:$D520,SMALL(IF(P$1='Guias Salariais'!$C$1:$C$500,ROW('Guias Salariais'!$C$1:$C$500)-ROW('Guias Salariais'!$C$1)+1),ROW(21:21))),"")</f>
        <v/>
      </c>
      <c r="Q22" s="405" t="str" cm="1">
        <f t="array" ref="Q22">IFERROR(INDEX('Guias Salariais'!$D$1:$D520,SMALL(IF(Q$1='Guias Salariais'!$C$1:$C$500,ROW('Guias Salariais'!$C$1:$C$500)-ROW('Guias Salariais'!$C$1)+1),ROW(21:21))),"")</f>
        <v/>
      </c>
      <c r="R22" s="404" t="str" cm="1">
        <f t="array" ref="R22">IFERROR(INDEX('Guias Salariais'!$D$1:$D520,SMALL(IF(R$1='Guias Salariais'!$C$1:$C$500,ROW('Guias Salariais'!$C$1:$C$500)-ROW('Guias Salariais'!$C$1)+1),ROW(21:21))),"")</f>
        <v/>
      </c>
      <c r="S22" s="405" t="str" cm="1">
        <f t="array" ref="S22">IFERROR(INDEX('Guias Salariais'!$D$1:$D520,SMALL(IF(S$1='Guias Salariais'!$C$1:$C$500,ROW('Guias Salariais'!$C$1:$C$500)-ROW('Guias Salariais'!$C$1)+1),ROW(21:21))),"")</f>
        <v/>
      </c>
      <c r="T22" s="404" t="str" cm="1">
        <f t="array" ref="T22">IFERROR(INDEX('Guias Salariais'!$D$1:$D520,SMALL(IF(T$1='Guias Salariais'!$C$1:$C$500,ROW('Guias Salariais'!$C$1:$C$500)-ROW('Guias Salariais'!$C$1)+1),ROW(21:21))),"")</f>
        <v/>
      </c>
      <c r="U22" s="405" t="str" cm="1">
        <f t="array" ref="U22">IFERROR(INDEX('Guias Salariais'!$D$1:$D520,SMALL(IF(U$1='Guias Salariais'!$C$1:$C$500,ROW('Guias Salariais'!$C$1:$C$500)-ROW('Guias Salariais'!$C$1)+1),ROW(21:21))),"")</f>
        <v/>
      </c>
      <c r="V22" s="406" t="str" cm="1">
        <f t="array" ref="V22">IFERROR(INDEX('Guias Salariais'!$D$1:$D520,SMALL(IF(V$1='Guias Salariais'!$C$1:$C$500,ROW('Guias Salariais'!$C$1:$C$500)-ROW('Guias Salariais'!$C$1)+1),ROW(21:21))),"")</f>
        <v/>
      </c>
    </row>
    <row r="23" spans="1:22">
      <c r="A23" s="483"/>
      <c r="B23" s="404" t="str" cm="1">
        <f t="array" ref="B23">IFERROR(INDEX('Guias Salariais'!$D$1:$D521,SMALL(IF(B$1='Guias Salariais'!$C$1:$C$500,ROW('Guias Salariais'!$C$1:$C$500)-ROW('Guias Salariais'!$C$1)+1),ROW(22:22))),"")</f>
        <v/>
      </c>
      <c r="C23" s="405" t="str" cm="1">
        <f t="array" ref="C23">IFERROR(INDEX('Guias Salariais'!$D$1:$D521,SMALL(IF(C$1='Guias Salariais'!$C$1:$C$500,ROW('Guias Salariais'!$C$1:$C$500)-ROW('Guias Salariais'!$C$1)+1),ROW(22:22))),"")</f>
        <v/>
      </c>
      <c r="D23" s="404" t="str" cm="1">
        <f t="array" ref="D23">IFERROR(INDEX('Guias Salariais'!$D$1:$D521,SMALL(IF(D$1='Guias Salariais'!$C$1:$C$500,ROW('Guias Salariais'!$C$1:$C$500)-ROW('Guias Salariais'!$C$1)+1),ROW(22:22))),"")</f>
        <v/>
      </c>
      <c r="E23" s="405" t="str" cm="1">
        <f t="array" ref="E23">IFERROR(INDEX('Guias Salariais'!$D$1:$D521,SMALL(IF(E$1='Guias Salariais'!$C$1:$C$500,ROW('Guias Salariais'!$C$1:$C$500)-ROW('Guias Salariais'!$C$1)+1),ROW(22:22))),"")</f>
        <v/>
      </c>
      <c r="F23" s="404" t="str" cm="1">
        <f t="array" ref="F23">IFERROR(INDEX('Guias Salariais'!$D$1:$D521,SMALL(IF(F$1='Guias Salariais'!$C$1:$C$500,ROW('Guias Salariais'!$C$1:$C$500)-ROW('Guias Salariais'!$C$1)+1),ROW(22:22))),"")</f>
        <v/>
      </c>
      <c r="G23" s="405" cm="1">
        <f t="array" ref="G23">IFERROR(INDEX('Guias Salariais'!$D$1:$D521,SMALL(IF(G$1='Guias Salariais'!$C$1:$C$500,ROW('Guias Salariais'!$C$1:$C$500)-ROW('Guias Salariais'!$C$1)+1),ROW(22:22))),"")</f>
        <v>9490</v>
      </c>
      <c r="H23" s="404" cm="1">
        <f t="array" ref="H23">IFERROR(INDEX('Guias Salariais'!$D$1:$D521,SMALL(IF(H$1='Guias Salariais'!$C$1:$C$500,ROW('Guias Salariais'!$C$1:$C$500)-ROW('Guias Salariais'!$C$1)+1),ROW(22:22))),"")</f>
        <v>10800</v>
      </c>
      <c r="I23" s="359" cm="1">
        <f t="array" ref="I23">IFERROR(INDEX('Guias Salariais'!$D$1:$D521,SMALL(IF(I$1='Guias Salariais'!$C$1:$C$500,ROW('Guias Salariais'!$C$1:$C$500)-ROW('Guias Salariais'!$C$1)+1),ROW(22:22))),"")</f>
        <v>23725</v>
      </c>
      <c r="J23" s="404" t="str" cm="1">
        <f t="array" ref="J23">IFERROR(INDEX('Guias Salariais'!$D$1:$D521,SMALL(IF(J$1='Guias Salariais'!$C$1:$C$500,ROW('Guias Salariais'!$C$1:$C$500)-ROW('Guias Salariais'!$C$1)+1),ROW(22:22))),"")</f>
        <v/>
      </c>
      <c r="K23" s="405" t="str" cm="1">
        <f t="array" ref="K23">IFERROR(INDEX('Guias Salariais'!$D$1:$D521,SMALL(IF(K$1='Guias Salariais'!$C$1:$C$500,ROW('Guias Salariais'!$C$1:$C$500)-ROW('Guias Salariais'!$C$1)+1),ROW(22:22))),"")</f>
        <v/>
      </c>
      <c r="L23" s="404" t="str" cm="1">
        <f t="array" ref="L23">IFERROR(INDEX('Guias Salariais'!$D$1:$D521,SMALL(IF(L$1='Guias Salariais'!$C$1:$C$500,ROW('Guias Salariais'!$C$1:$C$500)-ROW('Guias Salariais'!$C$1)+1),ROW(22:22))),"")</f>
        <v/>
      </c>
      <c r="M23" s="405" t="str" cm="1">
        <f t="array" ref="M23">IFERROR(INDEX('Guias Salariais'!$D$1:$D521,SMALL(IF(M$1='Guias Salariais'!$C$1:$C$500,ROW('Guias Salariais'!$C$1:$C$500)-ROW('Guias Salariais'!$C$1)+1),ROW(22:22))),"")</f>
        <v/>
      </c>
      <c r="N23" s="404" t="str" cm="1">
        <f t="array" ref="N23">IFERROR(INDEX('Guias Salariais'!$D$1:$D521,SMALL(IF(N$1='Guias Salariais'!$C$1:$C$500,ROW('Guias Salariais'!$C$1:$C$500)-ROW('Guias Salariais'!$C$1)+1),ROW(22:22))),"")</f>
        <v/>
      </c>
      <c r="O23" s="405" t="str" cm="1">
        <f t="array" ref="O23">IFERROR(INDEX('Guias Salariais'!$D$1:$D521,SMALL(IF(O$1='Guias Salariais'!$C$1:$C$500,ROW('Guias Salariais'!$C$1:$C$500)-ROW('Guias Salariais'!$C$1)+1),ROW(22:22))),"")</f>
        <v/>
      </c>
      <c r="P23" s="404" t="str" cm="1">
        <f t="array" ref="P23">IFERROR(INDEX('Guias Salariais'!$D$1:$D521,SMALL(IF(P$1='Guias Salariais'!$C$1:$C$500,ROW('Guias Salariais'!$C$1:$C$500)-ROW('Guias Salariais'!$C$1)+1),ROW(22:22))),"")</f>
        <v/>
      </c>
      <c r="Q23" s="405" t="str" cm="1">
        <f t="array" ref="Q23">IFERROR(INDEX('Guias Salariais'!$D$1:$D521,SMALL(IF(Q$1='Guias Salariais'!$C$1:$C$500,ROW('Guias Salariais'!$C$1:$C$500)-ROW('Guias Salariais'!$C$1)+1),ROW(22:22))),"")</f>
        <v/>
      </c>
      <c r="R23" s="404" t="str" cm="1">
        <f t="array" ref="R23">IFERROR(INDEX('Guias Salariais'!$D$1:$D521,SMALL(IF(R$1='Guias Salariais'!$C$1:$C$500,ROW('Guias Salariais'!$C$1:$C$500)-ROW('Guias Salariais'!$C$1)+1),ROW(22:22))),"")</f>
        <v/>
      </c>
      <c r="S23" s="405" t="str" cm="1">
        <f t="array" ref="S23">IFERROR(INDEX('Guias Salariais'!$D$1:$D521,SMALL(IF(S$1='Guias Salariais'!$C$1:$C$500,ROW('Guias Salariais'!$C$1:$C$500)-ROW('Guias Salariais'!$C$1)+1),ROW(22:22))),"")</f>
        <v/>
      </c>
      <c r="T23" s="404" t="str" cm="1">
        <f t="array" ref="T23">IFERROR(INDEX('Guias Salariais'!$D$1:$D521,SMALL(IF(T$1='Guias Salariais'!$C$1:$C$500,ROW('Guias Salariais'!$C$1:$C$500)-ROW('Guias Salariais'!$C$1)+1),ROW(22:22))),"")</f>
        <v/>
      </c>
      <c r="U23" s="405" t="str" cm="1">
        <f t="array" ref="U23">IFERROR(INDEX('Guias Salariais'!$D$1:$D521,SMALL(IF(U$1='Guias Salariais'!$C$1:$C$500,ROW('Guias Salariais'!$C$1:$C$500)-ROW('Guias Salariais'!$C$1)+1),ROW(22:22))),"")</f>
        <v/>
      </c>
      <c r="V23" s="406" t="str" cm="1">
        <f t="array" ref="V23">IFERROR(INDEX('Guias Salariais'!$D$1:$D521,SMALL(IF(V$1='Guias Salariais'!$C$1:$C$500,ROW('Guias Salariais'!$C$1:$C$500)-ROW('Guias Salariais'!$C$1)+1),ROW(22:22))),"")</f>
        <v/>
      </c>
    </row>
    <row r="24" spans="1:22">
      <c r="A24" s="483"/>
      <c r="B24" s="404" t="str" cm="1">
        <f t="array" ref="B24">IFERROR(INDEX('Guias Salariais'!$D$1:$D522,SMALL(IF(B$1='Guias Salariais'!$C$1:$C$500,ROW('Guias Salariais'!$C$1:$C$500)-ROW('Guias Salariais'!$C$1)+1),ROW(23:23))),"")</f>
        <v/>
      </c>
      <c r="C24" s="405" t="str" cm="1">
        <f t="array" ref="C24">IFERROR(INDEX('Guias Salariais'!$D$1:$D522,SMALL(IF(C$1='Guias Salariais'!$C$1:$C$500,ROW('Guias Salariais'!$C$1:$C$500)-ROW('Guias Salariais'!$C$1)+1),ROW(23:23))),"")</f>
        <v/>
      </c>
      <c r="D24" s="404" t="str" cm="1">
        <f t="array" ref="D24">IFERROR(INDEX('Guias Salariais'!$D$1:$D522,SMALL(IF(D$1='Guias Salariais'!$C$1:$C$500,ROW('Guias Salariais'!$C$1:$C$500)-ROW('Guias Salariais'!$C$1)+1),ROW(23:23))),"")</f>
        <v/>
      </c>
      <c r="E24" s="405" t="str" cm="1">
        <f t="array" ref="E24">IFERROR(INDEX('Guias Salariais'!$D$1:$D522,SMALL(IF(E$1='Guias Salariais'!$C$1:$C$500,ROW('Guias Salariais'!$C$1:$C$500)-ROW('Guias Salariais'!$C$1)+1),ROW(23:23))),"")</f>
        <v/>
      </c>
      <c r="F24" s="404" t="str" cm="1">
        <f t="array" ref="F24">IFERROR(INDEX('Guias Salariais'!$D$1:$D522,SMALL(IF(F$1='Guias Salariais'!$C$1:$C$500,ROW('Guias Salariais'!$C$1:$C$500)-ROW('Guias Salariais'!$C$1)+1),ROW(23:23))),"")</f>
        <v/>
      </c>
      <c r="G24" s="405" cm="1">
        <f t="array" ref="G24">IFERROR(INDEX('Guias Salariais'!$D$1:$D522,SMALL(IF(G$1='Guias Salariais'!$C$1:$C$500,ROW('Guias Salariais'!$C$1:$C$500)-ROW('Guias Salariais'!$C$1)+1),ROW(23:23))),"")</f>
        <v>10075</v>
      </c>
      <c r="H24" s="404" cm="1">
        <f t="array" ref="H24">IFERROR(INDEX('Guias Salariais'!$D$1:$D522,SMALL(IF(H$1='Guias Salariais'!$C$1:$C$500,ROW('Guias Salariais'!$C$1:$C$500)-ROW('Guias Salariais'!$C$1)+1),ROW(23:23))),"")</f>
        <v>10750</v>
      </c>
      <c r="I24" s="405" cm="1">
        <f t="array" ref="I24">IFERROR(INDEX('Guias Salariais'!$D$1:$D522,SMALL(IF(I$1='Guias Salariais'!$C$1:$C$500,ROW('Guias Salariais'!$C$1:$C$500)-ROW('Guias Salariais'!$C$1)+1),ROW(23:23))),"")</f>
        <v>19630</v>
      </c>
      <c r="J24" s="404" t="str" cm="1">
        <f t="array" ref="J24">IFERROR(INDEX('Guias Salariais'!$D$1:$D522,SMALL(IF(J$1='Guias Salariais'!$C$1:$C$500,ROW('Guias Salariais'!$C$1:$C$500)-ROW('Guias Salariais'!$C$1)+1),ROW(23:23))),"")</f>
        <v/>
      </c>
      <c r="K24" s="405" t="str" cm="1">
        <f t="array" ref="K24">IFERROR(INDEX('Guias Salariais'!$D$1:$D522,SMALL(IF(K$1='Guias Salariais'!$C$1:$C$500,ROW('Guias Salariais'!$C$1:$C$500)-ROW('Guias Salariais'!$C$1)+1),ROW(23:23))),"")</f>
        <v/>
      </c>
      <c r="L24" s="404" t="str" cm="1">
        <f t="array" ref="L24">IFERROR(INDEX('Guias Salariais'!$D$1:$D522,SMALL(IF(L$1='Guias Salariais'!$C$1:$C$500,ROW('Guias Salariais'!$C$1:$C$500)-ROW('Guias Salariais'!$C$1)+1),ROW(23:23))),"")</f>
        <v/>
      </c>
      <c r="M24" s="405" t="str" cm="1">
        <f t="array" ref="M24">IFERROR(INDEX('Guias Salariais'!$D$1:$D522,SMALL(IF(M$1='Guias Salariais'!$C$1:$C$500,ROW('Guias Salariais'!$C$1:$C$500)-ROW('Guias Salariais'!$C$1)+1),ROW(23:23))),"")</f>
        <v/>
      </c>
      <c r="N24" s="404" t="str" cm="1">
        <f t="array" ref="N24">IFERROR(INDEX('Guias Salariais'!$D$1:$D522,SMALL(IF(N$1='Guias Salariais'!$C$1:$C$500,ROW('Guias Salariais'!$C$1:$C$500)-ROW('Guias Salariais'!$C$1)+1),ROW(23:23))),"")</f>
        <v/>
      </c>
      <c r="O24" s="405" t="str" cm="1">
        <f t="array" ref="O24">IFERROR(INDEX('Guias Salariais'!$D$1:$D522,SMALL(IF(O$1='Guias Salariais'!$C$1:$C$500,ROW('Guias Salariais'!$C$1:$C$500)-ROW('Guias Salariais'!$C$1)+1),ROW(23:23))),"")</f>
        <v/>
      </c>
      <c r="P24" s="404" t="str" cm="1">
        <f t="array" ref="P24">IFERROR(INDEX('Guias Salariais'!$D$1:$D522,SMALL(IF(P$1='Guias Salariais'!$C$1:$C$500,ROW('Guias Salariais'!$C$1:$C$500)-ROW('Guias Salariais'!$C$1)+1),ROW(23:23))),"")</f>
        <v/>
      </c>
      <c r="Q24" s="405" t="str" cm="1">
        <f t="array" ref="Q24">IFERROR(INDEX('Guias Salariais'!$D$1:$D522,SMALL(IF(Q$1='Guias Salariais'!$C$1:$C$500,ROW('Guias Salariais'!$C$1:$C$500)-ROW('Guias Salariais'!$C$1)+1),ROW(23:23))),"")</f>
        <v/>
      </c>
      <c r="R24" s="404" t="str" cm="1">
        <f t="array" ref="R24">IFERROR(INDEX('Guias Salariais'!$D$1:$D522,SMALL(IF(R$1='Guias Salariais'!$C$1:$C$500,ROW('Guias Salariais'!$C$1:$C$500)-ROW('Guias Salariais'!$C$1)+1),ROW(23:23))),"")</f>
        <v/>
      </c>
      <c r="S24" s="405" t="str" cm="1">
        <f t="array" ref="S24">IFERROR(INDEX('Guias Salariais'!$D$1:$D522,SMALL(IF(S$1='Guias Salariais'!$C$1:$C$500,ROW('Guias Salariais'!$C$1:$C$500)-ROW('Guias Salariais'!$C$1)+1),ROW(23:23))),"")</f>
        <v/>
      </c>
      <c r="T24" s="404" t="str" cm="1">
        <f t="array" ref="T24">IFERROR(INDEX('Guias Salariais'!$D$1:$D522,SMALL(IF(T$1='Guias Salariais'!$C$1:$C$500,ROW('Guias Salariais'!$C$1:$C$500)-ROW('Guias Salariais'!$C$1)+1),ROW(23:23))),"")</f>
        <v/>
      </c>
      <c r="U24" s="405" t="str" cm="1">
        <f t="array" ref="U24">IFERROR(INDEX('Guias Salariais'!$D$1:$D522,SMALL(IF(U$1='Guias Salariais'!$C$1:$C$500,ROW('Guias Salariais'!$C$1:$C$500)-ROW('Guias Salariais'!$C$1)+1),ROW(23:23))),"")</f>
        <v/>
      </c>
      <c r="V24" s="406" t="str" cm="1">
        <f t="array" ref="V24">IFERROR(INDEX('Guias Salariais'!$D$1:$D522,SMALL(IF(V$1='Guias Salariais'!$C$1:$C$500,ROW('Guias Salariais'!$C$1:$C$500)-ROW('Guias Salariais'!$C$1)+1),ROW(23:23))),"")</f>
        <v/>
      </c>
    </row>
    <row r="25" spans="1:22">
      <c r="A25" s="483"/>
      <c r="B25" s="404" t="str" cm="1">
        <f t="array" ref="B25">IFERROR(INDEX('Guias Salariais'!$D$1:$D523,SMALL(IF(B$1='Guias Salariais'!$C$1:$C$500,ROW('Guias Salariais'!$C$1:$C$500)-ROW('Guias Salariais'!$C$1)+1),ROW(24:24))),"")</f>
        <v/>
      </c>
      <c r="C25" s="405" t="str" cm="1">
        <f t="array" ref="C25">IFERROR(INDEX('Guias Salariais'!$D$1:$D523,SMALL(IF(C$1='Guias Salariais'!$C$1:$C$500,ROW('Guias Salariais'!$C$1:$C$500)-ROW('Guias Salariais'!$C$1)+1),ROW(24:24))),"")</f>
        <v/>
      </c>
      <c r="D25" s="404" t="str" cm="1">
        <f t="array" ref="D25">IFERROR(INDEX('Guias Salariais'!$D$1:$D523,SMALL(IF(D$1='Guias Salariais'!$C$1:$C$500,ROW('Guias Salariais'!$C$1:$C$500)-ROW('Guias Salariais'!$C$1)+1),ROW(24:24))),"")</f>
        <v/>
      </c>
      <c r="E25" s="405" t="str" cm="1">
        <f t="array" ref="E25">IFERROR(INDEX('Guias Salariais'!$D$1:$D523,SMALL(IF(E$1='Guias Salariais'!$C$1:$C$500,ROW('Guias Salariais'!$C$1:$C$500)-ROW('Guias Salariais'!$C$1)+1),ROW(24:24))),"")</f>
        <v/>
      </c>
      <c r="F25" s="404" t="str" cm="1">
        <f t="array" ref="F25">IFERROR(INDEX('Guias Salariais'!$D$1:$D523,SMALL(IF(F$1='Guias Salariais'!$C$1:$C$500,ROW('Guias Salariais'!$C$1:$C$500)-ROW('Guias Salariais'!$C$1)+1),ROW(24:24))),"")</f>
        <v/>
      </c>
      <c r="G25" s="405" cm="1">
        <f t="array" ref="G25">IFERROR(INDEX('Guias Salariais'!$D$1:$D523,SMALL(IF(G$1='Guias Salariais'!$C$1:$C$500,ROW('Guias Salariais'!$C$1:$C$500)-ROW('Guias Salariais'!$C$1)+1),ROW(24:24))),"")</f>
        <v>10075</v>
      </c>
      <c r="H25" s="404" cm="1">
        <f t="array" ref="H25">IFERROR(INDEX('Guias Salariais'!$D$1:$D523,SMALL(IF(H$1='Guias Salariais'!$C$1:$C$500,ROW('Guias Salariais'!$C$1:$C$500)-ROW('Guias Salariais'!$C$1)+1),ROW(24:24))),"")</f>
        <v>9083.3333333333339</v>
      </c>
      <c r="I25" s="405" cm="1">
        <f t="array" ref="I25">IFERROR(INDEX('Guias Salariais'!$D$1:$D523,SMALL(IF(I$1='Guias Salariais'!$C$1:$C$500,ROW('Guias Salariais'!$C$1:$C$500)-ROW('Guias Salariais'!$C$1)+1),ROW(24:24))),"")</f>
        <v>20475</v>
      </c>
      <c r="J25" s="404" t="str" cm="1">
        <f t="array" ref="J25">IFERROR(INDEX('Guias Salariais'!$D$1:$D523,SMALL(IF(J$1='Guias Salariais'!$C$1:$C$500,ROW('Guias Salariais'!$C$1:$C$500)-ROW('Guias Salariais'!$C$1)+1),ROW(24:24))),"")</f>
        <v/>
      </c>
      <c r="K25" s="405" t="str" cm="1">
        <f t="array" ref="K25">IFERROR(INDEX('Guias Salariais'!$D$1:$D523,SMALL(IF(K$1='Guias Salariais'!$C$1:$C$500,ROW('Guias Salariais'!$C$1:$C$500)-ROW('Guias Salariais'!$C$1)+1),ROW(24:24))),"")</f>
        <v/>
      </c>
      <c r="L25" s="404" t="str" cm="1">
        <f t="array" ref="L25">IFERROR(INDEX('Guias Salariais'!$D$1:$D523,SMALL(IF(L$1='Guias Salariais'!$C$1:$C$500,ROW('Guias Salariais'!$C$1:$C$500)-ROW('Guias Salariais'!$C$1)+1),ROW(24:24))),"")</f>
        <v/>
      </c>
      <c r="M25" s="405" t="str" cm="1">
        <f t="array" ref="M25">IFERROR(INDEX('Guias Salariais'!$D$1:$D523,SMALL(IF(M$1='Guias Salariais'!$C$1:$C$500,ROW('Guias Salariais'!$C$1:$C$500)-ROW('Guias Salariais'!$C$1)+1),ROW(24:24))),"")</f>
        <v/>
      </c>
      <c r="N25" s="404" t="str" cm="1">
        <f t="array" ref="N25">IFERROR(INDEX('Guias Salariais'!$D$1:$D523,SMALL(IF(N$1='Guias Salariais'!$C$1:$C$500,ROW('Guias Salariais'!$C$1:$C$500)-ROW('Guias Salariais'!$C$1)+1),ROW(24:24))),"")</f>
        <v/>
      </c>
      <c r="O25" s="405" t="str" cm="1">
        <f t="array" ref="O25">IFERROR(INDEX('Guias Salariais'!$D$1:$D523,SMALL(IF(O$1='Guias Salariais'!$C$1:$C$500,ROW('Guias Salariais'!$C$1:$C$500)-ROW('Guias Salariais'!$C$1)+1),ROW(24:24))),"")</f>
        <v/>
      </c>
      <c r="P25" s="404" t="str" cm="1">
        <f t="array" ref="P25">IFERROR(INDEX('Guias Salariais'!$D$1:$D523,SMALL(IF(P$1='Guias Salariais'!$C$1:$C$500,ROW('Guias Salariais'!$C$1:$C$500)-ROW('Guias Salariais'!$C$1)+1),ROW(24:24))),"")</f>
        <v/>
      </c>
      <c r="Q25" s="405" t="str" cm="1">
        <f t="array" ref="Q25">IFERROR(INDEX('Guias Salariais'!$D$1:$D523,SMALL(IF(Q$1='Guias Salariais'!$C$1:$C$500,ROW('Guias Salariais'!$C$1:$C$500)-ROW('Guias Salariais'!$C$1)+1),ROW(24:24))),"")</f>
        <v/>
      </c>
      <c r="R25" s="404" t="str" cm="1">
        <f t="array" ref="R25">IFERROR(INDEX('Guias Salariais'!$D$1:$D523,SMALL(IF(R$1='Guias Salariais'!$C$1:$C$500,ROW('Guias Salariais'!$C$1:$C$500)-ROW('Guias Salariais'!$C$1)+1),ROW(24:24))),"")</f>
        <v/>
      </c>
      <c r="S25" s="405" t="str" cm="1">
        <f t="array" ref="S25">IFERROR(INDEX('Guias Salariais'!$D$1:$D523,SMALL(IF(S$1='Guias Salariais'!$C$1:$C$500,ROW('Guias Salariais'!$C$1:$C$500)-ROW('Guias Salariais'!$C$1)+1),ROW(24:24))),"")</f>
        <v/>
      </c>
      <c r="T25" s="404" t="str" cm="1">
        <f t="array" ref="T25">IFERROR(INDEX('Guias Salariais'!$D$1:$D523,SMALL(IF(T$1='Guias Salariais'!$C$1:$C$500,ROW('Guias Salariais'!$C$1:$C$500)-ROW('Guias Salariais'!$C$1)+1),ROW(24:24))),"")</f>
        <v/>
      </c>
      <c r="U25" s="405" t="str" cm="1">
        <f t="array" ref="U25">IFERROR(INDEX('Guias Salariais'!$D$1:$D523,SMALL(IF(U$1='Guias Salariais'!$C$1:$C$500,ROW('Guias Salariais'!$C$1:$C$500)-ROW('Guias Salariais'!$C$1)+1),ROW(24:24))),"")</f>
        <v/>
      </c>
      <c r="V25" s="406" t="str" cm="1">
        <f t="array" ref="V25">IFERROR(INDEX('Guias Salariais'!$D$1:$D523,SMALL(IF(V$1='Guias Salariais'!$C$1:$C$500,ROW('Guias Salariais'!$C$1:$C$500)-ROW('Guias Salariais'!$C$1)+1),ROW(24:24))),"")</f>
        <v/>
      </c>
    </row>
    <row r="26" spans="1:22">
      <c r="A26" s="483"/>
      <c r="B26" s="404" t="str" cm="1">
        <f t="array" ref="B26">IFERROR(INDEX('Guias Salariais'!$D$1:$D524,SMALL(IF(B$1='Guias Salariais'!$C$1:$C$500,ROW('Guias Salariais'!$C$1:$C$500)-ROW('Guias Salariais'!$C$1)+1),ROW(25:25))),"")</f>
        <v/>
      </c>
      <c r="C26" s="405" t="str" cm="1">
        <f t="array" ref="C26">IFERROR(INDEX('Guias Salariais'!$D$1:$D524,SMALL(IF(C$1='Guias Salariais'!$C$1:$C$500,ROW('Guias Salariais'!$C$1:$C$500)-ROW('Guias Salariais'!$C$1)+1),ROW(25:25))),"")</f>
        <v/>
      </c>
      <c r="D26" s="404" t="str" cm="1">
        <f t="array" ref="D26">IFERROR(INDEX('Guias Salariais'!$D$1:$D524,SMALL(IF(D$1='Guias Salariais'!$C$1:$C$500,ROW('Guias Salariais'!$C$1:$C$500)-ROW('Guias Salariais'!$C$1)+1),ROW(25:25))),"")</f>
        <v/>
      </c>
      <c r="E26" s="405" t="str" cm="1">
        <f t="array" ref="E26">IFERROR(INDEX('Guias Salariais'!$D$1:$D524,SMALL(IF(E$1='Guias Salariais'!$C$1:$C$500,ROW('Guias Salariais'!$C$1:$C$500)-ROW('Guias Salariais'!$C$1)+1),ROW(25:25))),"")</f>
        <v/>
      </c>
      <c r="F26" s="404" t="str" cm="1">
        <f t="array" ref="F26">IFERROR(INDEX('Guias Salariais'!$D$1:$D524,SMALL(IF(F$1='Guias Salariais'!$C$1:$C$500,ROW('Guias Salariais'!$C$1:$C$500)-ROW('Guias Salariais'!$C$1)+1),ROW(25:25))),"")</f>
        <v/>
      </c>
      <c r="G26" s="405" cm="1">
        <f t="array" ref="G26">IFERROR(INDEX('Guias Salariais'!$D$1:$D524,SMALL(IF(G$1='Guias Salariais'!$C$1:$C$500,ROW('Guias Salariais'!$C$1:$C$500)-ROW('Guias Salariais'!$C$1)+1),ROW(25:25))),"")</f>
        <v>5460</v>
      </c>
      <c r="H26" s="404" cm="1">
        <f t="array" ref="H26">IFERROR(INDEX('Guias Salariais'!$D$1:$D524,SMALL(IF(H$1='Guias Salariais'!$C$1:$C$500,ROW('Guias Salariais'!$C$1:$C$500)-ROW('Guias Salariais'!$C$1)+1),ROW(25:25))),"")</f>
        <v>10500</v>
      </c>
      <c r="I26" s="405" cm="1">
        <f t="array" ref="I26">IFERROR(INDEX('Guias Salariais'!$D$1:$D524,SMALL(IF(I$1='Guias Salariais'!$C$1:$C$500,ROW('Guias Salariais'!$C$1:$C$500)-ROW('Guias Salariais'!$C$1)+1),ROW(25:25))),"")</f>
        <v>20800</v>
      </c>
      <c r="J26" s="404" t="str" cm="1">
        <f t="array" ref="J26">IFERROR(INDEX('Guias Salariais'!$D$1:$D524,SMALL(IF(J$1='Guias Salariais'!$C$1:$C$500,ROW('Guias Salariais'!$C$1:$C$500)-ROW('Guias Salariais'!$C$1)+1),ROW(25:25))),"")</f>
        <v/>
      </c>
      <c r="K26" s="405" t="str" cm="1">
        <f t="array" ref="K26">IFERROR(INDEX('Guias Salariais'!$D$1:$D524,SMALL(IF(K$1='Guias Salariais'!$C$1:$C$500,ROW('Guias Salariais'!$C$1:$C$500)-ROW('Guias Salariais'!$C$1)+1),ROW(25:25))),"")</f>
        <v/>
      </c>
      <c r="L26" s="404" t="str" cm="1">
        <f t="array" ref="L26">IFERROR(INDEX('Guias Salariais'!$D$1:$D524,SMALL(IF(L$1='Guias Salariais'!$C$1:$C$500,ROW('Guias Salariais'!$C$1:$C$500)-ROW('Guias Salariais'!$C$1)+1),ROW(25:25))),"")</f>
        <v/>
      </c>
      <c r="M26" s="405" t="str" cm="1">
        <f t="array" ref="M26">IFERROR(INDEX('Guias Salariais'!$D$1:$D524,SMALL(IF(M$1='Guias Salariais'!$C$1:$C$500,ROW('Guias Salariais'!$C$1:$C$500)-ROW('Guias Salariais'!$C$1)+1),ROW(25:25))),"")</f>
        <v/>
      </c>
      <c r="N26" s="404" t="str" cm="1">
        <f t="array" ref="N26">IFERROR(INDEX('Guias Salariais'!$D$1:$D524,SMALL(IF(N$1='Guias Salariais'!$C$1:$C$500,ROW('Guias Salariais'!$C$1:$C$500)-ROW('Guias Salariais'!$C$1)+1),ROW(25:25))),"")</f>
        <v/>
      </c>
      <c r="O26" s="405" t="str" cm="1">
        <f t="array" ref="O26">IFERROR(INDEX('Guias Salariais'!$D$1:$D524,SMALL(IF(O$1='Guias Salariais'!$C$1:$C$500,ROW('Guias Salariais'!$C$1:$C$500)-ROW('Guias Salariais'!$C$1)+1),ROW(25:25))),"")</f>
        <v/>
      </c>
      <c r="P26" s="404" t="str" cm="1">
        <f t="array" ref="P26">IFERROR(INDEX('Guias Salariais'!$D$1:$D524,SMALL(IF(P$1='Guias Salariais'!$C$1:$C$500,ROW('Guias Salariais'!$C$1:$C$500)-ROW('Guias Salariais'!$C$1)+1),ROW(25:25))),"")</f>
        <v/>
      </c>
      <c r="Q26" s="405" t="str" cm="1">
        <f t="array" ref="Q26">IFERROR(INDEX('Guias Salariais'!$D$1:$D524,SMALL(IF(Q$1='Guias Salariais'!$C$1:$C$500,ROW('Guias Salariais'!$C$1:$C$500)-ROW('Guias Salariais'!$C$1)+1),ROW(25:25))),"")</f>
        <v/>
      </c>
      <c r="R26" s="404" t="str" cm="1">
        <f t="array" ref="R26">IFERROR(INDEX('Guias Salariais'!$D$1:$D524,SMALL(IF(R$1='Guias Salariais'!$C$1:$C$500,ROW('Guias Salariais'!$C$1:$C$500)-ROW('Guias Salariais'!$C$1)+1),ROW(25:25))),"")</f>
        <v/>
      </c>
      <c r="S26" s="405" t="str" cm="1">
        <f t="array" ref="S26">IFERROR(INDEX('Guias Salariais'!$D$1:$D524,SMALL(IF(S$1='Guias Salariais'!$C$1:$C$500,ROW('Guias Salariais'!$C$1:$C$500)-ROW('Guias Salariais'!$C$1)+1),ROW(25:25))),"")</f>
        <v/>
      </c>
      <c r="T26" s="404" t="str" cm="1">
        <f t="array" ref="T26">IFERROR(INDEX('Guias Salariais'!$D$1:$D524,SMALL(IF(T$1='Guias Salariais'!$C$1:$C$500,ROW('Guias Salariais'!$C$1:$C$500)-ROW('Guias Salariais'!$C$1)+1),ROW(25:25))),"")</f>
        <v/>
      </c>
      <c r="U26" s="405" t="str" cm="1">
        <f t="array" ref="U26">IFERROR(INDEX('Guias Salariais'!$D$1:$D524,SMALL(IF(U$1='Guias Salariais'!$C$1:$C$500,ROW('Guias Salariais'!$C$1:$C$500)-ROW('Guias Salariais'!$C$1)+1),ROW(25:25))),"")</f>
        <v/>
      </c>
      <c r="V26" s="406" t="str" cm="1">
        <f t="array" ref="V26">IFERROR(INDEX('Guias Salariais'!$D$1:$D524,SMALL(IF(V$1='Guias Salariais'!$C$1:$C$500,ROW('Guias Salariais'!$C$1:$C$500)-ROW('Guias Salariais'!$C$1)+1),ROW(25:25))),"")</f>
        <v/>
      </c>
    </row>
    <row r="27" spans="1:22">
      <c r="A27" s="483"/>
      <c r="B27" s="404" t="str" cm="1">
        <f t="array" ref="B27">IFERROR(INDEX('Guias Salariais'!$D$1:$D525,SMALL(IF(B$1='Guias Salariais'!$C$1:$C$500,ROW('Guias Salariais'!$C$1:$C$500)-ROW('Guias Salariais'!$C$1)+1),ROW(26:26))),"")</f>
        <v/>
      </c>
      <c r="C27" s="405" t="str" cm="1">
        <f t="array" ref="C27">IFERROR(INDEX('Guias Salariais'!$D$1:$D525,SMALL(IF(C$1='Guias Salariais'!$C$1:$C$500,ROW('Guias Salariais'!$C$1:$C$500)-ROW('Guias Salariais'!$C$1)+1),ROW(26:26))),"")</f>
        <v/>
      </c>
      <c r="D27" s="404" t="str" cm="1">
        <f t="array" ref="D27">IFERROR(INDEX('Guias Salariais'!$D$1:$D525,SMALL(IF(D$1='Guias Salariais'!$C$1:$C$500,ROW('Guias Salariais'!$C$1:$C$500)-ROW('Guias Salariais'!$C$1)+1),ROW(26:26))),"")</f>
        <v/>
      </c>
      <c r="E27" s="405" t="str" cm="1">
        <f t="array" ref="E27">IFERROR(INDEX('Guias Salariais'!$D$1:$D525,SMALL(IF(E$1='Guias Salariais'!$C$1:$C$500,ROW('Guias Salariais'!$C$1:$C$500)-ROW('Guias Salariais'!$C$1)+1),ROW(26:26))),"")</f>
        <v/>
      </c>
      <c r="F27" s="404" t="str" cm="1">
        <f t="array" ref="F27">IFERROR(INDEX('Guias Salariais'!$D$1:$D525,SMALL(IF(F$1='Guias Salariais'!$C$1:$C$500,ROW('Guias Salariais'!$C$1:$C$500)-ROW('Guias Salariais'!$C$1)+1),ROW(26:26))),"")</f>
        <v/>
      </c>
      <c r="G27" s="405" cm="1">
        <f t="array" ref="G27">IFERROR(INDEX('Guias Salariais'!$D$1:$D525,SMALL(IF(G$1='Guias Salariais'!$C$1:$C$500,ROW('Guias Salariais'!$C$1:$C$500)-ROW('Guias Salariais'!$C$1)+1),ROW(26:26))),"")</f>
        <v>8108.75</v>
      </c>
      <c r="H27" s="404" cm="1">
        <f t="array" ref="H27">IFERROR(INDEX('Guias Salariais'!$D$1:$D525,SMALL(IF(H$1='Guias Salariais'!$C$1:$C$500,ROW('Guias Salariais'!$C$1:$C$500)-ROW('Guias Salariais'!$C$1)+1),ROW(26:26))),"")</f>
        <v>16250</v>
      </c>
      <c r="I27" s="405" cm="1">
        <f t="array" ref="I27">IFERROR(INDEX('Guias Salariais'!$D$1:$D525,SMALL(IF(I$1='Guias Salariais'!$C$1:$C$500,ROW('Guias Salariais'!$C$1:$C$500)-ROW('Guias Salariais'!$C$1)+1),ROW(26:26))),"")</f>
        <v>13325</v>
      </c>
      <c r="J27" s="404" t="str" cm="1">
        <f t="array" ref="J27">IFERROR(INDEX('Guias Salariais'!$D$1:$D525,SMALL(IF(J$1='Guias Salariais'!$C$1:$C$500,ROW('Guias Salariais'!$C$1:$C$500)-ROW('Guias Salariais'!$C$1)+1),ROW(26:26))),"")</f>
        <v/>
      </c>
      <c r="K27" s="405" t="str" cm="1">
        <f t="array" ref="K27">IFERROR(INDEX('Guias Salariais'!$D$1:$D525,SMALL(IF(K$1='Guias Salariais'!$C$1:$C$500,ROW('Guias Salariais'!$C$1:$C$500)-ROW('Guias Salariais'!$C$1)+1),ROW(26:26))),"")</f>
        <v/>
      </c>
      <c r="L27" s="404" t="str" cm="1">
        <f t="array" ref="L27">IFERROR(INDEX('Guias Salariais'!$D$1:$D525,SMALL(IF(L$1='Guias Salariais'!$C$1:$C$500,ROW('Guias Salariais'!$C$1:$C$500)-ROW('Guias Salariais'!$C$1)+1),ROW(26:26))),"")</f>
        <v/>
      </c>
      <c r="M27" s="405" t="str" cm="1">
        <f t="array" ref="M27">IFERROR(INDEX('Guias Salariais'!$D$1:$D525,SMALL(IF(M$1='Guias Salariais'!$C$1:$C$500,ROW('Guias Salariais'!$C$1:$C$500)-ROW('Guias Salariais'!$C$1)+1),ROW(26:26))),"")</f>
        <v/>
      </c>
      <c r="N27" s="404" t="str" cm="1">
        <f t="array" ref="N27">IFERROR(INDEX('Guias Salariais'!$D$1:$D525,SMALL(IF(N$1='Guias Salariais'!$C$1:$C$500,ROW('Guias Salariais'!$C$1:$C$500)-ROW('Guias Salariais'!$C$1)+1),ROW(26:26))),"")</f>
        <v/>
      </c>
      <c r="O27" s="405" t="str" cm="1">
        <f t="array" ref="O27">IFERROR(INDEX('Guias Salariais'!$D$1:$D525,SMALL(IF(O$1='Guias Salariais'!$C$1:$C$500,ROW('Guias Salariais'!$C$1:$C$500)-ROW('Guias Salariais'!$C$1)+1),ROW(26:26))),"")</f>
        <v/>
      </c>
      <c r="P27" s="404" t="str" cm="1">
        <f t="array" ref="P27">IFERROR(INDEX('Guias Salariais'!$D$1:$D525,SMALL(IF(P$1='Guias Salariais'!$C$1:$C$500,ROW('Guias Salariais'!$C$1:$C$500)-ROW('Guias Salariais'!$C$1)+1),ROW(26:26))),"")</f>
        <v/>
      </c>
      <c r="Q27" s="405" t="str" cm="1">
        <f t="array" ref="Q27">IFERROR(INDEX('Guias Salariais'!$D$1:$D525,SMALL(IF(Q$1='Guias Salariais'!$C$1:$C$500,ROW('Guias Salariais'!$C$1:$C$500)-ROW('Guias Salariais'!$C$1)+1),ROW(26:26))),"")</f>
        <v/>
      </c>
      <c r="R27" s="404" t="str" cm="1">
        <f t="array" ref="R27">IFERROR(INDEX('Guias Salariais'!$D$1:$D525,SMALL(IF(R$1='Guias Salariais'!$C$1:$C$500,ROW('Guias Salariais'!$C$1:$C$500)-ROW('Guias Salariais'!$C$1)+1),ROW(26:26))),"")</f>
        <v/>
      </c>
      <c r="S27" s="405" t="str" cm="1">
        <f t="array" ref="S27">IFERROR(INDEX('Guias Salariais'!$D$1:$D525,SMALL(IF(S$1='Guias Salariais'!$C$1:$C$500,ROW('Guias Salariais'!$C$1:$C$500)-ROW('Guias Salariais'!$C$1)+1),ROW(26:26))),"")</f>
        <v/>
      </c>
      <c r="T27" s="404" t="str" cm="1">
        <f t="array" ref="T27">IFERROR(INDEX('Guias Salariais'!$D$1:$D525,SMALL(IF(T$1='Guias Salariais'!$C$1:$C$500,ROW('Guias Salariais'!$C$1:$C$500)-ROW('Guias Salariais'!$C$1)+1),ROW(26:26))),"")</f>
        <v/>
      </c>
      <c r="U27" s="405" t="str" cm="1">
        <f t="array" ref="U27">IFERROR(INDEX('Guias Salariais'!$D$1:$D525,SMALL(IF(U$1='Guias Salariais'!$C$1:$C$500,ROW('Guias Salariais'!$C$1:$C$500)-ROW('Guias Salariais'!$C$1)+1),ROW(26:26))),"")</f>
        <v/>
      </c>
      <c r="V27" s="406" t="str" cm="1">
        <f t="array" ref="V27">IFERROR(INDEX('Guias Salariais'!$D$1:$D525,SMALL(IF(V$1='Guias Salariais'!$C$1:$C$500,ROW('Guias Salariais'!$C$1:$C$500)-ROW('Guias Salariais'!$C$1)+1),ROW(26:26))),"")</f>
        <v/>
      </c>
    </row>
    <row r="28" spans="1:22">
      <c r="A28" s="483"/>
      <c r="B28" s="404" t="str" cm="1">
        <f t="array" ref="B28">IFERROR(INDEX('Guias Salariais'!$D$1:$D526,SMALL(IF(B$1='Guias Salariais'!$C$1:$C$500,ROW('Guias Salariais'!$C$1:$C$500)-ROW('Guias Salariais'!$C$1)+1),ROW(27:27))),"")</f>
        <v/>
      </c>
      <c r="C28" s="405" t="str" cm="1">
        <f t="array" ref="C28">IFERROR(INDEX('Guias Salariais'!$D$1:$D526,SMALL(IF(C$1='Guias Salariais'!$C$1:$C$500,ROW('Guias Salariais'!$C$1:$C$500)-ROW('Guias Salariais'!$C$1)+1),ROW(27:27))),"")</f>
        <v/>
      </c>
      <c r="D28" s="404" t="str" cm="1">
        <f t="array" ref="D28">IFERROR(INDEX('Guias Salariais'!$D$1:$D526,SMALL(IF(D$1='Guias Salariais'!$C$1:$C$500,ROW('Guias Salariais'!$C$1:$C$500)-ROW('Guias Salariais'!$C$1)+1),ROW(27:27))),"")</f>
        <v/>
      </c>
      <c r="E28" s="405" t="str" cm="1">
        <f t="array" ref="E28">IFERROR(INDEX('Guias Salariais'!$D$1:$D526,SMALL(IF(E$1='Guias Salariais'!$C$1:$C$500,ROW('Guias Salariais'!$C$1:$C$500)-ROW('Guias Salariais'!$C$1)+1),ROW(27:27))),"")</f>
        <v/>
      </c>
      <c r="F28" s="404" t="str" cm="1">
        <f t="array" ref="F28">IFERROR(INDEX('Guias Salariais'!$D$1:$D526,SMALL(IF(F$1='Guias Salariais'!$C$1:$C$500,ROW('Guias Salariais'!$C$1:$C$500)-ROW('Guias Salariais'!$C$1)+1),ROW(27:27))),"")</f>
        <v/>
      </c>
      <c r="G28" s="405" cm="1">
        <f t="array" ref="G28">IFERROR(INDEX('Guias Salariais'!$D$1:$D526,SMALL(IF(G$1='Guias Salariais'!$C$1:$C$500,ROW('Guias Salariais'!$C$1:$C$500)-ROW('Guias Salariais'!$C$1)+1),ROW(27:27))),"")</f>
        <v>10400</v>
      </c>
      <c r="H28" s="404" cm="1">
        <f t="array" ref="H28">IFERROR(INDEX('Guias Salariais'!$D$1:$D526,SMALL(IF(H$1='Guias Salariais'!$C$1:$C$500,ROW('Guias Salariais'!$C$1:$C$500)-ROW('Guias Salariais'!$C$1)+1),ROW(27:27))),"")</f>
        <v>16050</v>
      </c>
      <c r="I28" s="405" cm="1">
        <f t="array" ref="I28">IFERROR(INDEX('Guias Salariais'!$D$1:$D526,SMALL(IF(I$1='Guias Salariais'!$C$1:$C$500,ROW('Guias Salariais'!$C$1:$C$500)-ROW('Guias Salariais'!$C$1)+1),ROW(27:27))),"")</f>
        <v>19987.5</v>
      </c>
      <c r="J28" s="404" t="str" cm="1">
        <f t="array" ref="J28">IFERROR(INDEX('Guias Salariais'!$D$1:$D526,SMALL(IF(J$1='Guias Salariais'!$C$1:$C$500,ROW('Guias Salariais'!$C$1:$C$500)-ROW('Guias Salariais'!$C$1)+1),ROW(27:27))),"")</f>
        <v/>
      </c>
      <c r="K28" s="405" t="str" cm="1">
        <f t="array" ref="K28">IFERROR(INDEX('Guias Salariais'!$D$1:$D526,SMALL(IF(K$1='Guias Salariais'!$C$1:$C$500,ROW('Guias Salariais'!$C$1:$C$500)-ROW('Guias Salariais'!$C$1)+1),ROW(27:27))),"")</f>
        <v/>
      </c>
      <c r="L28" s="404" t="str" cm="1">
        <f t="array" ref="L28">IFERROR(INDEX('Guias Salariais'!$D$1:$D526,SMALL(IF(L$1='Guias Salariais'!$C$1:$C$500,ROW('Guias Salariais'!$C$1:$C$500)-ROW('Guias Salariais'!$C$1)+1),ROW(27:27))),"")</f>
        <v/>
      </c>
      <c r="M28" s="405" t="str" cm="1">
        <f t="array" ref="M28">IFERROR(INDEX('Guias Salariais'!$D$1:$D526,SMALL(IF(M$1='Guias Salariais'!$C$1:$C$500,ROW('Guias Salariais'!$C$1:$C$500)-ROW('Guias Salariais'!$C$1)+1),ROW(27:27))),"")</f>
        <v/>
      </c>
      <c r="N28" s="404" t="str" cm="1">
        <f t="array" ref="N28">IFERROR(INDEX('Guias Salariais'!$D$1:$D526,SMALL(IF(N$1='Guias Salariais'!$C$1:$C$500,ROW('Guias Salariais'!$C$1:$C$500)-ROW('Guias Salariais'!$C$1)+1),ROW(27:27))),"")</f>
        <v/>
      </c>
      <c r="O28" s="405" t="str" cm="1">
        <f t="array" ref="O28">IFERROR(INDEX('Guias Salariais'!$D$1:$D526,SMALL(IF(O$1='Guias Salariais'!$C$1:$C$500,ROW('Guias Salariais'!$C$1:$C$500)-ROW('Guias Salariais'!$C$1)+1),ROW(27:27))),"")</f>
        <v/>
      </c>
      <c r="P28" s="404" t="str" cm="1">
        <f t="array" ref="P28">IFERROR(INDEX('Guias Salariais'!$D$1:$D526,SMALL(IF(P$1='Guias Salariais'!$C$1:$C$500,ROW('Guias Salariais'!$C$1:$C$500)-ROW('Guias Salariais'!$C$1)+1),ROW(27:27))),"")</f>
        <v/>
      </c>
      <c r="Q28" s="405" t="str" cm="1">
        <f t="array" ref="Q28">IFERROR(INDEX('Guias Salariais'!$D$1:$D526,SMALL(IF(Q$1='Guias Salariais'!$C$1:$C$500,ROW('Guias Salariais'!$C$1:$C$500)-ROW('Guias Salariais'!$C$1)+1),ROW(27:27))),"")</f>
        <v/>
      </c>
      <c r="R28" s="404" t="str" cm="1">
        <f t="array" ref="R28">IFERROR(INDEX('Guias Salariais'!$D$1:$D526,SMALL(IF(R$1='Guias Salariais'!$C$1:$C$500,ROW('Guias Salariais'!$C$1:$C$500)-ROW('Guias Salariais'!$C$1)+1),ROW(27:27))),"")</f>
        <v/>
      </c>
      <c r="S28" s="405" t="str" cm="1">
        <f t="array" ref="S28">IFERROR(INDEX('Guias Salariais'!$D$1:$D526,SMALL(IF(S$1='Guias Salariais'!$C$1:$C$500,ROW('Guias Salariais'!$C$1:$C$500)-ROW('Guias Salariais'!$C$1)+1),ROW(27:27))),"")</f>
        <v/>
      </c>
      <c r="T28" s="404" t="str" cm="1">
        <f t="array" ref="T28">IFERROR(INDEX('Guias Salariais'!$D$1:$D526,SMALL(IF(T$1='Guias Salariais'!$C$1:$C$500,ROW('Guias Salariais'!$C$1:$C$500)-ROW('Guias Salariais'!$C$1)+1),ROW(27:27))),"")</f>
        <v/>
      </c>
      <c r="U28" s="405" t="str" cm="1">
        <f t="array" ref="U28">IFERROR(INDEX('Guias Salariais'!$D$1:$D526,SMALL(IF(U$1='Guias Salariais'!$C$1:$C$500,ROW('Guias Salariais'!$C$1:$C$500)-ROW('Guias Salariais'!$C$1)+1),ROW(27:27))),"")</f>
        <v/>
      </c>
      <c r="V28" s="406" t="str" cm="1">
        <f t="array" ref="V28">IFERROR(INDEX('Guias Salariais'!$D$1:$D526,SMALL(IF(V$1='Guias Salariais'!$C$1:$C$500,ROW('Guias Salariais'!$C$1:$C$500)-ROW('Guias Salariais'!$C$1)+1),ROW(27:27))),"")</f>
        <v/>
      </c>
    </row>
    <row r="29" spans="1:22">
      <c r="A29" s="483"/>
      <c r="B29" s="404" t="str" cm="1">
        <f t="array" ref="B29">IFERROR(INDEX('Guias Salariais'!$D$1:$D527,SMALL(IF(B$1='Guias Salariais'!$C$1:$C$500,ROW('Guias Salariais'!$C$1:$C$500)-ROW('Guias Salariais'!$C$1)+1),ROW(28:28))),"")</f>
        <v/>
      </c>
      <c r="C29" s="405" t="str" cm="1">
        <f t="array" ref="C29">IFERROR(INDEX('Guias Salariais'!$D$1:$D527,SMALL(IF(C$1='Guias Salariais'!$C$1:$C$500,ROW('Guias Salariais'!$C$1:$C$500)-ROW('Guias Salariais'!$C$1)+1),ROW(28:28))),"")</f>
        <v/>
      </c>
      <c r="D29" s="404" t="str" cm="1">
        <f t="array" ref="D29">IFERROR(INDEX('Guias Salariais'!$D$1:$D527,SMALL(IF(D$1='Guias Salariais'!$C$1:$C$500,ROW('Guias Salariais'!$C$1:$C$500)-ROW('Guias Salariais'!$C$1)+1),ROW(28:28))),"")</f>
        <v/>
      </c>
      <c r="E29" s="405" t="str" cm="1">
        <f t="array" ref="E29">IFERROR(INDEX('Guias Salariais'!$D$1:$D527,SMALL(IF(E$1='Guias Salariais'!$C$1:$C$500,ROW('Guias Salariais'!$C$1:$C$500)-ROW('Guias Salariais'!$C$1)+1),ROW(28:28))),"")</f>
        <v/>
      </c>
      <c r="F29" s="404" t="str" cm="1">
        <f t="array" ref="F29">IFERROR(INDEX('Guias Salariais'!$D$1:$D527,SMALL(IF(F$1='Guias Salariais'!$C$1:$C$500,ROW('Guias Salariais'!$C$1:$C$500)-ROW('Guias Salariais'!$C$1)+1),ROW(28:28))),"")</f>
        <v/>
      </c>
      <c r="G29" s="405" cm="1">
        <f t="array" ref="G29">IFERROR(INDEX('Guias Salariais'!$D$1:$D527,SMALL(IF(G$1='Guias Salariais'!$C$1:$C$500,ROW('Guias Salariais'!$C$1:$C$500)-ROW('Guias Salariais'!$C$1)+1),ROW(28:28))),"")</f>
        <v>8125</v>
      </c>
      <c r="H29" s="360" cm="1">
        <f t="array" ref="H29">IFERROR(INDEX('Guias Salariais'!$D$1:$D527,SMALL(IF(H$1='Guias Salariais'!$C$1:$C$500,ROW('Guias Salariais'!$C$1:$C$500)-ROW('Guias Salariais'!$C$1)+1),ROW(28:28))),"")</f>
        <v>17825</v>
      </c>
      <c r="I29" s="405" cm="1">
        <f t="array" ref="I29">IFERROR(INDEX('Guias Salariais'!$D$1:$D527,SMALL(IF(I$1='Guias Salariais'!$C$1:$C$500,ROW('Guias Salariais'!$C$1:$C$500)-ROW('Guias Salariais'!$C$1)+1),ROW(28:28))),"")</f>
        <v>21450</v>
      </c>
      <c r="J29" s="404" t="str" cm="1">
        <f t="array" ref="J29">IFERROR(INDEX('Guias Salariais'!$D$1:$D527,SMALL(IF(J$1='Guias Salariais'!$C$1:$C$500,ROW('Guias Salariais'!$C$1:$C$500)-ROW('Guias Salariais'!$C$1)+1),ROW(28:28))),"")</f>
        <v/>
      </c>
      <c r="K29" s="405" t="str" cm="1">
        <f t="array" ref="K29">IFERROR(INDEX('Guias Salariais'!$D$1:$D527,SMALL(IF(K$1='Guias Salariais'!$C$1:$C$500,ROW('Guias Salariais'!$C$1:$C$500)-ROW('Guias Salariais'!$C$1)+1),ROW(28:28))),"")</f>
        <v/>
      </c>
      <c r="L29" s="404" t="str" cm="1">
        <f t="array" ref="L29">IFERROR(INDEX('Guias Salariais'!$D$1:$D527,SMALL(IF(L$1='Guias Salariais'!$C$1:$C$500,ROW('Guias Salariais'!$C$1:$C$500)-ROW('Guias Salariais'!$C$1)+1),ROW(28:28))),"")</f>
        <v/>
      </c>
      <c r="M29" s="405" t="str" cm="1">
        <f t="array" ref="M29">IFERROR(INDEX('Guias Salariais'!$D$1:$D527,SMALL(IF(M$1='Guias Salariais'!$C$1:$C$500,ROW('Guias Salariais'!$C$1:$C$500)-ROW('Guias Salariais'!$C$1)+1),ROW(28:28))),"")</f>
        <v/>
      </c>
      <c r="N29" s="404" t="str" cm="1">
        <f t="array" ref="N29">IFERROR(INDEX('Guias Salariais'!$D$1:$D527,SMALL(IF(N$1='Guias Salariais'!$C$1:$C$500,ROW('Guias Salariais'!$C$1:$C$500)-ROW('Guias Salariais'!$C$1)+1),ROW(28:28))),"")</f>
        <v/>
      </c>
      <c r="O29" s="405" t="str" cm="1">
        <f t="array" ref="O29">IFERROR(INDEX('Guias Salariais'!$D$1:$D527,SMALL(IF(O$1='Guias Salariais'!$C$1:$C$500,ROW('Guias Salariais'!$C$1:$C$500)-ROW('Guias Salariais'!$C$1)+1),ROW(28:28))),"")</f>
        <v/>
      </c>
      <c r="P29" s="404" t="str" cm="1">
        <f t="array" ref="P29">IFERROR(INDEX('Guias Salariais'!$D$1:$D527,SMALL(IF(P$1='Guias Salariais'!$C$1:$C$500,ROW('Guias Salariais'!$C$1:$C$500)-ROW('Guias Salariais'!$C$1)+1),ROW(28:28))),"")</f>
        <v/>
      </c>
      <c r="Q29" s="405" t="str" cm="1">
        <f t="array" ref="Q29">IFERROR(INDEX('Guias Salariais'!$D$1:$D527,SMALL(IF(Q$1='Guias Salariais'!$C$1:$C$500,ROW('Guias Salariais'!$C$1:$C$500)-ROW('Guias Salariais'!$C$1)+1),ROW(28:28))),"")</f>
        <v/>
      </c>
      <c r="R29" s="404" t="str" cm="1">
        <f t="array" ref="R29">IFERROR(INDEX('Guias Salariais'!$D$1:$D527,SMALL(IF(R$1='Guias Salariais'!$C$1:$C$500,ROW('Guias Salariais'!$C$1:$C$500)-ROW('Guias Salariais'!$C$1)+1),ROW(28:28))),"")</f>
        <v/>
      </c>
      <c r="S29" s="405" t="str" cm="1">
        <f t="array" ref="S29">IFERROR(INDEX('Guias Salariais'!$D$1:$D527,SMALL(IF(S$1='Guias Salariais'!$C$1:$C$500,ROW('Guias Salariais'!$C$1:$C$500)-ROW('Guias Salariais'!$C$1)+1),ROW(28:28))),"")</f>
        <v/>
      </c>
      <c r="T29" s="404" t="str" cm="1">
        <f t="array" ref="T29">IFERROR(INDEX('Guias Salariais'!$D$1:$D527,SMALL(IF(T$1='Guias Salariais'!$C$1:$C$500,ROW('Guias Salariais'!$C$1:$C$500)-ROW('Guias Salariais'!$C$1)+1),ROW(28:28))),"")</f>
        <v/>
      </c>
      <c r="U29" s="405" t="str" cm="1">
        <f t="array" ref="U29">IFERROR(INDEX('Guias Salariais'!$D$1:$D527,SMALL(IF(U$1='Guias Salariais'!$C$1:$C$500,ROW('Guias Salariais'!$C$1:$C$500)-ROW('Guias Salariais'!$C$1)+1),ROW(28:28))),"")</f>
        <v/>
      </c>
      <c r="V29" s="406" t="str" cm="1">
        <f t="array" ref="V29">IFERROR(INDEX('Guias Salariais'!$D$1:$D527,SMALL(IF(V$1='Guias Salariais'!$C$1:$C$500,ROW('Guias Salariais'!$C$1:$C$500)-ROW('Guias Salariais'!$C$1)+1),ROW(28:28))),"")</f>
        <v/>
      </c>
    </row>
    <row r="30" spans="1:22">
      <c r="A30" s="483"/>
      <c r="B30" s="404" t="str" cm="1">
        <f t="array" ref="B30">IFERROR(INDEX('Guias Salariais'!$D$1:$D528,SMALL(IF(B$1='Guias Salariais'!$C$1:$C$500,ROW('Guias Salariais'!$C$1:$C$500)-ROW('Guias Salariais'!$C$1)+1),ROW(29:29))),"")</f>
        <v/>
      </c>
      <c r="C30" s="405" t="str" cm="1">
        <f t="array" ref="C30">IFERROR(INDEX('Guias Salariais'!$D$1:$D528,SMALL(IF(C$1='Guias Salariais'!$C$1:$C$500,ROW('Guias Salariais'!$C$1:$C$500)-ROW('Guias Salariais'!$C$1)+1),ROW(29:29))),"")</f>
        <v/>
      </c>
      <c r="D30" s="404" t="str" cm="1">
        <f t="array" ref="D30">IFERROR(INDEX('Guias Salariais'!$D$1:$D528,SMALL(IF(D$1='Guias Salariais'!$C$1:$C$500,ROW('Guias Salariais'!$C$1:$C$500)-ROW('Guias Salariais'!$C$1)+1),ROW(29:29))),"")</f>
        <v/>
      </c>
      <c r="E30" s="405" t="str" cm="1">
        <f t="array" ref="E30">IFERROR(INDEX('Guias Salariais'!$D$1:$D528,SMALL(IF(E$1='Guias Salariais'!$C$1:$C$500,ROW('Guias Salariais'!$C$1:$C$500)-ROW('Guias Salariais'!$C$1)+1),ROW(29:29))),"")</f>
        <v/>
      </c>
      <c r="F30" s="404" t="str" cm="1">
        <f t="array" ref="F30">IFERROR(INDEX('Guias Salariais'!$D$1:$D528,SMALL(IF(F$1='Guias Salariais'!$C$1:$C$500,ROW('Guias Salariais'!$C$1:$C$500)-ROW('Guias Salariais'!$C$1)+1),ROW(29:29))),"")</f>
        <v/>
      </c>
      <c r="G30" s="405" cm="1">
        <f t="array" ref="G30">IFERROR(INDEX('Guias Salariais'!$D$1:$D528,SMALL(IF(G$1='Guias Salariais'!$C$1:$C$500,ROW('Guias Salariais'!$C$1:$C$500)-ROW('Guias Salariais'!$C$1)+1),ROW(29:29))),"")</f>
        <v>8450</v>
      </c>
      <c r="H30" s="360" cm="1">
        <f t="array" ref="H30">IFERROR(INDEX('Guias Salariais'!$D$1:$D528,SMALL(IF(H$1='Guias Salariais'!$C$1:$C$500,ROW('Guias Salariais'!$C$1:$C$500)-ROW('Guias Salariais'!$C$1)+1),ROW(29:29))),"")</f>
        <v>18125</v>
      </c>
      <c r="I30" s="405" cm="1">
        <f t="array" ref="I30">IFERROR(INDEX('Guias Salariais'!$D$1:$D528,SMALL(IF(I$1='Guias Salariais'!$C$1:$C$500,ROW('Guias Salariais'!$C$1:$C$500)-ROW('Guias Salariais'!$C$1)+1),ROW(29:29))),"")</f>
        <v>14625</v>
      </c>
      <c r="J30" s="404" t="str" cm="1">
        <f t="array" ref="J30">IFERROR(INDEX('Guias Salariais'!$D$1:$D528,SMALL(IF(J$1='Guias Salariais'!$C$1:$C$500,ROW('Guias Salariais'!$C$1:$C$500)-ROW('Guias Salariais'!$C$1)+1),ROW(29:29))),"")</f>
        <v/>
      </c>
      <c r="K30" s="405" t="str" cm="1">
        <f t="array" ref="K30">IFERROR(INDEX('Guias Salariais'!$D$1:$D528,SMALL(IF(K$1='Guias Salariais'!$C$1:$C$500,ROW('Guias Salariais'!$C$1:$C$500)-ROW('Guias Salariais'!$C$1)+1),ROW(29:29))),"")</f>
        <v/>
      </c>
      <c r="L30" s="404" t="str" cm="1">
        <f t="array" ref="L30">IFERROR(INDEX('Guias Salariais'!$D$1:$D528,SMALL(IF(L$1='Guias Salariais'!$C$1:$C$500,ROW('Guias Salariais'!$C$1:$C$500)-ROW('Guias Salariais'!$C$1)+1),ROW(29:29))),"")</f>
        <v/>
      </c>
      <c r="M30" s="405" t="str" cm="1">
        <f t="array" ref="M30">IFERROR(INDEX('Guias Salariais'!$D$1:$D528,SMALL(IF(M$1='Guias Salariais'!$C$1:$C$500,ROW('Guias Salariais'!$C$1:$C$500)-ROW('Guias Salariais'!$C$1)+1),ROW(29:29))),"")</f>
        <v/>
      </c>
      <c r="N30" s="404" t="str" cm="1">
        <f t="array" ref="N30">IFERROR(INDEX('Guias Salariais'!$D$1:$D528,SMALL(IF(N$1='Guias Salariais'!$C$1:$C$500,ROW('Guias Salariais'!$C$1:$C$500)-ROW('Guias Salariais'!$C$1)+1),ROW(29:29))),"")</f>
        <v/>
      </c>
      <c r="O30" s="405" t="str" cm="1">
        <f t="array" ref="O30">IFERROR(INDEX('Guias Salariais'!$D$1:$D528,SMALL(IF(O$1='Guias Salariais'!$C$1:$C$500,ROW('Guias Salariais'!$C$1:$C$500)-ROW('Guias Salariais'!$C$1)+1),ROW(29:29))),"")</f>
        <v/>
      </c>
      <c r="P30" s="404" t="str" cm="1">
        <f t="array" ref="P30">IFERROR(INDEX('Guias Salariais'!$D$1:$D528,SMALL(IF(P$1='Guias Salariais'!$C$1:$C$500,ROW('Guias Salariais'!$C$1:$C$500)-ROW('Guias Salariais'!$C$1)+1),ROW(29:29))),"")</f>
        <v/>
      </c>
      <c r="Q30" s="405" t="str" cm="1">
        <f t="array" ref="Q30">IFERROR(INDEX('Guias Salariais'!$D$1:$D528,SMALL(IF(Q$1='Guias Salariais'!$C$1:$C$500,ROW('Guias Salariais'!$C$1:$C$500)-ROW('Guias Salariais'!$C$1)+1),ROW(29:29))),"")</f>
        <v/>
      </c>
      <c r="R30" s="404" t="str" cm="1">
        <f t="array" ref="R30">IFERROR(INDEX('Guias Salariais'!$D$1:$D528,SMALL(IF(R$1='Guias Salariais'!$C$1:$C$500,ROW('Guias Salariais'!$C$1:$C$500)-ROW('Guias Salariais'!$C$1)+1),ROW(29:29))),"")</f>
        <v/>
      </c>
      <c r="S30" s="405" t="str" cm="1">
        <f t="array" ref="S30">IFERROR(INDEX('Guias Salariais'!$D$1:$D528,SMALL(IF(S$1='Guias Salariais'!$C$1:$C$500,ROW('Guias Salariais'!$C$1:$C$500)-ROW('Guias Salariais'!$C$1)+1),ROW(29:29))),"")</f>
        <v/>
      </c>
      <c r="T30" s="404" t="str" cm="1">
        <f t="array" ref="T30">IFERROR(INDEX('Guias Salariais'!$D$1:$D528,SMALL(IF(T$1='Guias Salariais'!$C$1:$C$500,ROW('Guias Salariais'!$C$1:$C$500)-ROW('Guias Salariais'!$C$1)+1),ROW(29:29))),"")</f>
        <v/>
      </c>
      <c r="U30" s="405" t="str" cm="1">
        <f t="array" ref="U30">IFERROR(INDEX('Guias Salariais'!$D$1:$D528,SMALL(IF(U$1='Guias Salariais'!$C$1:$C$500,ROW('Guias Salariais'!$C$1:$C$500)-ROW('Guias Salariais'!$C$1)+1),ROW(29:29))),"")</f>
        <v/>
      </c>
      <c r="V30" s="406" t="str" cm="1">
        <f t="array" ref="V30">IFERROR(INDEX('Guias Salariais'!$D$1:$D528,SMALL(IF(V$1='Guias Salariais'!$C$1:$C$500,ROW('Guias Salariais'!$C$1:$C$500)-ROW('Guias Salariais'!$C$1)+1),ROW(29:29))),"")</f>
        <v/>
      </c>
    </row>
    <row r="31" spans="1:22">
      <c r="A31" s="483"/>
      <c r="B31" s="404" t="str" cm="1">
        <f t="array" ref="B31">IFERROR(INDEX('Guias Salariais'!$D$1:$D529,SMALL(IF(B$1='Guias Salariais'!$C$1:$C$500,ROW('Guias Salariais'!$C$1:$C$500)-ROW('Guias Salariais'!$C$1)+1),ROW(30:30))),"")</f>
        <v/>
      </c>
      <c r="C31" s="405" t="str" cm="1">
        <f t="array" ref="C31">IFERROR(INDEX('Guias Salariais'!$D$1:$D529,SMALL(IF(C$1='Guias Salariais'!$C$1:$C$500,ROW('Guias Salariais'!$C$1:$C$500)-ROW('Guias Salariais'!$C$1)+1),ROW(30:30))),"")</f>
        <v/>
      </c>
      <c r="D31" s="404" t="str" cm="1">
        <f t="array" ref="D31">IFERROR(INDEX('Guias Salariais'!$D$1:$D529,SMALL(IF(D$1='Guias Salariais'!$C$1:$C$500,ROW('Guias Salariais'!$C$1:$C$500)-ROW('Guias Salariais'!$C$1)+1),ROW(30:30))),"")</f>
        <v/>
      </c>
      <c r="E31" s="405" t="str" cm="1">
        <f t="array" ref="E31">IFERROR(INDEX('Guias Salariais'!$D$1:$D529,SMALL(IF(E$1='Guias Salariais'!$C$1:$C$500,ROW('Guias Salariais'!$C$1:$C$500)-ROW('Guias Salariais'!$C$1)+1),ROW(30:30))),"")</f>
        <v/>
      </c>
      <c r="F31" s="404" t="str" cm="1">
        <f t="array" ref="F31">IFERROR(INDEX('Guias Salariais'!$D$1:$D529,SMALL(IF(F$1='Guias Salariais'!$C$1:$C$500,ROW('Guias Salariais'!$C$1:$C$500)-ROW('Guias Salariais'!$C$1)+1),ROW(30:30))),"")</f>
        <v/>
      </c>
      <c r="G31" s="405" cm="1">
        <f t="array" ref="G31">IFERROR(INDEX('Guias Salariais'!$D$1:$D529,SMALL(IF(G$1='Guias Salariais'!$C$1:$C$500,ROW('Guias Salariais'!$C$1:$C$500)-ROW('Guias Salariais'!$C$1)+1),ROW(30:30))),"")</f>
        <v>8450</v>
      </c>
      <c r="H31" s="404" cm="1">
        <f t="array" ref="H31">IFERROR(INDEX('Guias Salariais'!$D$1:$D529,SMALL(IF(H$1='Guias Salariais'!$C$1:$C$500,ROW('Guias Salariais'!$C$1:$C$500)-ROW('Guias Salariais'!$C$1)+1),ROW(30:30))),"")</f>
        <v>14235</v>
      </c>
      <c r="I31" s="405" cm="1">
        <f t="array" ref="I31">IFERROR(INDEX('Guias Salariais'!$D$1:$D529,SMALL(IF(I$1='Guias Salariais'!$C$1:$C$500,ROW('Guias Salariais'!$C$1:$C$500)-ROW('Guias Salariais'!$C$1)+1),ROW(30:30))),"")</f>
        <v>16575</v>
      </c>
      <c r="J31" s="404" t="str" cm="1">
        <f t="array" ref="J31">IFERROR(INDEX('Guias Salariais'!$D$1:$D529,SMALL(IF(J$1='Guias Salariais'!$C$1:$C$500,ROW('Guias Salariais'!$C$1:$C$500)-ROW('Guias Salariais'!$C$1)+1),ROW(30:30))),"")</f>
        <v/>
      </c>
      <c r="K31" s="405" t="str" cm="1">
        <f t="array" ref="K31">IFERROR(INDEX('Guias Salariais'!$D$1:$D529,SMALL(IF(K$1='Guias Salariais'!$C$1:$C$500,ROW('Guias Salariais'!$C$1:$C$500)-ROW('Guias Salariais'!$C$1)+1),ROW(30:30))),"")</f>
        <v/>
      </c>
      <c r="L31" s="404" t="str" cm="1">
        <f t="array" ref="L31">IFERROR(INDEX('Guias Salariais'!$D$1:$D529,SMALL(IF(L$1='Guias Salariais'!$C$1:$C$500,ROW('Guias Salariais'!$C$1:$C$500)-ROW('Guias Salariais'!$C$1)+1),ROW(30:30))),"")</f>
        <v/>
      </c>
      <c r="M31" s="405" t="str" cm="1">
        <f t="array" ref="M31">IFERROR(INDEX('Guias Salariais'!$D$1:$D529,SMALL(IF(M$1='Guias Salariais'!$C$1:$C$500,ROW('Guias Salariais'!$C$1:$C$500)-ROW('Guias Salariais'!$C$1)+1),ROW(30:30))),"")</f>
        <v/>
      </c>
      <c r="N31" s="404" t="str" cm="1">
        <f t="array" ref="N31">IFERROR(INDEX('Guias Salariais'!$D$1:$D529,SMALL(IF(N$1='Guias Salariais'!$C$1:$C$500,ROW('Guias Salariais'!$C$1:$C$500)-ROW('Guias Salariais'!$C$1)+1),ROW(30:30))),"")</f>
        <v/>
      </c>
      <c r="O31" s="405" t="str" cm="1">
        <f t="array" ref="O31">IFERROR(INDEX('Guias Salariais'!$D$1:$D529,SMALL(IF(O$1='Guias Salariais'!$C$1:$C$500,ROW('Guias Salariais'!$C$1:$C$500)-ROW('Guias Salariais'!$C$1)+1),ROW(30:30))),"")</f>
        <v/>
      </c>
      <c r="P31" s="404" t="str" cm="1">
        <f t="array" ref="P31">IFERROR(INDEX('Guias Salariais'!$D$1:$D529,SMALL(IF(P$1='Guias Salariais'!$C$1:$C$500,ROW('Guias Salariais'!$C$1:$C$500)-ROW('Guias Salariais'!$C$1)+1),ROW(30:30))),"")</f>
        <v/>
      </c>
      <c r="Q31" s="405" t="str" cm="1">
        <f t="array" ref="Q31">IFERROR(INDEX('Guias Salariais'!$D$1:$D529,SMALL(IF(Q$1='Guias Salariais'!$C$1:$C$500,ROW('Guias Salariais'!$C$1:$C$500)-ROW('Guias Salariais'!$C$1)+1),ROW(30:30))),"")</f>
        <v/>
      </c>
      <c r="R31" s="404" t="str" cm="1">
        <f t="array" ref="R31">IFERROR(INDEX('Guias Salariais'!$D$1:$D529,SMALL(IF(R$1='Guias Salariais'!$C$1:$C$500,ROW('Guias Salariais'!$C$1:$C$500)-ROW('Guias Salariais'!$C$1)+1),ROW(30:30))),"")</f>
        <v/>
      </c>
      <c r="S31" s="405" t="str" cm="1">
        <f t="array" ref="S31">IFERROR(INDEX('Guias Salariais'!$D$1:$D529,SMALL(IF(S$1='Guias Salariais'!$C$1:$C$500,ROW('Guias Salariais'!$C$1:$C$500)-ROW('Guias Salariais'!$C$1)+1),ROW(30:30))),"")</f>
        <v/>
      </c>
      <c r="T31" s="404" t="str" cm="1">
        <f t="array" ref="T31">IFERROR(INDEX('Guias Salariais'!$D$1:$D529,SMALL(IF(T$1='Guias Salariais'!$C$1:$C$500,ROW('Guias Salariais'!$C$1:$C$500)-ROW('Guias Salariais'!$C$1)+1),ROW(30:30))),"")</f>
        <v/>
      </c>
      <c r="U31" s="405" t="str" cm="1">
        <f t="array" ref="U31">IFERROR(INDEX('Guias Salariais'!$D$1:$D529,SMALL(IF(U$1='Guias Salariais'!$C$1:$C$500,ROW('Guias Salariais'!$C$1:$C$500)-ROW('Guias Salariais'!$C$1)+1),ROW(30:30))),"")</f>
        <v/>
      </c>
      <c r="V31" s="406" t="str" cm="1">
        <f t="array" ref="V31">IFERROR(INDEX('Guias Salariais'!$D$1:$D529,SMALL(IF(V$1='Guias Salariais'!$C$1:$C$500,ROW('Guias Salariais'!$C$1:$C$500)-ROW('Guias Salariais'!$C$1)+1),ROW(30:30))),"")</f>
        <v/>
      </c>
    </row>
    <row r="32" spans="1:22">
      <c r="A32" s="483"/>
      <c r="B32" s="404" t="str" cm="1">
        <f t="array" ref="B32">IFERROR(INDEX('Guias Salariais'!$D$1:$D530,SMALL(IF(B$1='Guias Salariais'!$C$1:$C$500,ROW('Guias Salariais'!$C$1:$C$500)-ROW('Guias Salariais'!$C$1)+1),ROW(31:31))),"")</f>
        <v/>
      </c>
      <c r="C32" s="405" t="str" cm="1">
        <f t="array" ref="C32">IFERROR(INDEX('Guias Salariais'!$D$1:$D530,SMALL(IF(C$1='Guias Salariais'!$C$1:$C$500,ROW('Guias Salariais'!$C$1:$C$500)-ROW('Guias Salariais'!$C$1)+1),ROW(31:31))),"")</f>
        <v/>
      </c>
      <c r="D32" s="404" t="str" cm="1">
        <f t="array" ref="D32">IFERROR(INDEX('Guias Salariais'!$D$1:$D530,SMALL(IF(D$1='Guias Salariais'!$C$1:$C$500,ROW('Guias Salariais'!$C$1:$C$500)-ROW('Guias Salariais'!$C$1)+1),ROW(31:31))),"")</f>
        <v/>
      </c>
      <c r="E32" s="405" t="str" cm="1">
        <f t="array" ref="E32">IFERROR(INDEX('Guias Salariais'!$D$1:$D530,SMALL(IF(E$1='Guias Salariais'!$C$1:$C$500,ROW('Guias Salariais'!$C$1:$C$500)-ROW('Guias Salariais'!$C$1)+1),ROW(31:31))),"")</f>
        <v/>
      </c>
      <c r="F32" s="404" t="str" cm="1">
        <f t="array" ref="F32">IFERROR(INDEX('Guias Salariais'!$D$1:$D530,SMALL(IF(F$1='Guias Salariais'!$C$1:$C$500,ROW('Guias Salariais'!$C$1:$C$500)-ROW('Guias Salariais'!$C$1)+1),ROW(31:31))),"")</f>
        <v/>
      </c>
      <c r="G32" s="405" cm="1">
        <f t="array" ref="G32">IFERROR(INDEX('Guias Salariais'!$D$1:$D530,SMALL(IF(G$1='Guias Salariais'!$C$1:$C$500,ROW('Guias Salariais'!$C$1:$C$500)-ROW('Guias Salariais'!$C$1)+1),ROW(31:31))),"")</f>
        <v>9100</v>
      </c>
      <c r="H32" s="404" cm="1">
        <f t="array" ref="H32">IFERROR(INDEX('Guias Salariais'!$D$1:$D530,SMALL(IF(H$1='Guias Salariais'!$C$1:$C$500,ROW('Guias Salariais'!$C$1:$C$500)-ROW('Guias Salariais'!$C$1)+1),ROW(31:31))),"")</f>
        <v>15600</v>
      </c>
      <c r="I32" s="405" cm="1">
        <f t="array" ref="I32">IFERROR(INDEX('Guias Salariais'!$D$1:$D530,SMALL(IF(I$1='Guias Salariais'!$C$1:$C$500,ROW('Guias Salariais'!$C$1:$C$500)-ROW('Guias Salariais'!$C$1)+1),ROW(31:31))),"")</f>
        <v>16575</v>
      </c>
      <c r="J32" s="404" t="str" cm="1">
        <f t="array" ref="J32">IFERROR(INDEX('Guias Salariais'!$D$1:$D530,SMALL(IF(J$1='Guias Salariais'!$C$1:$C$500,ROW('Guias Salariais'!$C$1:$C$500)-ROW('Guias Salariais'!$C$1)+1),ROW(31:31))),"")</f>
        <v/>
      </c>
      <c r="K32" s="405" t="str" cm="1">
        <f t="array" ref="K32">IFERROR(INDEX('Guias Salariais'!$D$1:$D530,SMALL(IF(K$1='Guias Salariais'!$C$1:$C$500,ROW('Guias Salariais'!$C$1:$C$500)-ROW('Guias Salariais'!$C$1)+1),ROW(31:31))),"")</f>
        <v/>
      </c>
      <c r="L32" s="404" t="str" cm="1">
        <f t="array" ref="L32">IFERROR(INDEX('Guias Salariais'!$D$1:$D530,SMALL(IF(L$1='Guias Salariais'!$C$1:$C$500,ROW('Guias Salariais'!$C$1:$C$500)-ROW('Guias Salariais'!$C$1)+1),ROW(31:31))),"")</f>
        <v/>
      </c>
      <c r="M32" s="405" t="str" cm="1">
        <f t="array" ref="M32">IFERROR(INDEX('Guias Salariais'!$D$1:$D530,SMALL(IF(M$1='Guias Salariais'!$C$1:$C$500,ROW('Guias Salariais'!$C$1:$C$500)-ROW('Guias Salariais'!$C$1)+1),ROW(31:31))),"")</f>
        <v/>
      </c>
      <c r="N32" s="404" t="str" cm="1">
        <f t="array" ref="N32">IFERROR(INDEX('Guias Salariais'!$D$1:$D530,SMALL(IF(N$1='Guias Salariais'!$C$1:$C$500,ROW('Guias Salariais'!$C$1:$C$500)-ROW('Guias Salariais'!$C$1)+1),ROW(31:31))),"")</f>
        <v/>
      </c>
      <c r="O32" s="405" t="str" cm="1">
        <f t="array" ref="O32">IFERROR(INDEX('Guias Salariais'!$D$1:$D530,SMALL(IF(O$1='Guias Salariais'!$C$1:$C$500,ROW('Guias Salariais'!$C$1:$C$500)-ROW('Guias Salariais'!$C$1)+1),ROW(31:31))),"")</f>
        <v/>
      </c>
      <c r="P32" s="404" t="str" cm="1">
        <f t="array" ref="P32">IFERROR(INDEX('Guias Salariais'!$D$1:$D530,SMALL(IF(P$1='Guias Salariais'!$C$1:$C$500,ROW('Guias Salariais'!$C$1:$C$500)-ROW('Guias Salariais'!$C$1)+1),ROW(31:31))),"")</f>
        <v/>
      </c>
      <c r="Q32" s="405" t="str" cm="1">
        <f t="array" ref="Q32">IFERROR(INDEX('Guias Salariais'!$D$1:$D530,SMALL(IF(Q$1='Guias Salariais'!$C$1:$C$500,ROW('Guias Salariais'!$C$1:$C$500)-ROW('Guias Salariais'!$C$1)+1),ROW(31:31))),"")</f>
        <v/>
      </c>
      <c r="R32" s="404" t="str" cm="1">
        <f t="array" ref="R32">IFERROR(INDEX('Guias Salariais'!$D$1:$D530,SMALL(IF(R$1='Guias Salariais'!$C$1:$C$500,ROW('Guias Salariais'!$C$1:$C$500)-ROW('Guias Salariais'!$C$1)+1),ROW(31:31))),"")</f>
        <v/>
      </c>
      <c r="S32" s="405" t="str" cm="1">
        <f t="array" ref="S32">IFERROR(INDEX('Guias Salariais'!$D$1:$D530,SMALL(IF(S$1='Guias Salariais'!$C$1:$C$500,ROW('Guias Salariais'!$C$1:$C$500)-ROW('Guias Salariais'!$C$1)+1),ROW(31:31))),"")</f>
        <v/>
      </c>
      <c r="T32" s="404" t="str" cm="1">
        <f t="array" ref="T32">IFERROR(INDEX('Guias Salariais'!$D$1:$D530,SMALL(IF(T$1='Guias Salariais'!$C$1:$C$500,ROW('Guias Salariais'!$C$1:$C$500)-ROW('Guias Salariais'!$C$1)+1),ROW(31:31))),"")</f>
        <v/>
      </c>
      <c r="U32" s="405" t="str" cm="1">
        <f t="array" ref="U32">IFERROR(INDEX('Guias Salariais'!$D$1:$D530,SMALL(IF(U$1='Guias Salariais'!$C$1:$C$500,ROW('Guias Salariais'!$C$1:$C$500)-ROW('Guias Salariais'!$C$1)+1),ROW(31:31))),"")</f>
        <v/>
      </c>
      <c r="V32" s="406" t="str" cm="1">
        <f t="array" ref="V32">IFERROR(INDEX('Guias Salariais'!$D$1:$D530,SMALL(IF(V$1='Guias Salariais'!$C$1:$C$500,ROW('Guias Salariais'!$C$1:$C$500)-ROW('Guias Salariais'!$C$1)+1),ROW(31:31))),"")</f>
        <v/>
      </c>
    </row>
    <row r="33" spans="1:22">
      <c r="A33" s="483"/>
      <c r="B33" s="404" t="str" cm="1">
        <f t="array" ref="B33">IFERROR(INDEX('Guias Salariais'!$D$1:$D531,SMALL(IF(B$1='Guias Salariais'!$C$1:$C$500,ROW('Guias Salariais'!$C$1:$C$500)-ROW('Guias Salariais'!$C$1)+1),ROW(32:32))),"")</f>
        <v/>
      </c>
      <c r="C33" s="405" t="str" cm="1">
        <f t="array" ref="C33">IFERROR(INDEX('Guias Salariais'!$D$1:$D531,SMALL(IF(C$1='Guias Salariais'!$C$1:$C$500,ROW('Guias Salariais'!$C$1:$C$500)-ROW('Guias Salariais'!$C$1)+1),ROW(32:32))),"")</f>
        <v/>
      </c>
      <c r="D33" s="404" t="str" cm="1">
        <f t="array" ref="D33">IFERROR(INDEX('Guias Salariais'!$D$1:$D531,SMALL(IF(D$1='Guias Salariais'!$C$1:$C$500,ROW('Guias Salariais'!$C$1:$C$500)-ROW('Guias Salariais'!$C$1)+1),ROW(32:32))),"")</f>
        <v/>
      </c>
      <c r="E33" s="405" t="str" cm="1">
        <f t="array" ref="E33">IFERROR(INDEX('Guias Salariais'!$D$1:$D531,SMALL(IF(E$1='Guias Salariais'!$C$1:$C$500,ROW('Guias Salariais'!$C$1:$C$500)-ROW('Guias Salariais'!$C$1)+1),ROW(32:32))),"")</f>
        <v/>
      </c>
      <c r="F33" s="404" t="str" cm="1">
        <f t="array" ref="F33">IFERROR(INDEX('Guias Salariais'!$D$1:$D531,SMALL(IF(F$1='Guias Salariais'!$C$1:$C$500,ROW('Guias Salariais'!$C$1:$C$500)-ROW('Guias Salariais'!$C$1)+1),ROW(32:32))),"")</f>
        <v/>
      </c>
      <c r="G33" s="405" cm="1">
        <f t="array" ref="G33">IFERROR(INDEX('Guias Salariais'!$D$1:$D531,SMALL(IF(G$1='Guias Salariais'!$C$1:$C$500,ROW('Guias Salariais'!$C$1:$C$500)-ROW('Guias Salariais'!$C$1)+1),ROW(32:32))),"")</f>
        <v>10075</v>
      </c>
      <c r="H33" s="404" cm="1">
        <f t="array" ref="H33">IFERROR(INDEX('Guias Salariais'!$D$1:$D531,SMALL(IF(H$1='Guias Salariais'!$C$1:$C$500,ROW('Guias Salariais'!$C$1:$C$500)-ROW('Guias Salariais'!$C$1)+1),ROW(32:32))),"")</f>
        <v>13650</v>
      </c>
      <c r="I33" s="405" cm="1">
        <f t="array" ref="I33">IFERROR(INDEX('Guias Salariais'!$D$1:$D531,SMALL(IF(I$1='Guias Salariais'!$C$1:$C$500,ROW('Guias Salariais'!$C$1:$C$500)-ROW('Guias Salariais'!$C$1)+1),ROW(32:32))),"")</f>
        <v>18200</v>
      </c>
      <c r="J33" s="404" t="str" cm="1">
        <f t="array" ref="J33">IFERROR(INDEX('Guias Salariais'!$D$1:$D531,SMALL(IF(J$1='Guias Salariais'!$C$1:$C$500,ROW('Guias Salariais'!$C$1:$C$500)-ROW('Guias Salariais'!$C$1)+1),ROW(32:32))),"")</f>
        <v/>
      </c>
      <c r="K33" s="405" t="str" cm="1">
        <f t="array" ref="K33">IFERROR(INDEX('Guias Salariais'!$D$1:$D531,SMALL(IF(K$1='Guias Salariais'!$C$1:$C$500,ROW('Guias Salariais'!$C$1:$C$500)-ROW('Guias Salariais'!$C$1)+1),ROW(32:32))),"")</f>
        <v/>
      </c>
      <c r="L33" s="404" t="str" cm="1">
        <f t="array" ref="L33">IFERROR(INDEX('Guias Salariais'!$D$1:$D531,SMALL(IF(L$1='Guias Salariais'!$C$1:$C$500,ROW('Guias Salariais'!$C$1:$C$500)-ROW('Guias Salariais'!$C$1)+1),ROW(32:32))),"")</f>
        <v/>
      </c>
      <c r="M33" s="405" t="str" cm="1">
        <f t="array" ref="M33">IFERROR(INDEX('Guias Salariais'!$D$1:$D531,SMALL(IF(M$1='Guias Salariais'!$C$1:$C$500,ROW('Guias Salariais'!$C$1:$C$500)-ROW('Guias Salariais'!$C$1)+1),ROW(32:32))),"")</f>
        <v/>
      </c>
      <c r="N33" s="404" t="str" cm="1">
        <f t="array" ref="N33">IFERROR(INDEX('Guias Salariais'!$D$1:$D531,SMALL(IF(N$1='Guias Salariais'!$C$1:$C$500,ROW('Guias Salariais'!$C$1:$C$500)-ROW('Guias Salariais'!$C$1)+1),ROW(32:32))),"")</f>
        <v/>
      </c>
      <c r="O33" s="405" t="str" cm="1">
        <f t="array" ref="O33">IFERROR(INDEX('Guias Salariais'!$D$1:$D531,SMALL(IF(O$1='Guias Salariais'!$C$1:$C$500,ROW('Guias Salariais'!$C$1:$C$500)-ROW('Guias Salariais'!$C$1)+1),ROW(32:32))),"")</f>
        <v/>
      </c>
      <c r="P33" s="404" t="str" cm="1">
        <f t="array" ref="P33">IFERROR(INDEX('Guias Salariais'!$D$1:$D531,SMALL(IF(P$1='Guias Salariais'!$C$1:$C$500,ROW('Guias Salariais'!$C$1:$C$500)-ROW('Guias Salariais'!$C$1)+1),ROW(32:32))),"")</f>
        <v/>
      </c>
      <c r="Q33" s="405" t="str" cm="1">
        <f t="array" ref="Q33">IFERROR(INDEX('Guias Salariais'!$D$1:$D531,SMALL(IF(Q$1='Guias Salariais'!$C$1:$C$500,ROW('Guias Salariais'!$C$1:$C$500)-ROW('Guias Salariais'!$C$1)+1),ROW(32:32))),"")</f>
        <v/>
      </c>
      <c r="R33" s="404" t="str" cm="1">
        <f t="array" ref="R33">IFERROR(INDEX('Guias Salariais'!$D$1:$D531,SMALL(IF(R$1='Guias Salariais'!$C$1:$C$500,ROW('Guias Salariais'!$C$1:$C$500)-ROW('Guias Salariais'!$C$1)+1),ROW(32:32))),"")</f>
        <v/>
      </c>
      <c r="S33" s="405" t="str" cm="1">
        <f t="array" ref="S33">IFERROR(INDEX('Guias Salariais'!$D$1:$D531,SMALL(IF(S$1='Guias Salariais'!$C$1:$C$500,ROW('Guias Salariais'!$C$1:$C$500)-ROW('Guias Salariais'!$C$1)+1),ROW(32:32))),"")</f>
        <v/>
      </c>
      <c r="T33" s="404" t="str" cm="1">
        <f t="array" ref="T33">IFERROR(INDEX('Guias Salariais'!$D$1:$D531,SMALL(IF(T$1='Guias Salariais'!$C$1:$C$500,ROW('Guias Salariais'!$C$1:$C$500)-ROW('Guias Salariais'!$C$1)+1),ROW(32:32))),"")</f>
        <v/>
      </c>
      <c r="U33" s="405" t="str" cm="1">
        <f t="array" ref="U33">IFERROR(INDEX('Guias Salariais'!$D$1:$D531,SMALL(IF(U$1='Guias Salariais'!$C$1:$C$500,ROW('Guias Salariais'!$C$1:$C$500)-ROW('Guias Salariais'!$C$1)+1),ROW(32:32))),"")</f>
        <v/>
      </c>
      <c r="V33" s="406" t="str" cm="1">
        <f t="array" ref="V33">IFERROR(INDEX('Guias Salariais'!$D$1:$D531,SMALL(IF(V$1='Guias Salariais'!$C$1:$C$500,ROW('Guias Salariais'!$C$1:$C$500)-ROW('Guias Salariais'!$C$1)+1),ROW(32:32))),"")</f>
        <v/>
      </c>
    </row>
    <row r="34" spans="1:22">
      <c r="A34" s="483"/>
      <c r="B34" s="404" t="str" cm="1">
        <f t="array" ref="B34">IFERROR(INDEX('Guias Salariais'!$D$1:$D532,SMALL(IF(B$1='Guias Salariais'!$C$1:$C$500,ROW('Guias Salariais'!$C$1:$C$500)-ROW('Guias Salariais'!$C$1)+1),ROW(33:33))),"")</f>
        <v/>
      </c>
      <c r="C34" s="405" t="str" cm="1">
        <f t="array" ref="C34">IFERROR(INDEX('Guias Salariais'!$D$1:$D532,SMALL(IF(C$1='Guias Salariais'!$C$1:$C$500,ROW('Guias Salariais'!$C$1:$C$500)-ROW('Guias Salariais'!$C$1)+1),ROW(33:33))),"")</f>
        <v/>
      </c>
      <c r="D34" s="404" t="str" cm="1">
        <f t="array" ref="D34">IFERROR(INDEX('Guias Salariais'!$D$1:$D532,SMALL(IF(D$1='Guias Salariais'!$C$1:$C$500,ROW('Guias Salariais'!$C$1:$C$500)-ROW('Guias Salariais'!$C$1)+1),ROW(33:33))),"")</f>
        <v/>
      </c>
      <c r="E34" s="405" t="str" cm="1">
        <f t="array" ref="E34">IFERROR(INDEX('Guias Salariais'!$D$1:$D532,SMALL(IF(E$1='Guias Salariais'!$C$1:$C$500,ROW('Guias Salariais'!$C$1:$C$500)-ROW('Guias Salariais'!$C$1)+1),ROW(33:33))),"")</f>
        <v/>
      </c>
      <c r="F34" s="404" t="str" cm="1">
        <f t="array" ref="F34">IFERROR(INDEX('Guias Salariais'!$D$1:$D532,SMALL(IF(F$1='Guias Salariais'!$C$1:$C$500,ROW('Guias Salariais'!$C$1:$C$500)-ROW('Guias Salariais'!$C$1)+1),ROW(33:33))),"")</f>
        <v/>
      </c>
      <c r="G34" s="405" cm="1">
        <f t="array" ref="G34">IFERROR(INDEX('Guias Salariais'!$D$1:$D532,SMALL(IF(G$1='Guias Salariais'!$C$1:$C$500,ROW('Guias Salariais'!$C$1:$C$500)-ROW('Guias Salariais'!$C$1)+1),ROW(33:33))),"")</f>
        <v>10725</v>
      </c>
      <c r="H34" s="404" cm="1">
        <f t="array" ref="H34">IFERROR(INDEX('Guias Salariais'!$D$1:$D532,SMALL(IF(H$1='Guias Salariais'!$C$1:$C$500,ROW('Guias Salariais'!$C$1:$C$500)-ROW('Guias Salariais'!$C$1)+1),ROW(33:33))),"")</f>
        <v>9230</v>
      </c>
      <c r="I34" s="359" cm="1">
        <f t="array" ref="I34">IFERROR(INDEX('Guias Salariais'!$D$1:$D532,SMALL(IF(I$1='Guias Salariais'!$C$1:$C$500,ROW('Guias Salariais'!$C$1:$C$500)-ROW('Guias Salariais'!$C$1)+1),ROW(33:33))),"")</f>
        <v>24050</v>
      </c>
      <c r="J34" s="404" t="str" cm="1">
        <f t="array" ref="J34">IFERROR(INDEX('Guias Salariais'!$D$1:$D532,SMALL(IF(J$1='Guias Salariais'!$C$1:$C$500,ROW('Guias Salariais'!$C$1:$C$500)-ROW('Guias Salariais'!$C$1)+1),ROW(33:33))),"")</f>
        <v/>
      </c>
      <c r="K34" s="405" t="str" cm="1">
        <f t="array" ref="K34">IFERROR(INDEX('Guias Salariais'!$D$1:$D532,SMALL(IF(K$1='Guias Salariais'!$C$1:$C$500,ROW('Guias Salariais'!$C$1:$C$500)-ROW('Guias Salariais'!$C$1)+1),ROW(33:33))),"")</f>
        <v/>
      </c>
      <c r="L34" s="404" t="str" cm="1">
        <f t="array" ref="L34">IFERROR(INDEX('Guias Salariais'!$D$1:$D532,SMALL(IF(L$1='Guias Salariais'!$C$1:$C$500,ROW('Guias Salariais'!$C$1:$C$500)-ROW('Guias Salariais'!$C$1)+1),ROW(33:33))),"")</f>
        <v/>
      </c>
      <c r="M34" s="405" t="str" cm="1">
        <f t="array" ref="M34">IFERROR(INDEX('Guias Salariais'!$D$1:$D532,SMALL(IF(M$1='Guias Salariais'!$C$1:$C$500,ROW('Guias Salariais'!$C$1:$C$500)-ROW('Guias Salariais'!$C$1)+1),ROW(33:33))),"")</f>
        <v/>
      </c>
      <c r="N34" s="404" t="str" cm="1">
        <f t="array" ref="N34">IFERROR(INDEX('Guias Salariais'!$D$1:$D532,SMALL(IF(N$1='Guias Salariais'!$C$1:$C$500,ROW('Guias Salariais'!$C$1:$C$500)-ROW('Guias Salariais'!$C$1)+1),ROW(33:33))),"")</f>
        <v/>
      </c>
      <c r="O34" s="405" t="str" cm="1">
        <f t="array" ref="O34">IFERROR(INDEX('Guias Salariais'!$D$1:$D532,SMALL(IF(O$1='Guias Salariais'!$C$1:$C$500,ROW('Guias Salariais'!$C$1:$C$500)-ROW('Guias Salariais'!$C$1)+1),ROW(33:33))),"")</f>
        <v/>
      </c>
      <c r="P34" s="404" t="str" cm="1">
        <f t="array" ref="P34">IFERROR(INDEX('Guias Salariais'!$D$1:$D532,SMALL(IF(P$1='Guias Salariais'!$C$1:$C$500,ROW('Guias Salariais'!$C$1:$C$500)-ROW('Guias Salariais'!$C$1)+1),ROW(33:33))),"")</f>
        <v/>
      </c>
      <c r="Q34" s="405" t="str" cm="1">
        <f t="array" ref="Q34">IFERROR(INDEX('Guias Salariais'!$D$1:$D532,SMALL(IF(Q$1='Guias Salariais'!$C$1:$C$500,ROW('Guias Salariais'!$C$1:$C$500)-ROW('Guias Salariais'!$C$1)+1),ROW(33:33))),"")</f>
        <v/>
      </c>
      <c r="R34" s="404" t="str" cm="1">
        <f t="array" ref="R34">IFERROR(INDEX('Guias Salariais'!$D$1:$D532,SMALL(IF(R$1='Guias Salariais'!$C$1:$C$500,ROW('Guias Salariais'!$C$1:$C$500)-ROW('Guias Salariais'!$C$1)+1),ROW(33:33))),"")</f>
        <v/>
      </c>
      <c r="S34" s="405" t="str" cm="1">
        <f t="array" ref="S34">IFERROR(INDEX('Guias Salariais'!$D$1:$D532,SMALL(IF(S$1='Guias Salariais'!$C$1:$C$500,ROW('Guias Salariais'!$C$1:$C$500)-ROW('Guias Salariais'!$C$1)+1),ROW(33:33))),"")</f>
        <v/>
      </c>
      <c r="T34" s="404" t="str" cm="1">
        <f t="array" ref="T34">IFERROR(INDEX('Guias Salariais'!$D$1:$D532,SMALL(IF(T$1='Guias Salariais'!$C$1:$C$500,ROW('Guias Salariais'!$C$1:$C$500)-ROW('Guias Salariais'!$C$1)+1),ROW(33:33))),"")</f>
        <v/>
      </c>
      <c r="U34" s="405" t="str" cm="1">
        <f t="array" ref="U34">IFERROR(INDEX('Guias Salariais'!$D$1:$D532,SMALL(IF(U$1='Guias Salariais'!$C$1:$C$500,ROW('Guias Salariais'!$C$1:$C$500)-ROW('Guias Salariais'!$C$1)+1),ROW(33:33))),"")</f>
        <v/>
      </c>
      <c r="V34" s="406" t="str" cm="1">
        <f t="array" ref="V34">IFERROR(INDEX('Guias Salariais'!$D$1:$D532,SMALL(IF(V$1='Guias Salariais'!$C$1:$C$500,ROW('Guias Salariais'!$C$1:$C$500)-ROW('Guias Salariais'!$C$1)+1),ROW(33:33))),"")</f>
        <v/>
      </c>
    </row>
    <row r="35" spans="1:22">
      <c r="A35" s="483"/>
      <c r="B35" s="404" t="str" cm="1">
        <f t="array" ref="B35">IFERROR(INDEX('Guias Salariais'!$D$1:$D533,SMALL(IF(B$1='Guias Salariais'!$C$1:$C$500,ROW('Guias Salariais'!$C$1:$C$500)-ROW('Guias Salariais'!$C$1)+1),ROW(34:34))),"")</f>
        <v/>
      </c>
      <c r="C35" s="405" t="str" cm="1">
        <f t="array" ref="C35">IFERROR(INDEX('Guias Salariais'!$D$1:$D533,SMALL(IF(C$1='Guias Salariais'!$C$1:$C$500,ROW('Guias Salariais'!$C$1:$C$500)-ROW('Guias Salariais'!$C$1)+1),ROW(34:34))),"")</f>
        <v/>
      </c>
      <c r="D35" s="404" t="str" cm="1">
        <f t="array" ref="D35">IFERROR(INDEX('Guias Salariais'!$D$1:$D533,SMALL(IF(D$1='Guias Salariais'!$C$1:$C$500,ROW('Guias Salariais'!$C$1:$C$500)-ROW('Guias Salariais'!$C$1)+1),ROW(34:34))),"")</f>
        <v/>
      </c>
      <c r="E35" s="405" t="str" cm="1">
        <f t="array" ref="E35">IFERROR(INDEX('Guias Salariais'!$D$1:$D533,SMALL(IF(E$1='Guias Salariais'!$C$1:$C$500,ROW('Guias Salariais'!$C$1:$C$500)-ROW('Guias Salariais'!$C$1)+1),ROW(34:34))),"")</f>
        <v/>
      </c>
      <c r="F35" s="404" t="str" cm="1">
        <f t="array" ref="F35">IFERROR(INDEX('Guias Salariais'!$D$1:$D533,SMALL(IF(F$1='Guias Salariais'!$C$1:$C$500,ROW('Guias Salariais'!$C$1:$C$500)-ROW('Guias Salariais'!$C$1)+1),ROW(34:34))),"")</f>
        <v/>
      </c>
      <c r="G35" s="405" t="str" cm="1">
        <f t="array" ref="G35">IFERROR(INDEX('Guias Salariais'!$D$1:$D533,SMALL(IF(G$1='Guias Salariais'!$C$1:$C$500,ROW('Guias Salariais'!$C$1:$C$500)-ROW('Guias Salariais'!$C$1)+1),ROW(34:34))),"")</f>
        <v/>
      </c>
      <c r="H35" s="404" cm="1">
        <f t="array" ref="H35">IFERROR(INDEX('Guias Salariais'!$D$1:$D533,SMALL(IF(H$1='Guias Salariais'!$C$1:$C$500,ROW('Guias Salariais'!$C$1:$C$500)-ROW('Guias Salariais'!$C$1)+1),ROW(34:34))),"")</f>
        <v>13276.25</v>
      </c>
      <c r="I35" s="359" cm="1">
        <f t="array" ref="I35">IFERROR(INDEX('Guias Salariais'!$D$1:$D533,SMALL(IF(I$1='Guias Salariais'!$C$1:$C$500,ROW('Guias Salariais'!$C$1:$C$500)-ROW('Guias Salariais'!$C$1)+1),ROW(34:34))),"")</f>
        <v>25025</v>
      </c>
      <c r="J35" s="404" t="str" cm="1">
        <f t="array" ref="J35">IFERROR(INDEX('Guias Salariais'!$D$1:$D533,SMALL(IF(J$1='Guias Salariais'!$C$1:$C$500,ROW('Guias Salariais'!$C$1:$C$500)-ROW('Guias Salariais'!$C$1)+1),ROW(34:34))),"")</f>
        <v/>
      </c>
      <c r="K35" s="405" t="str" cm="1">
        <f t="array" ref="K35">IFERROR(INDEX('Guias Salariais'!$D$1:$D533,SMALL(IF(K$1='Guias Salariais'!$C$1:$C$500,ROW('Guias Salariais'!$C$1:$C$500)-ROW('Guias Salariais'!$C$1)+1),ROW(34:34))),"")</f>
        <v/>
      </c>
      <c r="L35" s="404" t="str" cm="1">
        <f t="array" ref="L35">IFERROR(INDEX('Guias Salariais'!$D$1:$D533,SMALL(IF(L$1='Guias Salariais'!$C$1:$C$500,ROW('Guias Salariais'!$C$1:$C$500)-ROW('Guias Salariais'!$C$1)+1),ROW(34:34))),"")</f>
        <v/>
      </c>
      <c r="M35" s="405" t="str" cm="1">
        <f t="array" ref="M35">IFERROR(INDEX('Guias Salariais'!$D$1:$D533,SMALL(IF(M$1='Guias Salariais'!$C$1:$C$500,ROW('Guias Salariais'!$C$1:$C$500)-ROW('Guias Salariais'!$C$1)+1),ROW(34:34))),"")</f>
        <v/>
      </c>
      <c r="N35" s="404" t="str" cm="1">
        <f t="array" ref="N35">IFERROR(INDEX('Guias Salariais'!$D$1:$D533,SMALL(IF(N$1='Guias Salariais'!$C$1:$C$500,ROW('Guias Salariais'!$C$1:$C$500)-ROW('Guias Salariais'!$C$1)+1),ROW(34:34))),"")</f>
        <v/>
      </c>
      <c r="O35" s="405" t="str" cm="1">
        <f t="array" ref="O35">IFERROR(INDEX('Guias Salariais'!$D$1:$D533,SMALL(IF(O$1='Guias Salariais'!$C$1:$C$500,ROW('Guias Salariais'!$C$1:$C$500)-ROW('Guias Salariais'!$C$1)+1),ROW(34:34))),"")</f>
        <v/>
      </c>
      <c r="P35" s="404" t="str" cm="1">
        <f t="array" ref="P35">IFERROR(INDEX('Guias Salariais'!$D$1:$D533,SMALL(IF(P$1='Guias Salariais'!$C$1:$C$500,ROW('Guias Salariais'!$C$1:$C$500)-ROW('Guias Salariais'!$C$1)+1),ROW(34:34))),"")</f>
        <v/>
      </c>
      <c r="Q35" s="405" t="str" cm="1">
        <f t="array" ref="Q35">IFERROR(INDEX('Guias Salariais'!$D$1:$D533,SMALL(IF(Q$1='Guias Salariais'!$C$1:$C$500,ROW('Guias Salariais'!$C$1:$C$500)-ROW('Guias Salariais'!$C$1)+1),ROW(34:34))),"")</f>
        <v/>
      </c>
      <c r="R35" s="404" t="str" cm="1">
        <f t="array" ref="R35">IFERROR(INDEX('Guias Salariais'!$D$1:$D533,SMALL(IF(R$1='Guias Salariais'!$C$1:$C$500,ROW('Guias Salariais'!$C$1:$C$500)-ROW('Guias Salariais'!$C$1)+1),ROW(34:34))),"")</f>
        <v/>
      </c>
      <c r="S35" s="405" t="str" cm="1">
        <f t="array" ref="S35">IFERROR(INDEX('Guias Salariais'!$D$1:$D533,SMALL(IF(S$1='Guias Salariais'!$C$1:$C$500,ROW('Guias Salariais'!$C$1:$C$500)-ROW('Guias Salariais'!$C$1)+1),ROW(34:34))),"")</f>
        <v/>
      </c>
      <c r="T35" s="404" t="str" cm="1">
        <f t="array" ref="T35">IFERROR(INDEX('Guias Salariais'!$D$1:$D533,SMALL(IF(T$1='Guias Salariais'!$C$1:$C$500,ROW('Guias Salariais'!$C$1:$C$500)-ROW('Guias Salariais'!$C$1)+1),ROW(34:34))),"")</f>
        <v/>
      </c>
      <c r="U35" s="405" t="str" cm="1">
        <f t="array" ref="U35">IFERROR(INDEX('Guias Salariais'!$D$1:$D533,SMALL(IF(U$1='Guias Salariais'!$C$1:$C$500,ROW('Guias Salariais'!$C$1:$C$500)-ROW('Guias Salariais'!$C$1)+1),ROW(34:34))),"")</f>
        <v/>
      </c>
      <c r="V35" s="406" t="str" cm="1">
        <f t="array" ref="V35">IFERROR(INDEX('Guias Salariais'!$D$1:$D533,SMALL(IF(V$1='Guias Salariais'!$C$1:$C$500,ROW('Guias Salariais'!$C$1:$C$500)-ROW('Guias Salariais'!$C$1)+1),ROW(34:34))),"")</f>
        <v/>
      </c>
    </row>
    <row r="36" spans="1:22">
      <c r="A36" s="483"/>
      <c r="B36" s="404" t="str" cm="1">
        <f t="array" ref="B36">IFERROR(INDEX('Guias Salariais'!$D$1:$D534,SMALL(IF(B$1='Guias Salariais'!$C$1:$C$500,ROW('Guias Salariais'!$C$1:$C$500)-ROW('Guias Salariais'!$C$1)+1),ROW(35:35))),"")</f>
        <v/>
      </c>
      <c r="C36" s="405" t="str" cm="1">
        <f t="array" ref="C36">IFERROR(INDEX('Guias Salariais'!$D$1:$D534,SMALL(IF(C$1='Guias Salariais'!$C$1:$C$500,ROW('Guias Salariais'!$C$1:$C$500)-ROW('Guias Salariais'!$C$1)+1),ROW(35:35))),"")</f>
        <v/>
      </c>
      <c r="D36" s="404" t="str" cm="1">
        <f t="array" ref="D36">IFERROR(INDEX('Guias Salariais'!$D$1:$D534,SMALL(IF(D$1='Guias Salariais'!$C$1:$C$500,ROW('Guias Salariais'!$C$1:$C$500)-ROW('Guias Salariais'!$C$1)+1),ROW(35:35))),"")</f>
        <v/>
      </c>
      <c r="E36" s="405" t="str" cm="1">
        <f t="array" ref="E36">IFERROR(INDEX('Guias Salariais'!$D$1:$D534,SMALL(IF(E$1='Guias Salariais'!$C$1:$C$500,ROW('Guias Salariais'!$C$1:$C$500)-ROW('Guias Salariais'!$C$1)+1),ROW(35:35))),"")</f>
        <v/>
      </c>
      <c r="F36" s="404" t="str" cm="1">
        <f t="array" ref="F36">IFERROR(INDEX('Guias Salariais'!$D$1:$D534,SMALL(IF(F$1='Guias Salariais'!$C$1:$C$500,ROW('Guias Salariais'!$C$1:$C$500)-ROW('Guias Salariais'!$C$1)+1),ROW(35:35))),"")</f>
        <v/>
      </c>
      <c r="G36" s="405" t="str" cm="1">
        <f t="array" ref="G36">IFERROR(INDEX('Guias Salariais'!$D$1:$D534,SMALL(IF(G$1='Guias Salariais'!$C$1:$C$500,ROW('Guias Salariais'!$C$1:$C$500)-ROW('Guias Salariais'!$C$1)+1),ROW(35:35))),"")</f>
        <v/>
      </c>
      <c r="H36" s="404" cm="1">
        <f t="array" ref="H36">IFERROR(INDEX('Guias Salariais'!$D$1:$D534,SMALL(IF(H$1='Guias Salariais'!$C$1:$C$500,ROW('Guias Salariais'!$C$1:$C$500)-ROW('Guias Salariais'!$C$1)+1),ROW(35:35))),"")</f>
        <v>15975</v>
      </c>
      <c r="I36" s="405" t="str" cm="1">
        <f t="array" ref="I36">IFERROR(INDEX('Guias Salariais'!$D$1:$D534,SMALL(IF(I$1='Guias Salariais'!$C$1:$C$500,ROW('Guias Salariais'!$C$1:$C$500)-ROW('Guias Salariais'!$C$1)+1),ROW(35:35))),"")</f>
        <v/>
      </c>
      <c r="J36" s="404" t="str" cm="1">
        <f t="array" ref="J36">IFERROR(INDEX('Guias Salariais'!$D$1:$D534,SMALL(IF(J$1='Guias Salariais'!$C$1:$C$500,ROW('Guias Salariais'!$C$1:$C$500)-ROW('Guias Salariais'!$C$1)+1),ROW(35:35))),"")</f>
        <v/>
      </c>
      <c r="K36" s="405" t="str" cm="1">
        <f t="array" ref="K36">IFERROR(INDEX('Guias Salariais'!$D$1:$D534,SMALL(IF(K$1='Guias Salariais'!$C$1:$C$500,ROW('Guias Salariais'!$C$1:$C$500)-ROW('Guias Salariais'!$C$1)+1),ROW(35:35))),"")</f>
        <v/>
      </c>
      <c r="L36" s="404" t="str" cm="1">
        <f t="array" ref="L36">IFERROR(INDEX('Guias Salariais'!$D$1:$D534,SMALL(IF(L$1='Guias Salariais'!$C$1:$C$500,ROW('Guias Salariais'!$C$1:$C$500)-ROW('Guias Salariais'!$C$1)+1),ROW(35:35))),"")</f>
        <v/>
      </c>
      <c r="M36" s="405" t="str" cm="1">
        <f t="array" ref="M36">IFERROR(INDEX('Guias Salariais'!$D$1:$D534,SMALL(IF(M$1='Guias Salariais'!$C$1:$C$500,ROW('Guias Salariais'!$C$1:$C$500)-ROW('Guias Salariais'!$C$1)+1),ROW(35:35))),"")</f>
        <v/>
      </c>
      <c r="N36" s="404" t="str" cm="1">
        <f t="array" ref="N36">IFERROR(INDEX('Guias Salariais'!$D$1:$D534,SMALL(IF(N$1='Guias Salariais'!$C$1:$C$500,ROW('Guias Salariais'!$C$1:$C$500)-ROW('Guias Salariais'!$C$1)+1),ROW(35:35))),"")</f>
        <v/>
      </c>
      <c r="O36" s="405" t="str" cm="1">
        <f t="array" ref="O36">IFERROR(INDEX('Guias Salariais'!$D$1:$D534,SMALL(IF(O$1='Guias Salariais'!$C$1:$C$500,ROW('Guias Salariais'!$C$1:$C$500)-ROW('Guias Salariais'!$C$1)+1),ROW(35:35))),"")</f>
        <v/>
      </c>
      <c r="P36" s="404" t="str" cm="1">
        <f t="array" ref="P36">IFERROR(INDEX('Guias Salariais'!$D$1:$D534,SMALL(IF(P$1='Guias Salariais'!$C$1:$C$500,ROW('Guias Salariais'!$C$1:$C$500)-ROW('Guias Salariais'!$C$1)+1),ROW(35:35))),"")</f>
        <v/>
      </c>
      <c r="Q36" s="405" t="str" cm="1">
        <f t="array" ref="Q36">IFERROR(INDEX('Guias Salariais'!$D$1:$D534,SMALL(IF(Q$1='Guias Salariais'!$C$1:$C$500,ROW('Guias Salariais'!$C$1:$C$500)-ROW('Guias Salariais'!$C$1)+1),ROW(35:35))),"")</f>
        <v/>
      </c>
      <c r="R36" s="404" t="str" cm="1">
        <f t="array" ref="R36">IFERROR(INDEX('Guias Salariais'!$D$1:$D534,SMALL(IF(R$1='Guias Salariais'!$C$1:$C$500,ROW('Guias Salariais'!$C$1:$C$500)-ROW('Guias Salariais'!$C$1)+1),ROW(35:35))),"")</f>
        <v/>
      </c>
      <c r="S36" s="405" t="str" cm="1">
        <f t="array" ref="S36">IFERROR(INDEX('Guias Salariais'!$D$1:$D534,SMALL(IF(S$1='Guias Salariais'!$C$1:$C$500,ROW('Guias Salariais'!$C$1:$C$500)-ROW('Guias Salariais'!$C$1)+1),ROW(35:35))),"")</f>
        <v/>
      </c>
      <c r="T36" s="404" t="str" cm="1">
        <f t="array" ref="T36">IFERROR(INDEX('Guias Salariais'!$D$1:$D534,SMALL(IF(T$1='Guias Salariais'!$C$1:$C$500,ROW('Guias Salariais'!$C$1:$C$500)-ROW('Guias Salariais'!$C$1)+1),ROW(35:35))),"")</f>
        <v/>
      </c>
      <c r="U36" s="405" t="str" cm="1">
        <f t="array" ref="U36">IFERROR(INDEX('Guias Salariais'!$D$1:$D534,SMALL(IF(U$1='Guias Salariais'!$C$1:$C$500,ROW('Guias Salariais'!$C$1:$C$500)-ROW('Guias Salariais'!$C$1)+1),ROW(35:35))),"")</f>
        <v/>
      </c>
      <c r="V36" s="406" t="str" cm="1">
        <f t="array" ref="V36">IFERROR(INDEX('Guias Salariais'!$D$1:$D534,SMALL(IF(V$1='Guias Salariais'!$C$1:$C$500,ROW('Guias Salariais'!$C$1:$C$500)-ROW('Guias Salariais'!$C$1)+1),ROW(35:35))),"")</f>
        <v/>
      </c>
    </row>
    <row r="37" spans="1:22">
      <c r="A37" s="483"/>
      <c r="B37" s="404" t="str" cm="1">
        <f t="array" ref="B37">IFERROR(INDEX('Guias Salariais'!$D$1:$D535,SMALL(IF(B$1='Guias Salariais'!$C$1:$C$500,ROW('Guias Salariais'!$C$1:$C$500)-ROW('Guias Salariais'!$C$1)+1),ROW(36:36))),"")</f>
        <v/>
      </c>
      <c r="C37" s="405" t="str" cm="1">
        <f t="array" ref="C37">IFERROR(INDEX('Guias Salariais'!$D$1:$D535,SMALL(IF(C$1='Guias Salariais'!$C$1:$C$500,ROW('Guias Salariais'!$C$1:$C$500)-ROW('Guias Salariais'!$C$1)+1),ROW(36:36))),"")</f>
        <v/>
      </c>
      <c r="D37" s="404" t="str" cm="1">
        <f t="array" ref="D37">IFERROR(INDEX('Guias Salariais'!$D$1:$D535,SMALL(IF(D$1='Guias Salariais'!$C$1:$C$500,ROW('Guias Salariais'!$C$1:$C$500)-ROW('Guias Salariais'!$C$1)+1),ROW(36:36))),"")</f>
        <v/>
      </c>
      <c r="E37" s="405" t="str" cm="1">
        <f t="array" ref="E37">IFERROR(INDEX('Guias Salariais'!$D$1:$D535,SMALL(IF(E$1='Guias Salariais'!$C$1:$C$500,ROW('Guias Salariais'!$C$1:$C$500)-ROW('Guias Salariais'!$C$1)+1),ROW(36:36))),"")</f>
        <v/>
      </c>
      <c r="F37" s="404" t="str" cm="1">
        <f t="array" ref="F37">IFERROR(INDEX('Guias Salariais'!$D$1:$D535,SMALL(IF(F$1='Guias Salariais'!$C$1:$C$500,ROW('Guias Salariais'!$C$1:$C$500)-ROW('Guias Salariais'!$C$1)+1),ROW(36:36))),"")</f>
        <v/>
      </c>
      <c r="G37" s="405" t="str" cm="1">
        <f t="array" ref="G37">IFERROR(INDEX('Guias Salariais'!$D$1:$D535,SMALL(IF(G$1='Guias Salariais'!$C$1:$C$500,ROW('Guias Salariais'!$C$1:$C$500)-ROW('Guias Salariais'!$C$1)+1),ROW(36:36))),"")</f>
        <v/>
      </c>
      <c r="H37" s="404" cm="1">
        <f t="array" ref="H37">IFERROR(INDEX('Guias Salariais'!$D$1:$D535,SMALL(IF(H$1='Guias Salariais'!$C$1:$C$500,ROW('Guias Salariais'!$C$1:$C$500)-ROW('Guias Salariais'!$C$1)+1),ROW(36:36))),"")</f>
        <v>12025</v>
      </c>
      <c r="I37" s="405" t="str" cm="1">
        <f t="array" ref="I37">IFERROR(INDEX('Guias Salariais'!$D$1:$D535,SMALL(IF(I$1='Guias Salariais'!$C$1:$C$500,ROW('Guias Salariais'!$C$1:$C$500)-ROW('Guias Salariais'!$C$1)+1),ROW(36:36))),"")</f>
        <v/>
      </c>
      <c r="J37" s="404" t="str" cm="1">
        <f t="array" ref="J37">IFERROR(INDEX('Guias Salariais'!$D$1:$D535,SMALL(IF(J$1='Guias Salariais'!$C$1:$C$500,ROW('Guias Salariais'!$C$1:$C$500)-ROW('Guias Salariais'!$C$1)+1),ROW(36:36))),"")</f>
        <v/>
      </c>
      <c r="K37" s="405" t="str" cm="1">
        <f t="array" ref="K37">IFERROR(INDEX('Guias Salariais'!$D$1:$D535,SMALL(IF(K$1='Guias Salariais'!$C$1:$C$500,ROW('Guias Salariais'!$C$1:$C$500)-ROW('Guias Salariais'!$C$1)+1),ROW(36:36))),"")</f>
        <v/>
      </c>
      <c r="L37" s="404" t="str" cm="1">
        <f t="array" ref="L37">IFERROR(INDEX('Guias Salariais'!$D$1:$D535,SMALL(IF(L$1='Guias Salariais'!$C$1:$C$500,ROW('Guias Salariais'!$C$1:$C$500)-ROW('Guias Salariais'!$C$1)+1),ROW(36:36))),"")</f>
        <v/>
      </c>
      <c r="M37" s="405" t="str" cm="1">
        <f t="array" ref="M37">IFERROR(INDEX('Guias Salariais'!$D$1:$D535,SMALL(IF(M$1='Guias Salariais'!$C$1:$C$500,ROW('Guias Salariais'!$C$1:$C$500)-ROW('Guias Salariais'!$C$1)+1),ROW(36:36))),"")</f>
        <v/>
      </c>
      <c r="N37" s="404" t="str" cm="1">
        <f t="array" ref="N37">IFERROR(INDEX('Guias Salariais'!$D$1:$D535,SMALL(IF(N$1='Guias Salariais'!$C$1:$C$500,ROW('Guias Salariais'!$C$1:$C$500)-ROW('Guias Salariais'!$C$1)+1),ROW(36:36))),"")</f>
        <v/>
      </c>
      <c r="O37" s="405" t="str" cm="1">
        <f t="array" ref="O37">IFERROR(INDEX('Guias Salariais'!$D$1:$D535,SMALL(IF(O$1='Guias Salariais'!$C$1:$C$500,ROW('Guias Salariais'!$C$1:$C$500)-ROW('Guias Salariais'!$C$1)+1),ROW(36:36))),"")</f>
        <v/>
      </c>
      <c r="P37" s="404" t="str" cm="1">
        <f t="array" ref="P37">IFERROR(INDEX('Guias Salariais'!$D$1:$D535,SMALL(IF(P$1='Guias Salariais'!$C$1:$C$500,ROW('Guias Salariais'!$C$1:$C$500)-ROW('Guias Salariais'!$C$1)+1),ROW(36:36))),"")</f>
        <v/>
      </c>
      <c r="Q37" s="405" t="str" cm="1">
        <f t="array" ref="Q37">IFERROR(INDEX('Guias Salariais'!$D$1:$D535,SMALL(IF(Q$1='Guias Salariais'!$C$1:$C$500,ROW('Guias Salariais'!$C$1:$C$500)-ROW('Guias Salariais'!$C$1)+1),ROW(36:36))),"")</f>
        <v/>
      </c>
      <c r="R37" s="404" t="str" cm="1">
        <f t="array" ref="R37">IFERROR(INDEX('Guias Salariais'!$D$1:$D535,SMALL(IF(R$1='Guias Salariais'!$C$1:$C$500,ROW('Guias Salariais'!$C$1:$C$500)-ROW('Guias Salariais'!$C$1)+1),ROW(36:36))),"")</f>
        <v/>
      </c>
      <c r="S37" s="405" t="str" cm="1">
        <f t="array" ref="S37">IFERROR(INDEX('Guias Salariais'!$D$1:$D535,SMALL(IF(S$1='Guias Salariais'!$C$1:$C$500,ROW('Guias Salariais'!$C$1:$C$500)-ROW('Guias Salariais'!$C$1)+1),ROW(36:36))),"")</f>
        <v/>
      </c>
      <c r="T37" s="404" t="str" cm="1">
        <f t="array" ref="T37">IFERROR(INDEX('Guias Salariais'!$D$1:$D535,SMALL(IF(T$1='Guias Salariais'!$C$1:$C$500,ROW('Guias Salariais'!$C$1:$C$500)-ROW('Guias Salariais'!$C$1)+1),ROW(36:36))),"")</f>
        <v/>
      </c>
      <c r="U37" s="405" t="str" cm="1">
        <f t="array" ref="U37">IFERROR(INDEX('Guias Salariais'!$D$1:$D535,SMALL(IF(U$1='Guias Salariais'!$C$1:$C$500,ROW('Guias Salariais'!$C$1:$C$500)-ROW('Guias Salariais'!$C$1)+1),ROW(36:36))),"")</f>
        <v/>
      </c>
      <c r="V37" s="406" t="str" cm="1">
        <f t="array" ref="V37">IFERROR(INDEX('Guias Salariais'!$D$1:$D535,SMALL(IF(V$1='Guias Salariais'!$C$1:$C$500,ROW('Guias Salariais'!$C$1:$C$500)-ROW('Guias Salariais'!$C$1)+1),ROW(36:36))),"")</f>
        <v/>
      </c>
    </row>
    <row r="38" spans="1:22">
      <c r="A38" s="483"/>
      <c r="B38" s="404" t="str" cm="1">
        <f t="array" ref="B38">IFERROR(INDEX('Guias Salariais'!$D$1:$D536,SMALL(IF(B$1='Guias Salariais'!$C$1:$C$500,ROW('Guias Salariais'!$C$1:$C$500)-ROW('Guias Salariais'!$C$1)+1),ROW(37:37))),"")</f>
        <v/>
      </c>
      <c r="C38" s="405" t="str" cm="1">
        <f t="array" ref="C38">IFERROR(INDEX('Guias Salariais'!$D$1:$D536,SMALL(IF(C$1='Guias Salariais'!$C$1:$C$500,ROW('Guias Salariais'!$C$1:$C$500)-ROW('Guias Salariais'!$C$1)+1),ROW(37:37))),"")</f>
        <v/>
      </c>
      <c r="D38" s="404" t="str" cm="1">
        <f t="array" ref="D38">IFERROR(INDEX('Guias Salariais'!$D$1:$D536,SMALL(IF(D$1='Guias Salariais'!$C$1:$C$500,ROW('Guias Salariais'!$C$1:$C$500)-ROW('Guias Salariais'!$C$1)+1),ROW(37:37))),"")</f>
        <v/>
      </c>
      <c r="E38" s="405" t="str" cm="1">
        <f t="array" ref="E38">IFERROR(INDEX('Guias Salariais'!$D$1:$D536,SMALL(IF(E$1='Guias Salariais'!$C$1:$C$500,ROW('Guias Salariais'!$C$1:$C$500)-ROW('Guias Salariais'!$C$1)+1),ROW(37:37))),"")</f>
        <v/>
      </c>
      <c r="F38" s="404" t="str" cm="1">
        <f t="array" ref="F38">IFERROR(INDEX('Guias Salariais'!$D$1:$D536,SMALL(IF(F$1='Guias Salariais'!$C$1:$C$500,ROW('Guias Salariais'!$C$1:$C$500)-ROW('Guias Salariais'!$C$1)+1),ROW(37:37))),"")</f>
        <v/>
      </c>
      <c r="G38" s="405" t="str" cm="1">
        <f t="array" ref="G38">IFERROR(INDEX('Guias Salariais'!$D$1:$D536,SMALL(IF(G$1='Guias Salariais'!$C$1:$C$500,ROW('Guias Salariais'!$C$1:$C$500)-ROW('Guias Salariais'!$C$1)+1),ROW(37:37))),"")</f>
        <v/>
      </c>
      <c r="H38" s="404" cm="1">
        <f t="array" ref="H38">IFERROR(INDEX('Guias Salariais'!$D$1:$D536,SMALL(IF(H$1='Guias Salariais'!$C$1:$C$500,ROW('Guias Salariais'!$C$1:$C$500)-ROW('Guias Salariais'!$C$1)+1),ROW(37:37))),"")</f>
        <v>12675</v>
      </c>
      <c r="I38" s="405" t="str" cm="1">
        <f t="array" ref="I38">IFERROR(INDEX('Guias Salariais'!$D$1:$D536,SMALL(IF(I$1='Guias Salariais'!$C$1:$C$500,ROW('Guias Salariais'!$C$1:$C$500)-ROW('Guias Salariais'!$C$1)+1),ROW(37:37))),"")</f>
        <v/>
      </c>
      <c r="J38" s="404" t="str" cm="1">
        <f t="array" ref="J38">IFERROR(INDEX('Guias Salariais'!$D$1:$D536,SMALL(IF(J$1='Guias Salariais'!$C$1:$C$500,ROW('Guias Salariais'!$C$1:$C$500)-ROW('Guias Salariais'!$C$1)+1),ROW(37:37))),"")</f>
        <v/>
      </c>
      <c r="K38" s="405" t="str" cm="1">
        <f t="array" ref="K38">IFERROR(INDEX('Guias Salariais'!$D$1:$D536,SMALL(IF(K$1='Guias Salariais'!$C$1:$C$500,ROW('Guias Salariais'!$C$1:$C$500)-ROW('Guias Salariais'!$C$1)+1),ROW(37:37))),"")</f>
        <v/>
      </c>
      <c r="L38" s="404" t="str" cm="1">
        <f t="array" ref="L38">IFERROR(INDEX('Guias Salariais'!$D$1:$D536,SMALL(IF(L$1='Guias Salariais'!$C$1:$C$500,ROW('Guias Salariais'!$C$1:$C$500)-ROW('Guias Salariais'!$C$1)+1),ROW(37:37))),"")</f>
        <v/>
      </c>
      <c r="M38" s="405" t="str" cm="1">
        <f t="array" ref="M38">IFERROR(INDEX('Guias Salariais'!$D$1:$D536,SMALL(IF(M$1='Guias Salariais'!$C$1:$C$500,ROW('Guias Salariais'!$C$1:$C$500)-ROW('Guias Salariais'!$C$1)+1),ROW(37:37))),"")</f>
        <v/>
      </c>
      <c r="N38" s="404" t="str" cm="1">
        <f t="array" ref="N38">IFERROR(INDEX('Guias Salariais'!$D$1:$D536,SMALL(IF(N$1='Guias Salariais'!$C$1:$C$500,ROW('Guias Salariais'!$C$1:$C$500)-ROW('Guias Salariais'!$C$1)+1),ROW(37:37))),"")</f>
        <v/>
      </c>
      <c r="O38" s="405" t="str" cm="1">
        <f t="array" ref="O38">IFERROR(INDEX('Guias Salariais'!$D$1:$D536,SMALL(IF(O$1='Guias Salariais'!$C$1:$C$500,ROW('Guias Salariais'!$C$1:$C$500)-ROW('Guias Salariais'!$C$1)+1),ROW(37:37))),"")</f>
        <v/>
      </c>
      <c r="P38" s="404" t="str" cm="1">
        <f t="array" ref="P38">IFERROR(INDEX('Guias Salariais'!$D$1:$D536,SMALL(IF(P$1='Guias Salariais'!$C$1:$C$500,ROW('Guias Salariais'!$C$1:$C$500)-ROW('Guias Salariais'!$C$1)+1),ROW(37:37))),"")</f>
        <v/>
      </c>
      <c r="Q38" s="405" t="str" cm="1">
        <f t="array" ref="Q38">IFERROR(INDEX('Guias Salariais'!$D$1:$D536,SMALL(IF(Q$1='Guias Salariais'!$C$1:$C$500,ROW('Guias Salariais'!$C$1:$C$500)-ROW('Guias Salariais'!$C$1)+1),ROW(37:37))),"")</f>
        <v/>
      </c>
      <c r="R38" s="404" t="str" cm="1">
        <f t="array" ref="R38">IFERROR(INDEX('Guias Salariais'!$D$1:$D536,SMALL(IF(R$1='Guias Salariais'!$C$1:$C$500,ROW('Guias Salariais'!$C$1:$C$500)-ROW('Guias Salariais'!$C$1)+1),ROW(37:37))),"")</f>
        <v/>
      </c>
      <c r="S38" s="405" t="str" cm="1">
        <f t="array" ref="S38">IFERROR(INDEX('Guias Salariais'!$D$1:$D536,SMALL(IF(S$1='Guias Salariais'!$C$1:$C$500,ROW('Guias Salariais'!$C$1:$C$500)-ROW('Guias Salariais'!$C$1)+1),ROW(37:37))),"")</f>
        <v/>
      </c>
      <c r="T38" s="404" t="str" cm="1">
        <f t="array" ref="T38">IFERROR(INDEX('Guias Salariais'!$D$1:$D536,SMALL(IF(T$1='Guias Salariais'!$C$1:$C$500,ROW('Guias Salariais'!$C$1:$C$500)-ROW('Guias Salariais'!$C$1)+1),ROW(37:37))),"")</f>
        <v/>
      </c>
      <c r="U38" s="405" t="str" cm="1">
        <f t="array" ref="U38">IFERROR(INDEX('Guias Salariais'!$D$1:$D536,SMALL(IF(U$1='Guias Salariais'!$C$1:$C$500,ROW('Guias Salariais'!$C$1:$C$500)-ROW('Guias Salariais'!$C$1)+1),ROW(37:37))),"")</f>
        <v/>
      </c>
      <c r="V38" s="406" t="str" cm="1">
        <f t="array" ref="V38">IFERROR(INDEX('Guias Salariais'!$D$1:$D536,SMALL(IF(V$1='Guias Salariais'!$C$1:$C$500,ROW('Guias Salariais'!$C$1:$C$500)-ROW('Guias Salariais'!$C$1)+1),ROW(37:37))),"")</f>
        <v/>
      </c>
    </row>
    <row r="39" spans="1:22">
      <c r="A39" s="483"/>
      <c r="B39" s="404" t="str" cm="1">
        <f t="array" ref="B39">IFERROR(INDEX('Guias Salariais'!$D$1:$D537,SMALL(IF(B$1='Guias Salariais'!$C$1:$C$500,ROW('Guias Salariais'!$C$1:$C$500)-ROW('Guias Salariais'!$C$1)+1),ROW(38:38))),"")</f>
        <v/>
      </c>
      <c r="C39" s="405" t="str" cm="1">
        <f t="array" ref="C39">IFERROR(INDEX('Guias Salariais'!$D$1:$D537,SMALL(IF(C$1='Guias Salariais'!$C$1:$C$500,ROW('Guias Salariais'!$C$1:$C$500)-ROW('Guias Salariais'!$C$1)+1),ROW(38:38))),"")</f>
        <v/>
      </c>
      <c r="D39" s="404" t="str" cm="1">
        <f t="array" ref="D39">IFERROR(INDEX('Guias Salariais'!$D$1:$D537,SMALL(IF(D$1='Guias Salariais'!$C$1:$C$500,ROW('Guias Salariais'!$C$1:$C$500)-ROW('Guias Salariais'!$C$1)+1),ROW(38:38))),"")</f>
        <v/>
      </c>
      <c r="E39" s="405" t="str" cm="1">
        <f t="array" ref="E39">IFERROR(INDEX('Guias Salariais'!$D$1:$D537,SMALL(IF(E$1='Guias Salariais'!$C$1:$C$500,ROW('Guias Salariais'!$C$1:$C$500)-ROW('Guias Salariais'!$C$1)+1),ROW(38:38))),"")</f>
        <v/>
      </c>
      <c r="F39" s="404" t="str" cm="1">
        <f t="array" ref="F39">IFERROR(INDEX('Guias Salariais'!$D$1:$D537,SMALL(IF(F$1='Guias Salariais'!$C$1:$C$500,ROW('Guias Salariais'!$C$1:$C$500)-ROW('Guias Salariais'!$C$1)+1),ROW(38:38))),"")</f>
        <v/>
      </c>
      <c r="G39" s="405" t="str" cm="1">
        <f t="array" ref="G39">IFERROR(INDEX('Guias Salariais'!$D$1:$D537,SMALL(IF(G$1='Guias Salariais'!$C$1:$C$500,ROW('Guias Salariais'!$C$1:$C$500)-ROW('Guias Salariais'!$C$1)+1),ROW(38:38))),"")</f>
        <v/>
      </c>
      <c r="H39" s="404" cm="1">
        <f t="array" ref="H39">IFERROR(INDEX('Guias Salariais'!$D$1:$D537,SMALL(IF(H$1='Guias Salariais'!$C$1:$C$500,ROW('Guias Salariais'!$C$1:$C$500)-ROW('Guias Salariais'!$C$1)+1),ROW(38:38))),"")</f>
        <v>12675</v>
      </c>
      <c r="I39" s="405" t="str" cm="1">
        <f t="array" ref="I39">IFERROR(INDEX('Guias Salariais'!$D$1:$D537,SMALL(IF(I$1='Guias Salariais'!$C$1:$C$500,ROW('Guias Salariais'!$C$1:$C$500)-ROW('Guias Salariais'!$C$1)+1),ROW(38:38))),"")</f>
        <v/>
      </c>
      <c r="J39" s="404" t="str" cm="1">
        <f t="array" ref="J39">IFERROR(INDEX('Guias Salariais'!$D$1:$D537,SMALL(IF(J$1='Guias Salariais'!$C$1:$C$500,ROW('Guias Salariais'!$C$1:$C$500)-ROW('Guias Salariais'!$C$1)+1),ROW(38:38))),"")</f>
        <v/>
      </c>
      <c r="K39" s="405" t="str" cm="1">
        <f t="array" ref="K39">IFERROR(INDEX('Guias Salariais'!$D$1:$D537,SMALL(IF(K$1='Guias Salariais'!$C$1:$C$500,ROW('Guias Salariais'!$C$1:$C$500)-ROW('Guias Salariais'!$C$1)+1),ROW(38:38))),"")</f>
        <v/>
      </c>
      <c r="L39" s="404" t="str" cm="1">
        <f t="array" ref="L39">IFERROR(INDEX('Guias Salariais'!$D$1:$D537,SMALL(IF(L$1='Guias Salariais'!$C$1:$C$500,ROW('Guias Salariais'!$C$1:$C$500)-ROW('Guias Salariais'!$C$1)+1),ROW(38:38))),"")</f>
        <v/>
      </c>
      <c r="M39" s="405" t="str" cm="1">
        <f t="array" ref="M39">IFERROR(INDEX('Guias Salariais'!$D$1:$D537,SMALL(IF(M$1='Guias Salariais'!$C$1:$C$500,ROW('Guias Salariais'!$C$1:$C$500)-ROW('Guias Salariais'!$C$1)+1),ROW(38:38))),"")</f>
        <v/>
      </c>
      <c r="N39" s="404" t="str" cm="1">
        <f t="array" ref="N39">IFERROR(INDEX('Guias Salariais'!$D$1:$D537,SMALL(IF(N$1='Guias Salariais'!$C$1:$C$500,ROW('Guias Salariais'!$C$1:$C$500)-ROW('Guias Salariais'!$C$1)+1),ROW(38:38))),"")</f>
        <v/>
      </c>
      <c r="O39" s="405" t="str" cm="1">
        <f t="array" ref="O39">IFERROR(INDEX('Guias Salariais'!$D$1:$D537,SMALL(IF(O$1='Guias Salariais'!$C$1:$C$500,ROW('Guias Salariais'!$C$1:$C$500)-ROW('Guias Salariais'!$C$1)+1),ROW(38:38))),"")</f>
        <v/>
      </c>
      <c r="P39" s="404" t="str" cm="1">
        <f t="array" ref="P39">IFERROR(INDEX('Guias Salariais'!$D$1:$D537,SMALL(IF(P$1='Guias Salariais'!$C$1:$C$500,ROW('Guias Salariais'!$C$1:$C$500)-ROW('Guias Salariais'!$C$1)+1),ROW(38:38))),"")</f>
        <v/>
      </c>
      <c r="Q39" s="405" t="str" cm="1">
        <f t="array" ref="Q39">IFERROR(INDEX('Guias Salariais'!$D$1:$D537,SMALL(IF(Q$1='Guias Salariais'!$C$1:$C$500,ROW('Guias Salariais'!$C$1:$C$500)-ROW('Guias Salariais'!$C$1)+1),ROW(38:38))),"")</f>
        <v/>
      </c>
      <c r="R39" s="404" t="str" cm="1">
        <f t="array" ref="R39">IFERROR(INDEX('Guias Salariais'!$D$1:$D537,SMALL(IF(R$1='Guias Salariais'!$C$1:$C$500,ROW('Guias Salariais'!$C$1:$C$500)-ROW('Guias Salariais'!$C$1)+1),ROW(38:38))),"")</f>
        <v/>
      </c>
      <c r="S39" s="405" t="str" cm="1">
        <f t="array" ref="S39">IFERROR(INDEX('Guias Salariais'!$D$1:$D537,SMALL(IF(S$1='Guias Salariais'!$C$1:$C$500,ROW('Guias Salariais'!$C$1:$C$500)-ROW('Guias Salariais'!$C$1)+1),ROW(38:38))),"")</f>
        <v/>
      </c>
      <c r="T39" s="404" t="str" cm="1">
        <f t="array" ref="T39">IFERROR(INDEX('Guias Salariais'!$D$1:$D537,SMALL(IF(T$1='Guias Salariais'!$C$1:$C$500,ROW('Guias Salariais'!$C$1:$C$500)-ROW('Guias Salariais'!$C$1)+1),ROW(38:38))),"")</f>
        <v/>
      </c>
      <c r="U39" s="405" t="str" cm="1">
        <f t="array" ref="U39">IFERROR(INDEX('Guias Salariais'!$D$1:$D537,SMALL(IF(U$1='Guias Salariais'!$C$1:$C$500,ROW('Guias Salariais'!$C$1:$C$500)-ROW('Guias Salariais'!$C$1)+1),ROW(38:38))),"")</f>
        <v/>
      </c>
      <c r="V39" s="406" t="str" cm="1">
        <f t="array" ref="V39">IFERROR(INDEX('Guias Salariais'!$D$1:$D537,SMALL(IF(V$1='Guias Salariais'!$C$1:$C$500,ROW('Guias Salariais'!$C$1:$C$500)-ROW('Guias Salariais'!$C$1)+1),ROW(38:38))),"")</f>
        <v/>
      </c>
    </row>
    <row r="40" spans="1:22">
      <c r="A40" s="483"/>
      <c r="B40" s="404" t="str" cm="1">
        <f t="array" ref="B40">IFERROR(INDEX('Guias Salariais'!$D$1:$D538,SMALL(IF(B$1='Guias Salariais'!$C$1:$C$500,ROW('Guias Salariais'!$C$1:$C$500)-ROW('Guias Salariais'!$C$1)+1),ROW(39:39))),"")</f>
        <v/>
      </c>
      <c r="C40" s="405" t="str" cm="1">
        <f t="array" ref="C40">IFERROR(INDEX('Guias Salariais'!$D$1:$D538,SMALL(IF(C$1='Guias Salariais'!$C$1:$C$500,ROW('Guias Salariais'!$C$1:$C$500)-ROW('Guias Salariais'!$C$1)+1),ROW(39:39))),"")</f>
        <v/>
      </c>
      <c r="D40" s="404" t="str" cm="1">
        <f t="array" ref="D40">IFERROR(INDEX('Guias Salariais'!$D$1:$D538,SMALL(IF(D$1='Guias Salariais'!$C$1:$C$500,ROW('Guias Salariais'!$C$1:$C$500)-ROW('Guias Salariais'!$C$1)+1),ROW(39:39))),"")</f>
        <v/>
      </c>
      <c r="E40" s="405" t="str" cm="1">
        <f t="array" ref="E40">IFERROR(INDEX('Guias Salariais'!$D$1:$D538,SMALL(IF(E$1='Guias Salariais'!$C$1:$C$500,ROW('Guias Salariais'!$C$1:$C$500)-ROW('Guias Salariais'!$C$1)+1),ROW(39:39))),"")</f>
        <v/>
      </c>
      <c r="F40" s="404" t="str" cm="1">
        <f t="array" ref="F40">IFERROR(INDEX('Guias Salariais'!$D$1:$D538,SMALL(IF(F$1='Guias Salariais'!$C$1:$C$500,ROW('Guias Salariais'!$C$1:$C$500)-ROW('Guias Salariais'!$C$1)+1),ROW(39:39))),"")</f>
        <v/>
      </c>
      <c r="G40" s="405" t="str" cm="1">
        <f t="array" ref="G40">IFERROR(INDEX('Guias Salariais'!$D$1:$D538,SMALL(IF(G$1='Guias Salariais'!$C$1:$C$500,ROW('Guias Salariais'!$C$1:$C$500)-ROW('Guias Salariais'!$C$1)+1),ROW(39:39))),"")</f>
        <v/>
      </c>
      <c r="H40" s="404" cm="1">
        <f t="array" ref="H40">IFERROR(INDEX('Guias Salariais'!$D$1:$D538,SMALL(IF(H$1='Guias Salariais'!$C$1:$C$500,ROW('Guias Salariais'!$C$1:$C$500)-ROW('Guias Salariais'!$C$1)+1),ROW(39:39))),"")</f>
        <v>13975</v>
      </c>
      <c r="I40" s="405" t="str" cm="1">
        <f t="array" ref="I40">IFERROR(INDEX('Guias Salariais'!$D$1:$D538,SMALL(IF(I$1='Guias Salariais'!$C$1:$C$500,ROW('Guias Salariais'!$C$1:$C$500)-ROW('Guias Salariais'!$C$1)+1),ROW(39:39))),"")</f>
        <v/>
      </c>
      <c r="J40" s="404" t="str" cm="1">
        <f t="array" ref="J40">IFERROR(INDEX('Guias Salariais'!$D$1:$D538,SMALL(IF(J$1='Guias Salariais'!$C$1:$C$500,ROW('Guias Salariais'!$C$1:$C$500)-ROW('Guias Salariais'!$C$1)+1),ROW(39:39))),"")</f>
        <v/>
      </c>
      <c r="K40" s="405" t="str" cm="1">
        <f t="array" ref="K40">IFERROR(INDEX('Guias Salariais'!$D$1:$D538,SMALL(IF(K$1='Guias Salariais'!$C$1:$C$500,ROW('Guias Salariais'!$C$1:$C$500)-ROW('Guias Salariais'!$C$1)+1),ROW(39:39))),"")</f>
        <v/>
      </c>
      <c r="L40" s="404" t="str" cm="1">
        <f t="array" ref="L40">IFERROR(INDEX('Guias Salariais'!$D$1:$D538,SMALL(IF(L$1='Guias Salariais'!$C$1:$C$500,ROW('Guias Salariais'!$C$1:$C$500)-ROW('Guias Salariais'!$C$1)+1),ROW(39:39))),"")</f>
        <v/>
      </c>
      <c r="M40" s="405" t="str" cm="1">
        <f t="array" ref="M40">IFERROR(INDEX('Guias Salariais'!$D$1:$D538,SMALL(IF(M$1='Guias Salariais'!$C$1:$C$500,ROW('Guias Salariais'!$C$1:$C$500)-ROW('Guias Salariais'!$C$1)+1),ROW(39:39))),"")</f>
        <v/>
      </c>
      <c r="N40" s="404" t="str" cm="1">
        <f t="array" ref="N40">IFERROR(INDEX('Guias Salariais'!$D$1:$D538,SMALL(IF(N$1='Guias Salariais'!$C$1:$C$500,ROW('Guias Salariais'!$C$1:$C$500)-ROW('Guias Salariais'!$C$1)+1),ROW(39:39))),"")</f>
        <v/>
      </c>
      <c r="O40" s="405" t="str" cm="1">
        <f t="array" ref="O40">IFERROR(INDEX('Guias Salariais'!$D$1:$D538,SMALL(IF(O$1='Guias Salariais'!$C$1:$C$500,ROW('Guias Salariais'!$C$1:$C$500)-ROW('Guias Salariais'!$C$1)+1),ROW(39:39))),"")</f>
        <v/>
      </c>
      <c r="P40" s="404" t="str" cm="1">
        <f t="array" ref="P40">IFERROR(INDEX('Guias Salariais'!$D$1:$D538,SMALL(IF(P$1='Guias Salariais'!$C$1:$C$500,ROW('Guias Salariais'!$C$1:$C$500)-ROW('Guias Salariais'!$C$1)+1),ROW(39:39))),"")</f>
        <v/>
      </c>
      <c r="Q40" s="405" t="str" cm="1">
        <f t="array" ref="Q40">IFERROR(INDEX('Guias Salariais'!$D$1:$D538,SMALL(IF(Q$1='Guias Salariais'!$C$1:$C$500,ROW('Guias Salariais'!$C$1:$C$500)-ROW('Guias Salariais'!$C$1)+1),ROW(39:39))),"")</f>
        <v/>
      </c>
      <c r="R40" s="404" t="str" cm="1">
        <f t="array" ref="R40">IFERROR(INDEX('Guias Salariais'!$D$1:$D538,SMALL(IF(R$1='Guias Salariais'!$C$1:$C$500,ROW('Guias Salariais'!$C$1:$C$500)-ROW('Guias Salariais'!$C$1)+1),ROW(39:39))),"")</f>
        <v/>
      </c>
      <c r="S40" s="405" t="str" cm="1">
        <f t="array" ref="S40">IFERROR(INDEX('Guias Salariais'!$D$1:$D538,SMALL(IF(S$1='Guias Salariais'!$C$1:$C$500,ROW('Guias Salariais'!$C$1:$C$500)-ROW('Guias Salariais'!$C$1)+1),ROW(39:39))),"")</f>
        <v/>
      </c>
      <c r="T40" s="404" t="str" cm="1">
        <f t="array" ref="T40">IFERROR(INDEX('Guias Salariais'!$D$1:$D538,SMALL(IF(T$1='Guias Salariais'!$C$1:$C$500,ROW('Guias Salariais'!$C$1:$C$500)-ROW('Guias Salariais'!$C$1)+1),ROW(39:39))),"")</f>
        <v/>
      </c>
      <c r="U40" s="405" t="str" cm="1">
        <f t="array" ref="U40">IFERROR(INDEX('Guias Salariais'!$D$1:$D538,SMALL(IF(U$1='Guias Salariais'!$C$1:$C$500,ROW('Guias Salariais'!$C$1:$C$500)-ROW('Guias Salariais'!$C$1)+1),ROW(39:39))),"")</f>
        <v/>
      </c>
      <c r="V40" s="406" t="str" cm="1">
        <f t="array" ref="V40">IFERROR(INDEX('Guias Salariais'!$D$1:$D538,SMALL(IF(V$1='Guias Salariais'!$C$1:$C$500,ROW('Guias Salariais'!$C$1:$C$500)-ROW('Guias Salariais'!$C$1)+1),ROW(39:39))),"")</f>
        <v/>
      </c>
    </row>
    <row r="41" spans="1:22">
      <c r="A41" s="483"/>
      <c r="B41" s="404" t="str" cm="1">
        <f t="array" ref="B41">IFERROR(INDEX('Guias Salariais'!$D$1:$D539,SMALL(IF(B$1='Guias Salariais'!$C$1:$C$500,ROW('Guias Salariais'!$C$1:$C$500)-ROW('Guias Salariais'!$C$1)+1),ROW(40:40))),"")</f>
        <v/>
      </c>
      <c r="C41" s="405" t="str" cm="1">
        <f t="array" ref="C41">IFERROR(INDEX('Guias Salariais'!$D$1:$D539,SMALL(IF(C$1='Guias Salariais'!$C$1:$C$500,ROW('Guias Salariais'!$C$1:$C$500)-ROW('Guias Salariais'!$C$1)+1),ROW(40:40))),"")</f>
        <v/>
      </c>
      <c r="D41" s="404" t="str" cm="1">
        <f t="array" ref="D41">IFERROR(INDEX('Guias Salariais'!$D$1:$D539,SMALL(IF(D$1='Guias Salariais'!$C$1:$C$500,ROW('Guias Salariais'!$C$1:$C$500)-ROW('Guias Salariais'!$C$1)+1),ROW(40:40))),"")</f>
        <v/>
      </c>
      <c r="E41" s="405" t="str" cm="1">
        <f t="array" ref="E41">IFERROR(INDEX('Guias Salariais'!$D$1:$D539,SMALL(IF(E$1='Guias Salariais'!$C$1:$C$500,ROW('Guias Salariais'!$C$1:$C$500)-ROW('Guias Salariais'!$C$1)+1),ROW(40:40))),"")</f>
        <v/>
      </c>
      <c r="F41" s="404" t="str" cm="1">
        <f t="array" ref="F41">IFERROR(INDEX('Guias Salariais'!$D$1:$D539,SMALL(IF(F$1='Guias Salariais'!$C$1:$C$500,ROW('Guias Salariais'!$C$1:$C$500)-ROW('Guias Salariais'!$C$1)+1),ROW(40:40))),"")</f>
        <v/>
      </c>
      <c r="G41" s="405" t="str" cm="1">
        <f t="array" ref="G41">IFERROR(INDEX('Guias Salariais'!$D$1:$D539,SMALL(IF(G$1='Guias Salariais'!$C$1:$C$500,ROW('Guias Salariais'!$C$1:$C$500)-ROW('Guias Salariais'!$C$1)+1),ROW(40:40))),"")</f>
        <v/>
      </c>
      <c r="H41" s="360" cm="1">
        <f t="array" ref="H41">IFERROR(INDEX('Guias Salariais'!$D$1:$D539,SMALL(IF(H$1='Guias Salariais'!$C$1:$C$500,ROW('Guias Salariais'!$C$1:$C$500)-ROW('Guias Salariais'!$C$1)+1),ROW(40:40))),"")</f>
        <v>17225</v>
      </c>
      <c r="I41" s="405" t="str" cm="1">
        <f t="array" ref="I41">IFERROR(INDEX('Guias Salariais'!$D$1:$D539,SMALL(IF(I$1='Guias Salariais'!$C$1:$C$500,ROW('Guias Salariais'!$C$1:$C$500)-ROW('Guias Salariais'!$C$1)+1),ROW(40:40))),"")</f>
        <v/>
      </c>
      <c r="J41" s="404" t="str" cm="1">
        <f t="array" ref="J41">IFERROR(INDEX('Guias Salariais'!$D$1:$D539,SMALL(IF(J$1='Guias Salariais'!$C$1:$C$500,ROW('Guias Salariais'!$C$1:$C$500)-ROW('Guias Salariais'!$C$1)+1),ROW(40:40))),"")</f>
        <v/>
      </c>
      <c r="K41" s="405" t="str" cm="1">
        <f t="array" ref="K41">IFERROR(INDEX('Guias Salariais'!$D$1:$D539,SMALL(IF(K$1='Guias Salariais'!$C$1:$C$500,ROW('Guias Salariais'!$C$1:$C$500)-ROW('Guias Salariais'!$C$1)+1),ROW(40:40))),"")</f>
        <v/>
      </c>
      <c r="L41" s="404" t="str" cm="1">
        <f t="array" ref="L41">IFERROR(INDEX('Guias Salariais'!$D$1:$D539,SMALL(IF(L$1='Guias Salariais'!$C$1:$C$500,ROW('Guias Salariais'!$C$1:$C$500)-ROW('Guias Salariais'!$C$1)+1),ROW(40:40))),"")</f>
        <v/>
      </c>
      <c r="M41" s="405" t="str" cm="1">
        <f t="array" ref="M41">IFERROR(INDEX('Guias Salariais'!$D$1:$D539,SMALL(IF(M$1='Guias Salariais'!$C$1:$C$500,ROW('Guias Salariais'!$C$1:$C$500)-ROW('Guias Salariais'!$C$1)+1),ROW(40:40))),"")</f>
        <v/>
      </c>
      <c r="N41" s="404" t="str" cm="1">
        <f t="array" ref="N41">IFERROR(INDEX('Guias Salariais'!$D$1:$D539,SMALL(IF(N$1='Guias Salariais'!$C$1:$C$500,ROW('Guias Salariais'!$C$1:$C$500)-ROW('Guias Salariais'!$C$1)+1),ROW(40:40))),"")</f>
        <v/>
      </c>
      <c r="O41" s="405" t="str" cm="1">
        <f t="array" ref="O41">IFERROR(INDEX('Guias Salariais'!$D$1:$D539,SMALL(IF(O$1='Guias Salariais'!$C$1:$C$500,ROW('Guias Salariais'!$C$1:$C$500)-ROW('Guias Salariais'!$C$1)+1),ROW(40:40))),"")</f>
        <v/>
      </c>
      <c r="P41" s="404" t="str" cm="1">
        <f t="array" ref="P41">IFERROR(INDEX('Guias Salariais'!$D$1:$D539,SMALL(IF(P$1='Guias Salariais'!$C$1:$C$500,ROW('Guias Salariais'!$C$1:$C$500)-ROW('Guias Salariais'!$C$1)+1),ROW(40:40))),"")</f>
        <v/>
      </c>
      <c r="Q41" s="405" t="str" cm="1">
        <f t="array" ref="Q41">IFERROR(INDEX('Guias Salariais'!$D$1:$D539,SMALL(IF(Q$1='Guias Salariais'!$C$1:$C$500,ROW('Guias Salariais'!$C$1:$C$500)-ROW('Guias Salariais'!$C$1)+1),ROW(40:40))),"")</f>
        <v/>
      </c>
      <c r="R41" s="404" t="str" cm="1">
        <f t="array" ref="R41">IFERROR(INDEX('Guias Salariais'!$D$1:$D539,SMALL(IF(R$1='Guias Salariais'!$C$1:$C$500,ROW('Guias Salariais'!$C$1:$C$500)-ROW('Guias Salariais'!$C$1)+1),ROW(40:40))),"")</f>
        <v/>
      </c>
      <c r="S41" s="405" t="str" cm="1">
        <f t="array" ref="S41">IFERROR(INDEX('Guias Salariais'!$D$1:$D539,SMALL(IF(S$1='Guias Salariais'!$C$1:$C$500,ROW('Guias Salariais'!$C$1:$C$500)-ROW('Guias Salariais'!$C$1)+1),ROW(40:40))),"")</f>
        <v/>
      </c>
      <c r="T41" s="404" t="str" cm="1">
        <f t="array" ref="T41">IFERROR(INDEX('Guias Salariais'!$D$1:$D539,SMALL(IF(T$1='Guias Salariais'!$C$1:$C$500,ROW('Guias Salariais'!$C$1:$C$500)-ROW('Guias Salariais'!$C$1)+1),ROW(40:40))),"")</f>
        <v/>
      </c>
      <c r="U41" s="405" t="str" cm="1">
        <f t="array" ref="U41">IFERROR(INDEX('Guias Salariais'!$D$1:$D539,SMALL(IF(U$1='Guias Salariais'!$C$1:$C$500,ROW('Guias Salariais'!$C$1:$C$500)-ROW('Guias Salariais'!$C$1)+1),ROW(40:40))),"")</f>
        <v/>
      </c>
      <c r="V41" s="406" t="str" cm="1">
        <f t="array" ref="V41">IFERROR(INDEX('Guias Salariais'!$D$1:$D539,SMALL(IF(V$1='Guias Salariais'!$C$1:$C$500,ROW('Guias Salariais'!$C$1:$C$500)-ROW('Guias Salariais'!$C$1)+1),ROW(40:40))),"")</f>
        <v/>
      </c>
    </row>
    <row r="42" spans="1:22">
      <c r="A42" s="483"/>
      <c r="B42" s="404" t="str" cm="1">
        <f t="array" ref="B42">IFERROR(INDEX('Guias Salariais'!$D$1:$D540,SMALL(IF(B$1='Guias Salariais'!$C$1:$C$500,ROW('Guias Salariais'!$C$1:$C$500)-ROW('Guias Salariais'!$C$1)+1),ROW(41:41))),"")</f>
        <v/>
      </c>
      <c r="C42" s="405" t="str" cm="1">
        <f t="array" ref="C42">IFERROR(INDEX('Guias Salariais'!$D$1:$D540,SMALL(IF(C$1='Guias Salariais'!$C$1:$C$500,ROW('Guias Salariais'!$C$1:$C$500)-ROW('Guias Salariais'!$C$1)+1),ROW(41:41))),"")</f>
        <v/>
      </c>
      <c r="D42" s="404" t="str" cm="1">
        <f t="array" ref="D42">IFERROR(INDEX('Guias Salariais'!$D$1:$D540,SMALL(IF(D$1='Guias Salariais'!$C$1:$C$500,ROW('Guias Salariais'!$C$1:$C$500)-ROW('Guias Salariais'!$C$1)+1),ROW(41:41))),"")</f>
        <v/>
      </c>
      <c r="E42" s="405" t="str" cm="1">
        <f t="array" ref="E42">IFERROR(INDEX('Guias Salariais'!$D$1:$D540,SMALL(IF(E$1='Guias Salariais'!$C$1:$C$500,ROW('Guias Salariais'!$C$1:$C$500)-ROW('Guias Salariais'!$C$1)+1),ROW(41:41))),"")</f>
        <v/>
      </c>
      <c r="F42" s="404" t="str" cm="1">
        <f t="array" ref="F42">IFERROR(INDEX('Guias Salariais'!$D$1:$D540,SMALL(IF(F$1='Guias Salariais'!$C$1:$C$500,ROW('Guias Salariais'!$C$1:$C$500)-ROW('Guias Salariais'!$C$1)+1),ROW(41:41))),"")</f>
        <v/>
      </c>
      <c r="G42" s="405" t="str" cm="1">
        <f t="array" ref="G42">IFERROR(INDEX('Guias Salariais'!$D$1:$D540,SMALL(IF(G$1='Guias Salariais'!$C$1:$C$500,ROW('Guias Salariais'!$C$1:$C$500)-ROW('Guias Salariais'!$C$1)+1),ROW(41:41))),"")</f>
        <v/>
      </c>
      <c r="H42" s="360" cm="1">
        <f t="array" ref="H42">IFERROR(INDEX('Guias Salariais'!$D$1:$D540,SMALL(IF(H$1='Guias Salariais'!$C$1:$C$500,ROW('Guias Salariais'!$C$1:$C$500)-ROW('Guias Salariais'!$C$1)+1),ROW(41:41))),"")</f>
        <v>17875</v>
      </c>
      <c r="I42" s="405" t="str" cm="1">
        <f t="array" ref="I42">IFERROR(INDEX('Guias Salariais'!$D$1:$D540,SMALL(IF(I$1='Guias Salariais'!$C$1:$C$500,ROW('Guias Salariais'!$C$1:$C$500)-ROW('Guias Salariais'!$C$1)+1),ROW(41:41))),"")</f>
        <v/>
      </c>
      <c r="J42" s="404" t="str" cm="1">
        <f t="array" ref="J42">IFERROR(INDEX('Guias Salariais'!$D$1:$D540,SMALL(IF(J$1='Guias Salariais'!$C$1:$C$500,ROW('Guias Salariais'!$C$1:$C$500)-ROW('Guias Salariais'!$C$1)+1),ROW(41:41))),"")</f>
        <v/>
      </c>
      <c r="K42" s="405" t="str" cm="1">
        <f t="array" ref="K42">IFERROR(INDEX('Guias Salariais'!$D$1:$D540,SMALL(IF(K$1='Guias Salariais'!$C$1:$C$500,ROW('Guias Salariais'!$C$1:$C$500)-ROW('Guias Salariais'!$C$1)+1),ROW(41:41))),"")</f>
        <v/>
      </c>
      <c r="L42" s="404" t="str" cm="1">
        <f t="array" ref="L42">IFERROR(INDEX('Guias Salariais'!$D$1:$D540,SMALL(IF(L$1='Guias Salariais'!$C$1:$C$500,ROW('Guias Salariais'!$C$1:$C$500)-ROW('Guias Salariais'!$C$1)+1),ROW(41:41))),"")</f>
        <v/>
      </c>
      <c r="M42" s="405" t="str" cm="1">
        <f t="array" ref="M42">IFERROR(INDEX('Guias Salariais'!$D$1:$D540,SMALL(IF(M$1='Guias Salariais'!$C$1:$C$500,ROW('Guias Salariais'!$C$1:$C$500)-ROW('Guias Salariais'!$C$1)+1),ROW(41:41))),"")</f>
        <v/>
      </c>
      <c r="N42" s="404" t="str" cm="1">
        <f t="array" ref="N42">IFERROR(INDEX('Guias Salariais'!$D$1:$D540,SMALL(IF(N$1='Guias Salariais'!$C$1:$C$500,ROW('Guias Salariais'!$C$1:$C$500)-ROW('Guias Salariais'!$C$1)+1),ROW(41:41))),"")</f>
        <v/>
      </c>
      <c r="O42" s="405" t="str" cm="1">
        <f t="array" ref="O42">IFERROR(INDEX('Guias Salariais'!$D$1:$D540,SMALL(IF(O$1='Guias Salariais'!$C$1:$C$500,ROW('Guias Salariais'!$C$1:$C$500)-ROW('Guias Salariais'!$C$1)+1),ROW(41:41))),"")</f>
        <v/>
      </c>
      <c r="P42" s="404" t="str" cm="1">
        <f t="array" ref="P42">IFERROR(INDEX('Guias Salariais'!$D$1:$D540,SMALL(IF(P$1='Guias Salariais'!$C$1:$C$500,ROW('Guias Salariais'!$C$1:$C$500)-ROW('Guias Salariais'!$C$1)+1),ROW(41:41))),"")</f>
        <v/>
      </c>
      <c r="Q42" s="405" t="str" cm="1">
        <f t="array" ref="Q42">IFERROR(INDEX('Guias Salariais'!$D$1:$D540,SMALL(IF(Q$1='Guias Salariais'!$C$1:$C$500,ROW('Guias Salariais'!$C$1:$C$500)-ROW('Guias Salariais'!$C$1)+1),ROW(41:41))),"")</f>
        <v/>
      </c>
      <c r="R42" s="404" t="str" cm="1">
        <f t="array" ref="R42">IFERROR(INDEX('Guias Salariais'!$D$1:$D540,SMALL(IF(R$1='Guias Salariais'!$C$1:$C$500,ROW('Guias Salariais'!$C$1:$C$500)-ROW('Guias Salariais'!$C$1)+1),ROW(41:41))),"")</f>
        <v/>
      </c>
      <c r="S42" s="405" t="str" cm="1">
        <f t="array" ref="S42">IFERROR(INDEX('Guias Salariais'!$D$1:$D540,SMALL(IF(S$1='Guias Salariais'!$C$1:$C$500,ROW('Guias Salariais'!$C$1:$C$500)-ROW('Guias Salariais'!$C$1)+1),ROW(41:41))),"")</f>
        <v/>
      </c>
      <c r="T42" s="404" t="str" cm="1">
        <f t="array" ref="T42">IFERROR(INDEX('Guias Salariais'!$D$1:$D540,SMALL(IF(T$1='Guias Salariais'!$C$1:$C$500,ROW('Guias Salariais'!$C$1:$C$500)-ROW('Guias Salariais'!$C$1)+1),ROW(41:41))),"")</f>
        <v/>
      </c>
      <c r="U42" s="405" t="str" cm="1">
        <f t="array" ref="U42">IFERROR(INDEX('Guias Salariais'!$D$1:$D540,SMALL(IF(U$1='Guias Salariais'!$C$1:$C$500,ROW('Guias Salariais'!$C$1:$C$500)-ROW('Guias Salariais'!$C$1)+1),ROW(41:41))),"")</f>
        <v/>
      </c>
      <c r="V42" s="406" t="str" cm="1">
        <f t="array" ref="V42">IFERROR(INDEX('Guias Salariais'!$D$1:$D540,SMALL(IF(V$1='Guias Salariais'!$C$1:$C$500,ROW('Guias Salariais'!$C$1:$C$500)-ROW('Guias Salariais'!$C$1)+1),ROW(41:41))),"")</f>
        <v/>
      </c>
    </row>
    <row r="43" spans="1:22">
      <c r="A43" s="483"/>
      <c r="B43" s="404" t="str" cm="1">
        <f t="array" ref="B43">IFERROR(INDEX('Guias Salariais'!$D$1:$D541,SMALL(IF(B$1='Guias Salariais'!$C$1:$C$500,ROW('Guias Salariais'!$C$1:$C$500)-ROW('Guias Salariais'!$C$1)+1),ROW(42:42))),"")</f>
        <v/>
      </c>
      <c r="C43" s="405" t="str" cm="1">
        <f t="array" ref="C43">IFERROR(INDEX('Guias Salariais'!$D$1:$D541,SMALL(IF(C$1='Guias Salariais'!$C$1:$C$500,ROW('Guias Salariais'!$C$1:$C$500)-ROW('Guias Salariais'!$C$1)+1),ROW(42:42))),"")</f>
        <v/>
      </c>
      <c r="D43" s="404" t="str" cm="1">
        <f t="array" ref="D43">IFERROR(INDEX('Guias Salariais'!$D$1:$D541,SMALL(IF(D$1='Guias Salariais'!$C$1:$C$500,ROW('Guias Salariais'!$C$1:$C$500)-ROW('Guias Salariais'!$C$1)+1),ROW(42:42))),"")</f>
        <v/>
      </c>
      <c r="E43" s="405" t="str" cm="1">
        <f t="array" ref="E43">IFERROR(INDEX('Guias Salariais'!$D$1:$D541,SMALL(IF(E$1='Guias Salariais'!$C$1:$C$500,ROW('Guias Salariais'!$C$1:$C$500)-ROW('Guias Salariais'!$C$1)+1),ROW(42:42))),"")</f>
        <v/>
      </c>
      <c r="F43" s="404" t="str" cm="1">
        <f t="array" ref="F43">IFERROR(INDEX('Guias Salariais'!$D$1:$D541,SMALL(IF(F$1='Guias Salariais'!$C$1:$C$500,ROW('Guias Salariais'!$C$1:$C$500)-ROW('Guias Salariais'!$C$1)+1),ROW(42:42))),"")</f>
        <v/>
      </c>
      <c r="G43" s="405" t="str" cm="1">
        <f t="array" ref="G43">IFERROR(INDEX('Guias Salariais'!$D$1:$D541,SMALL(IF(G$1='Guias Salariais'!$C$1:$C$500,ROW('Guias Salariais'!$C$1:$C$500)-ROW('Guias Salariais'!$C$1)+1),ROW(42:42))),"")</f>
        <v/>
      </c>
      <c r="H43" s="404" t="str" cm="1">
        <f t="array" ref="H43">IFERROR(INDEX('Guias Salariais'!$D$1:$D541,SMALL(IF(H$1='Guias Salariais'!$C$1:$C$500,ROW('Guias Salariais'!$C$1:$C$500)-ROW('Guias Salariais'!$C$1)+1),ROW(42:42))),"")</f>
        <v/>
      </c>
      <c r="I43" s="405" t="str" cm="1">
        <f t="array" ref="I43">IFERROR(INDEX('Guias Salariais'!$D$1:$D541,SMALL(IF(I$1='Guias Salariais'!$C$1:$C$500,ROW('Guias Salariais'!$C$1:$C$500)-ROW('Guias Salariais'!$C$1)+1),ROW(42:42))),"")</f>
        <v/>
      </c>
      <c r="J43" s="404" t="str" cm="1">
        <f t="array" ref="J43">IFERROR(INDEX('Guias Salariais'!$D$1:$D541,SMALL(IF(J$1='Guias Salariais'!$C$1:$C$500,ROW('Guias Salariais'!$C$1:$C$500)-ROW('Guias Salariais'!$C$1)+1),ROW(42:42))),"")</f>
        <v/>
      </c>
      <c r="K43" s="405" t="str" cm="1">
        <f t="array" ref="K43">IFERROR(INDEX('Guias Salariais'!$D$1:$D541,SMALL(IF(K$1='Guias Salariais'!$C$1:$C$500,ROW('Guias Salariais'!$C$1:$C$500)-ROW('Guias Salariais'!$C$1)+1),ROW(42:42))),"")</f>
        <v/>
      </c>
      <c r="L43" s="404" t="str" cm="1">
        <f t="array" ref="L43">IFERROR(INDEX('Guias Salariais'!$D$1:$D541,SMALL(IF(L$1='Guias Salariais'!$C$1:$C$500,ROW('Guias Salariais'!$C$1:$C$500)-ROW('Guias Salariais'!$C$1)+1),ROW(42:42))),"")</f>
        <v/>
      </c>
      <c r="M43" s="405" t="str" cm="1">
        <f t="array" ref="M43">IFERROR(INDEX('Guias Salariais'!$D$1:$D541,SMALL(IF(M$1='Guias Salariais'!$C$1:$C$500,ROW('Guias Salariais'!$C$1:$C$500)-ROW('Guias Salariais'!$C$1)+1),ROW(42:42))),"")</f>
        <v/>
      </c>
      <c r="N43" s="404" t="str" cm="1">
        <f t="array" ref="N43">IFERROR(INDEX('Guias Salariais'!$D$1:$D541,SMALL(IF(N$1='Guias Salariais'!$C$1:$C$500,ROW('Guias Salariais'!$C$1:$C$500)-ROW('Guias Salariais'!$C$1)+1),ROW(42:42))),"")</f>
        <v/>
      </c>
      <c r="O43" s="405" t="str" cm="1">
        <f t="array" ref="O43">IFERROR(INDEX('Guias Salariais'!$D$1:$D541,SMALL(IF(O$1='Guias Salariais'!$C$1:$C$500,ROW('Guias Salariais'!$C$1:$C$500)-ROW('Guias Salariais'!$C$1)+1),ROW(42:42))),"")</f>
        <v/>
      </c>
      <c r="P43" s="404" t="str" cm="1">
        <f t="array" ref="P43">IFERROR(INDEX('Guias Salariais'!$D$1:$D541,SMALL(IF(P$1='Guias Salariais'!$C$1:$C$500,ROW('Guias Salariais'!$C$1:$C$500)-ROW('Guias Salariais'!$C$1)+1),ROW(42:42))),"")</f>
        <v/>
      </c>
      <c r="Q43" s="405" t="str" cm="1">
        <f t="array" ref="Q43">IFERROR(INDEX('Guias Salariais'!$D$1:$D541,SMALL(IF(Q$1='Guias Salariais'!$C$1:$C$500,ROW('Guias Salariais'!$C$1:$C$500)-ROW('Guias Salariais'!$C$1)+1),ROW(42:42))),"")</f>
        <v/>
      </c>
      <c r="R43" s="404" t="str" cm="1">
        <f t="array" ref="R43">IFERROR(INDEX('Guias Salariais'!$D$1:$D541,SMALL(IF(R$1='Guias Salariais'!$C$1:$C$500,ROW('Guias Salariais'!$C$1:$C$500)-ROW('Guias Salariais'!$C$1)+1),ROW(42:42))),"")</f>
        <v/>
      </c>
      <c r="S43" s="405" t="str" cm="1">
        <f t="array" ref="S43">IFERROR(INDEX('Guias Salariais'!$D$1:$D541,SMALL(IF(S$1='Guias Salariais'!$C$1:$C$500,ROW('Guias Salariais'!$C$1:$C$500)-ROW('Guias Salariais'!$C$1)+1),ROW(42:42))),"")</f>
        <v/>
      </c>
      <c r="T43" s="404" t="str" cm="1">
        <f t="array" ref="T43">IFERROR(INDEX('Guias Salariais'!$D$1:$D541,SMALL(IF(T$1='Guias Salariais'!$C$1:$C$500,ROW('Guias Salariais'!$C$1:$C$500)-ROW('Guias Salariais'!$C$1)+1),ROW(42:42))),"")</f>
        <v/>
      </c>
      <c r="U43" s="405" t="str" cm="1">
        <f t="array" ref="U43">IFERROR(INDEX('Guias Salariais'!$D$1:$D541,SMALL(IF(U$1='Guias Salariais'!$C$1:$C$500,ROW('Guias Salariais'!$C$1:$C$500)-ROW('Guias Salariais'!$C$1)+1),ROW(42:42))),"")</f>
        <v/>
      </c>
      <c r="V43" s="406" t="str" cm="1">
        <f t="array" ref="V43">IFERROR(INDEX('Guias Salariais'!$D$1:$D541,SMALL(IF(V$1='Guias Salariais'!$C$1:$C$500,ROW('Guias Salariais'!$C$1:$C$500)-ROW('Guias Salariais'!$C$1)+1),ROW(42:42))),"")</f>
        <v/>
      </c>
    </row>
    <row r="44" spans="1:22" ht="15.75" thickBot="1">
      <c r="A44" s="484"/>
      <c r="B44" s="404" t="str" cm="1">
        <f t="array" ref="B44">IFERROR(INDEX('Guias Salariais'!$D$1:$D542,SMALL(IF(B$1='Guias Salariais'!$C$1:$C$500,ROW('Guias Salariais'!$C$1:$C$500)-ROW('Guias Salariais'!$C$1)+1),ROW(43:43))),"")</f>
        <v/>
      </c>
      <c r="C44" s="405" t="str" cm="1">
        <f t="array" ref="C44">IFERROR(INDEX('Guias Salariais'!$D$1:$D542,SMALL(IF(C$1='Guias Salariais'!$C$1:$C$500,ROW('Guias Salariais'!$C$1:$C$500)-ROW('Guias Salariais'!$C$1)+1),ROW(43:43))),"")</f>
        <v/>
      </c>
      <c r="D44" s="404" t="str" cm="1">
        <f t="array" ref="D44">IFERROR(INDEX('Guias Salariais'!$D$1:$D542,SMALL(IF(D$1='Guias Salariais'!$C$1:$C$500,ROW('Guias Salariais'!$C$1:$C$500)-ROW('Guias Salariais'!$C$1)+1),ROW(43:43))),"")</f>
        <v/>
      </c>
      <c r="E44" s="405" t="str" cm="1">
        <f t="array" ref="E44">IFERROR(INDEX('Guias Salariais'!$D$1:$D542,SMALL(IF(E$1='Guias Salariais'!$C$1:$C$500,ROW('Guias Salariais'!$C$1:$C$500)-ROW('Guias Salariais'!$C$1)+1),ROW(43:43))),"")</f>
        <v/>
      </c>
      <c r="F44" s="404" t="str" cm="1">
        <f t="array" ref="F44">IFERROR(INDEX('Guias Salariais'!$D$1:$D542,SMALL(IF(F$1='Guias Salariais'!$C$1:$C$500,ROW('Guias Salariais'!$C$1:$C$500)-ROW('Guias Salariais'!$C$1)+1),ROW(43:43))),"")</f>
        <v/>
      </c>
      <c r="G44" s="405" t="str" cm="1">
        <f t="array" ref="G44">IFERROR(INDEX('Guias Salariais'!$D$1:$D542,SMALL(IF(G$1='Guias Salariais'!$C$1:$C$500,ROW('Guias Salariais'!$C$1:$C$500)-ROW('Guias Salariais'!$C$1)+1),ROW(43:43))),"")</f>
        <v/>
      </c>
      <c r="H44" s="404" t="str" cm="1">
        <f t="array" ref="H44">IFERROR(INDEX('Guias Salariais'!$D$1:$D542,SMALL(IF(H$1='Guias Salariais'!$C$1:$C$500,ROW('Guias Salariais'!$C$1:$C$500)-ROW('Guias Salariais'!$C$1)+1),ROW(43:43))),"")</f>
        <v/>
      </c>
      <c r="I44" s="405" t="str" cm="1">
        <f t="array" ref="I44">IFERROR(INDEX('Guias Salariais'!$D$1:$D542,SMALL(IF(I$1='Guias Salariais'!$C$1:$C$500,ROW('Guias Salariais'!$C$1:$C$500)-ROW('Guias Salariais'!$C$1)+1),ROW(43:43))),"")</f>
        <v/>
      </c>
      <c r="J44" s="404" t="str" cm="1">
        <f t="array" ref="J44">IFERROR(INDEX('Guias Salariais'!$D$1:$D542,SMALL(IF(J$1='Guias Salariais'!$C$1:$C$500,ROW('Guias Salariais'!$C$1:$C$500)-ROW('Guias Salariais'!$C$1)+1),ROW(43:43))),"")</f>
        <v/>
      </c>
      <c r="K44" s="405" t="str" cm="1">
        <f t="array" ref="K44">IFERROR(INDEX('Guias Salariais'!$D$1:$D542,SMALL(IF(K$1='Guias Salariais'!$C$1:$C$500,ROW('Guias Salariais'!$C$1:$C$500)-ROW('Guias Salariais'!$C$1)+1),ROW(43:43))),"")</f>
        <v/>
      </c>
      <c r="L44" s="404" t="str" cm="1">
        <f t="array" ref="L44">IFERROR(INDEX('Guias Salariais'!$D$1:$D542,SMALL(IF(L$1='Guias Salariais'!$C$1:$C$500,ROW('Guias Salariais'!$C$1:$C$500)-ROW('Guias Salariais'!$C$1)+1),ROW(43:43))),"")</f>
        <v/>
      </c>
      <c r="M44" s="405" t="str" cm="1">
        <f t="array" ref="M44">IFERROR(INDEX('Guias Salariais'!$D$1:$D542,SMALL(IF(M$1='Guias Salariais'!$C$1:$C$500,ROW('Guias Salariais'!$C$1:$C$500)-ROW('Guias Salariais'!$C$1)+1),ROW(43:43))),"")</f>
        <v/>
      </c>
      <c r="N44" s="404" t="str" cm="1">
        <f t="array" ref="N44">IFERROR(INDEX('Guias Salariais'!$D$1:$D542,SMALL(IF(N$1='Guias Salariais'!$C$1:$C$500,ROW('Guias Salariais'!$C$1:$C$500)-ROW('Guias Salariais'!$C$1)+1),ROW(43:43))),"")</f>
        <v/>
      </c>
      <c r="O44" s="405" t="str" cm="1">
        <f t="array" ref="O44">IFERROR(INDEX('Guias Salariais'!$D$1:$D542,SMALL(IF(O$1='Guias Salariais'!$C$1:$C$500,ROW('Guias Salariais'!$C$1:$C$500)-ROW('Guias Salariais'!$C$1)+1),ROW(43:43))),"")</f>
        <v/>
      </c>
      <c r="P44" s="404" t="str" cm="1">
        <f t="array" ref="P44">IFERROR(INDEX('Guias Salariais'!$D$1:$D542,SMALL(IF(P$1='Guias Salariais'!$C$1:$C$500,ROW('Guias Salariais'!$C$1:$C$500)-ROW('Guias Salariais'!$C$1)+1),ROW(43:43))),"")</f>
        <v/>
      </c>
      <c r="Q44" s="405" t="str" cm="1">
        <f t="array" ref="Q44">IFERROR(INDEX('Guias Salariais'!$D$1:$D542,SMALL(IF(Q$1='Guias Salariais'!$C$1:$C$500,ROW('Guias Salariais'!$C$1:$C$500)-ROW('Guias Salariais'!$C$1)+1),ROW(43:43))),"")</f>
        <v/>
      </c>
      <c r="R44" s="404" t="str" cm="1">
        <f t="array" ref="R44">IFERROR(INDEX('Guias Salariais'!$D$1:$D542,SMALL(IF(R$1='Guias Salariais'!$C$1:$C$500,ROW('Guias Salariais'!$C$1:$C$500)-ROW('Guias Salariais'!$C$1)+1),ROW(43:43))),"")</f>
        <v/>
      </c>
      <c r="S44" s="405" t="str" cm="1">
        <f t="array" ref="S44">IFERROR(INDEX('Guias Salariais'!$D$1:$D542,SMALL(IF(S$1='Guias Salariais'!$C$1:$C$500,ROW('Guias Salariais'!$C$1:$C$500)-ROW('Guias Salariais'!$C$1)+1),ROW(43:43))),"")</f>
        <v/>
      </c>
      <c r="T44" s="404" t="str" cm="1">
        <f t="array" ref="T44">IFERROR(INDEX('Guias Salariais'!$D$1:$D542,SMALL(IF(T$1='Guias Salariais'!$C$1:$C$500,ROW('Guias Salariais'!$C$1:$C$500)-ROW('Guias Salariais'!$C$1)+1),ROW(43:43))),"")</f>
        <v/>
      </c>
      <c r="U44" s="405" t="str" cm="1">
        <f t="array" ref="U44">IFERROR(INDEX('Guias Salariais'!$D$1:$D542,SMALL(IF(U$1='Guias Salariais'!$C$1:$C$500,ROW('Guias Salariais'!$C$1:$C$500)-ROW('Guias Salariais'!$C$1)+1),ROW(43:43))),"")</f>
        <v/>
      </c>
      <c r="V44" s="406" t="str" cm="1">
        <f t="array" ref="V44">IFERROR(INDEX('Guias Salariais'!$D$1:$D542,SMALL(IF(V$1='Guias Salariais'!$C$1:$C$500,ROW('Guias Salariais'!$C$1:$C$500)-ROW('Guias Salariais'!$C$1)+1),ROW(43:43))),"")</f>
        <v/>
      </c>
    </row>
    <row r="45" spans="1:22">
      <c r="A45" s="485" t="s">
        <v>57</v>
      </c>
      <c r="B45" s="407" cm="1">
        <f t="array" ref="B45">IFERROR(INDEX('Contratações Governo'!$I$1:$I525,SMALL(IF(B$1='Contratações Governo'!$G$1:$G$525,ROW('Contratações Governo'!$G$1:$G$525)-ROW('Contratações Governo'!$G$1)+1),ROW(1:1))),"")</f>
        <v>12358.69</v>
      </c>
      <c r="C45" s="402" cm="1">
        <f t="array" ref="C45">IFERROR(INDEX('Contratações Governo'!$I$1:$I525,SMALL(IF(C$1='Contratações Governo'!$G$1:$G$525,ROW('Contratações Governo'!$G$1:$G$525)-ROW('Contratações Governo'!$G$1)+1),ROW(1:1))),"")</f>
        <v>14570.65</v>
      </c>
      <c r="D45" s="401" cm="1">
        <f t="array" ref="D45">IFERROR(INDEX('Contratações Governo'!$I$1:$I525,SMALL(IF(D$1='Contratações Governo'!$G$1:$G$525,ROW('Contratações Governo'!$G$1:$G$525)-ROW('Contratações Governo'!$G$1)+1),ROW(1:1))),"")</f>
        <v>4500</v>
      </c>
      <c r="E45" s="402" cm="1">
        <f t="array" ref="E45">IFERROR(INDEX('Contratações Governo'!$I$1:$I525,SMALL(IF(E$1='Contratações Governo'!$G$1:$G$525,ROW('Contratações Governo'!$G$1:$G$525)-ROW('Contratações Governo'!$G$1)+1),ROW(1:1))),"")</f>
        <v>6623.42</v>
      </c>
      <c r="F45" s="457" cm="1">
        <f t="array" ref="F45">IFERROR(INDEX('Contratações Governo'!$I$1:$I525,SMALL(IF(F$1='Contratações Governo'!$G$1:$G$525,ROW('Contratações Governo'!$G$1:$G$525)-ROW('Contratações Governo'!$G$1)+1),ROW(1:1))),"")</f>
        <v>8000</v>
      </c>
      <c r="G45" s="402" cm="1">
        <f t="array" ref="G45">IFERROR(INDEX('Contratações Governo'!$I$1:$I525,SMALL(IF(G$1='Contratações Governo'!$G$1:$G$525,ROW('Contratações Governo'!$G$1:$G$525)-ROW('Contratações Governo'!$G$1)+1),ROW(1:1))),"")</f>
        <v>7700.39</v>
      </c>
      <c r="H45" s="401" cm="1">
        <f t="array" ref="H45">IFERROR(INDEX('Contratações Governo'!$I$1:$I525,SMALL(IF(H$1='Contratações Governo'!$G$1:$G$525,ROW('Contratações Governo'!$G$1:$G$525)-ROW('Contratações Governo'!$G$1)+1),ROW(1:1))),"")</f>
        <v>7735.32</v>
      </c>
      <c r="I45" s="402" cm="1">
        <f t="array" ref="I45">IFERROR(INDEX('Contratações Governo'!$I$1:$I525,SMALL(IF(I$1='Contratações Governo'!$G$1:$G$525,ROW('Contratações Governo'!$G$1:$G$525)-ROW('Contratações Governo'!$G$1)+1),ROW(1:1))),"")</f>
        <v>12473.27</v>
      </c>
      <c r="J45" s="401" cm="1">
        <f t="array" ref="J45">IFERROR(INDEX('Contratações Governo'!$I$1:$I525,SMALL(IF(J$1='Contratações Governo'!$G$1:$G$525,ROW('Contratações Governo'!$G$1:$G$525)-ROW('Contratações Governo'!$G$1)+1),ROW(1:1))),"")</f>
        <v>6143.23</v>
      </c>
      <c r="K45" s="402" cm="1">
        <f t="array" ref="K45">IFERROR(INDEX('Contratações Governo'!$I$1:$I525,SMALL(IF(K$1='Contratações Governo'!$G$1:$G$525,ROW('Contratações Governo'!$G$1:$G$525)-ROW('Contratações Governo'!$G$1)+1),ROW(1:1))),"")</f>
        <v>7312.12</v>
      </c>
      <c r="L45" s="401" cm="1">
        <f t="array" ref="L45">IFERROR(INDEX('Contratações Governo'!$I$1:$I525,SMALL(IF(L$1='Contratações Governo'!$G$1:$G$525,ROW('Contratações Governo'!$G$1:$G$525)-ROW('Contratações Governo'!$G$1)+1),ROW(1:1))),"")</f>
        <v>11567.68</v>
      </c>
      <c r="M45" s="402" cm="1">
        <f t="array" ref="M45">IFERROR(INDEX('Contratações Governo'!$I$1:$I525,SMALL(IF(M$1='Contratações Governo'!$G$1:$G$525,ROW('Contratações Governo'!$G$1:$G$525)-ROW('Contratações Governo'!$G$1)+1),ROW(1:1))),"")</f>
        <v>6823.16</v>
      </c>
      <c r="N45" s="401" cm="1">
        <f t="array" ref="N45">IFERROR(INDEX('Contratações Governo'!$I$1:$I525,SMALL(IF(N$1='Contratações Governo'!$G$1:$G$525,ROW('Contratações Governo'!$G$1:$G$525)-ROW('Contratações Governo'!$G$1)+1),ROW(1:1))),"")</f>
        <v>9625.2099999999991</v>
      </c>
      <c r="O45" s="402" cm="1">
        <f t="array" ref="O45">IFERROR(INDEX('Contratações Governo'!$I$1:$I525,SMALL(IF(O$1='Contratações Governo'!$G$1:$G$525,ROW('Contratações Governo'!$G$1:$G$525)-ROW('Contratações Governo'!$G$1)+1),ROW(1:1))),"")</f>
        <v>11638.88</v>
      </c>
      <c r="P45" s="401" cm="1">
        <f t="array" ref="P45">IFERROR(INDEX('Contratações Governo'!$I$1:$I525,SMALL(IF(P$1='Contratações Governo'!$G$1:$G$525,ROW('Contratações Governo'!$G$1:$G$525)-ROW('Contratações Governo'!$G$1)+1),ROW(1:1))),"")</f>
        <v>7106.3</v>
      </c>
      <c r="Q45" s="402" cm="1">
        <f t="array" ref="Q45">IFERROR(INDEX('Contratações Governo'!$I$1:$I525,SMALL(IF(Q$1='Contratações Governo'!$G$1:$G$525,ROW('Contratações Governo'!$G$1:$G$525)-ROW('Contratações Governo'!$G$1)+1),ROW(1:1))),"")</f>
        <v>11377.15</v>
      </c>
      <c r="R45" s="401" cm="1">
        <f t="array" ref="R45">IFERROR(INDEX('Contratações Governo'!$I$1:$I525,SMALL(IF(R$1='Contratações Governo'!$G$1:$G$525,ROW('Contratações Governo'!$G$1:$G$525)-ROW('Contratações Governo'!$G$1)+1),ROW(1:1))),"")</f>
        <v>10000</v>
      </c>
      <c r="S45" s="361" cm="1">
        <f t="array" ref="S45">IFERROR(INDEX('Contratações Governo'!$I$1:$I525,SMALL(IF(S$1='Contratações Governo'!$G$1:$G$525,ROW('Contratações Governo'!$G$1:$G$525)-ROW('Contratações Governo'!$G$1)+1),ROW(1:1))),"")</f>
        <v>5375.5</v>
      </c>
      <c r="T45" s="401" cm="1">
        <f t="array" ref="T45">IFERROR(INDEX('Contratações Governo'!$I$1:$I525,SMALL(IF(T$1='Contratações Governo'!$G$1:$G$525,ROW('Contratações Governo'!$G$1:$G$525)-ROW('Contratações Governo'!$G$1)+1),ROW(1:1))),"")</f>
        <v>12046.27</v>
      </c>
      <c r="U45" s="402" cm="1">
        <f t="array" ref="U45">IFERROR(INDEX('Contratações Governo'!$I$1:$I525,SMALL(IF(U$1='Contratações Governo'!$G$1:$G$525,ROW('Contratações Governo'!$G$1:$G$525)-ROW('Contratações Governo'!$G$1)+1),ROW(1:1))),"")</f>
        <v>7735.32</v>
      </c>
      <c r="V45" s="403" cm="1">
        <f t="array" ref="V45">IFERROR(INDEX('Contratações Governo'!$I$1:$I525,SMALL(IF(V$1='Contratações Governo'!$G$1:$G$525,ROW('Contratações Governo'!$G$1:$G$525)-ROW('Contratações Governo'!$G$1)+1),ROW(1:1))),"")</f>
        <v>9403.44</v>
      </c>
    </row>
    <row r="46" spans="1:22">
      <c r="A46" s="486"/>
      <c r="B46" s="408" cm="1">
        <f t="array" ref="B46">IFERROR(INDEX('Contratações Governo'!$I$1:$I526,SMALL(IF(B$1='Contratações Governo'!$G$1:$G$525,ROW('Contratações Governo'!$G$1:$G$525)-ROW('Contratações Governo'!$G$1)+1),ROW(2:2))),"")</f>
        <v>11476.06</v>
      </c>
      <c r="C46" s="405" cm="1">
        <f t="array" ref="C46">IFERROR(INDEX('Contratações Governo'!$I$1:$I526,SMALL(IF(C$1='Contratações Governo'!$G$1:$G$525,ROW('Contratações Governo'!$G$1:$G$525)-ROW('Contratações Governo'!$G$1)+1),ROW(2:2))),"")</f>
        <v>21311.279999999999</v>
      </c>
      <c r="D46" s="404" cm="1">
        <f t="array" ref="D46">IFERROR(INDEX('Contratações Governo'!$I$1:$I526,SMALL(IF(D$1='Contratações Governo'!$G$1:$G$525,ROW('Contratações Governo'!$G$1:$G$525)-ROW('Contratações Governo'!$G$1)+1),ROW(2:2))),"")</f>
        <v>4500</v>
      </c>
      <c r="E46" s="405" cm="1">
        <f t="array" ref="E46">IFERROR(INDEX('Contratações Governo'!$I$1:$I526,SMALL(IF(E$1='Contratações Governo'!$G$1:$G$525,ROW('Contratações Governo'!$G$1:$G$525)-ROW('Contratações Governo'!$G$1)+1),ROW(2:2))),"")</f>
        <v>7700</v>
      </c>
      <c r="F46" s="404" cm="1">
        <f t="array" ref="F46">IFERROR(INDEX('Contratações Governo'!$I$1:$I526,SMALL(IF(F$1='Contratações Governo'!$G$1:$G$525,ROW('Contratações Governo'!$G$1:$G$525)-ROW('Contratações Governo'!$G$1)+1),ROW(2:2))),"")</f>
        <v>11039.03</v>
      </c>
      <c r="G46" s="405" cm="1">
        <f t="array" ref="G46">IFERROR(INDEX('Contratações Governo'!$I$1:$I526,SMALL(IF(G$1='Contratações Governo'!$G$1:$G$525,ROW('Contratações Governo'!$G$1:$G$525)-ROW('Contratações Governo'!$G$1)+1),ROW(2:2))),"")</f>
        <v>4906.01</v>
      </c>
      <c r="H46" s="404" cm="1">
        <f t="array" ref="H46">IFERROR(INDEX('Contratações Governo'!$I$1:$I526,SMALL(IF(H$1='Contratações Governo'!$G$1:$G$525,ROW('Contratações Governo'!$G$1:$G$525)-ROW('Contratações Governo'!$G$1)+1),ROW(2:2))),"")</f>
        <v>8873.74</v>
      </c>
      <c r="I46" s="405" cm="1">
        <f t="array" ref="I46">IFERROR(INDEX('Contratações Governo'!$I$1:$I526,SMALL(IF(I$1='Contratações Governo'!$G$1:$G$525,ROW('Contratações Governo'!$G$1:$G$525)-ROW('Contratações Governo'!$G$1)+1),ROW(2:2))),"")</f>
        <v>11730.22</v>
      </c>
      <c r="J46" s="404" cm="1">
        <f t="array" ref="J46">IFERROR(INDEX('Contratações Governo'!$I$1:$I526,SMALL(IF(J$1='Contratações Governo'!$G$1:$G$525,ROW('Contratações Governo'!$G$1:$G$525)-ROW('Contratações Governo'!$G$1)+1),ROW(2:2))),"")</f>
        <v>4514.41</v>
      </c>
      <c r="K46" s="405" cm="1">
        <f t="array" ref="K46">IFERROR(INDEX('Contratações Governo'!$I$1:$I526,SMALL(IF(K$1='Contratações Governo'!$G$1:$G$525,ROW('Contratações Governo'!$G$1:$G$525)-ROW('Contratações Governo'!$G$1)+1),ROW(2:2))),"")</f>
        <v>10000</v>
      </c>
      <c r="L46" s="404" cm="1">
        <f t="array" ref="L46">IFERROR(INDEX('Contratações Governo'!$I$1:$I526,SMALL(IF(L$1='Contratações Governo'!$G$1:$G$525,ROW('Contratações Governo'!$G$1:$G$525)-ROW('Contratações Governo'!$G$1)+1),ROW(2:2))),"")</f>
        <v>11500</v>
      </c>
      <c r="M46" s="405" cm="1">
        <f t="array" ref="M46">IFERROR(INDEX('Contratações Governo'!$I$1:$I526,SMALL(IF(M$1='Contratações Governo'!$G$1:$G$525,ROW('Contratações Governo'!$G$1:$G$525)-ROW('Contratações Governo'!$G$1)+1),ROW(2:2))),"")</f>
        <v>6323.83</v>
      </c>
      <c r="N46" s="404" cm="1">
        <f t="array" ref="N46">IFERROR(INDEX('Contratações Governo'!$I$1:$I526,SMALL(IF(N$1='Contratações Governo'!$G$1:$G$525,ROW('Contratações Governo'!$G$1:$G$525)-ROW('Contratações Governo'!$G$1)+1),ROW(2:2))),"")</f>
        <v>11371.93</v>
      </c>
      <c r="O46" s="405" cm="1">
        <f t="array" ref="O46">IFERROR(INDEX('Contratações Governo'!$I$1:$I526,SMALL(IF(O$1='Contratações Governo'!$G$1:$G$525,ROW('Contratações Governo'!$G$1:$G$525)-ROW('Contratações Governo'!$G$1)+1),ROW(2:2))),"")</f>
        <v>9097.5499999999993</v>
      </c>
      <c r="P46" s="404" cm="1">
        <f t="array" ref="P46">IFERROR(INDEX('Contratações Governo'!$I$1:$I526,SMALL(IF(P$1='Contratações Governo'!$G$1:$G$525,ROW('Contratações Governo'!$G$1:$G$525)-ROW('Contratações Governo'!$G$1)+1),ROW(2:2))),"")</f>
        <v>6600</v>
      </c>
      <c r="Q46" s="405" cm="1">
        <f t="array" ref="Q46">IFERROR(INDEX('Contratações Governo'!$I$1:$I526,SMALL(IF(Q$1='Contratações Governo'!$G$1:$G$525,ROW('Contratações Governo'!$G$1:$G$525)-ROW('Contratações Governo'!$G$1)+1),ROW(2:2))),"")</f>
        <v>9625.2099999999991</v>
      </c>
      <c r="R46" s="404" cm="1">
        <f t="array" ref="R46">IFERROR(INDEX('Contratações Governo'!$I$1:$I526,SMALL(IF(R$1='Contratações Governo'!$G$1:$G$525,ROW('Contratações Governo'!$G$1:$G$525)-ROW('Contratações Governo'!$G$1)+1),ROW(2:2))),"")</f>
        <v>13389.21</v>
      </c>
      <c r="S46" s="405" cm="1">
        <f t="array" ref="S46">IFERROR(INDEX('Contratações Governo'!$I$1:$I526,SMALL(IF(S$1='Contratações Governo'!$G$1:$G$525,ROW('Contratações Governo'!$G$1:$G$525)-ROW('Contratações Governo'!$G$1)+1),ROW(2:2))),"")</f>
        <v>9958.2999999999993</v>
      </c>
      <c r="T46" s="404" cm="1">
        <f t="array" ref="T46">IFERROR(INDEX('Contratações Governo'!$I$1:$I526,SMALL(IF(T$1='Contratações Governo'!$G$1:$G$525,ROW('Contratações Governo'!$G$1:$G$525)-ROW('Contratações Governo'!$G$1)+1),ROW(2:2))),"")</f>
        <v>10749.53</v>
      </c>
      <c r="U46" s="405" cm="1">
        <f t="array" ref="U46">IFERROR(INDEX('Contratações Governo'!$I$1:$I526,SMALL(IF(U$1='Contratações Governo'!$G$1:$G$525,ROW('Contratações Governo'!$G$1:$G$525)-ROW('Contratações Governo'!$G$1)+1),ROW(2:2))),"")</f>
        <v>7536.61</v>
      </c>
      <c r="V46" s="406" cm="1">
        <f t="array" ref="V46">IFERROR(INDEX('Contratações Governo'!$I$1:$I526,SMALL(IF(V$1='Contratações Governo'!$G$1:$G$525,ROW('Contratações Governo'!$G$1:$G$525)-ROW('Contratações Governo'!$G$1)+1),ROW(2:2))),"")</f>
        <v>9000</v>
      </c>
    </row>
    <row r="47" spans="1:22">
      <c r="A47" s="486"/>
      <c r="B47" s="408" cm="1">
        <f t="array" ref="B47">IFERROR(INDEX('Contratações Governo'!$I$1:$I527,SMALL(IF(B$1='Contratações Governo'!$G$1:$G$525,ROW('Contratações Governo'!$G$1:$G$525)-ROW('Contratações Governo'!$G$1)+1),ROW(3:3))),"")</f>
        <v>12786.77</v>
      </c>
      <c r="C47" s="405" cm="1">
        <f t="array" ref="C47">IFERROR(INDEX('Contratações Governo'!$I$1:$I527,SMALL(IF(C$1='Contratações Governo'!$G$1:$G$525,ROW('Contratações Governo'!$G$1:$G$525)-ROW('Contratações Governo'!$G$1)+1),ROW(3:3))),"")</f>
        <v>17049.02</v>
      </c>
      <c r="D47" s="404" cm="1">
        <f t="array" ref="D47">IFERROR(INDEX('Contratações Governo'!$I$1:$I527,SMALL(IF(D$1='Contratações Governo'!$G$1:$G$525,ROW('Contratações Governo'!$G$1:$G$525)-ROW('Contratações Governo'!$G$1)+1),ROW(3:3))),"")</f>
        <v>3800</v>
      </c>
      <c r="E47" s="405" cm="1">
        <f t="array" ref="E47">IFERROR(INDEX('Contratações Governo'!$I$1:$I527,SMALL(IF(E$1='Contratações Governo'!$G$1:$G$525,ROW('Contratações Governo'!$G$1:$G$525)-ROW('Contratações Governo'!$G$1)+1),ROW(3:3))),"")</f>
        <v>6957.22</v>
      </c>
      <c r="F47" s="404" cm="1">
        <f t="array" ref="F47">IFERROR(INDEX('Contratações Governo'!$I$1:$I527,SMALL(IF(F$1='Contratações Governo'!$G$1:$G$525,ROW('Contratações Governo'!$G$1:$G$525)-ROW('Contratações Governo'!$G$1)+1),ROW(3:3))),"")</f>
        <v>8831.2199999999993</v>
      </c>
      <c r="G47" s="405" cm="1">
        <f t="array" ref="G47">IFERROR(INDEX('Contratações Governo'!$I$1:$I527,SMALL(IF(G$1='Contratações Governo'!$G$1:$G$525,ROW('Contratações Governo'!$G$1:$G$525)-ROW('Contratações Governo'!$G$1)+1),ROW(3:3))),"")</f>
        <v>4000</v>
      </c>
      <c r="H47" s="404" cm="1">
        <f t="array" ref="H47">IFERROR(INDEX('Contratações Governo'!$I$1:$I527,SMALL(IF(H$1='Contratações Governo'!$G$1:$G$525,ROW('Contratações Governo'!$G$1:$G$525)-ROW('Contratações Governo'!$G$1)+1),ROW(3:3))),"")</f>
        <v>8548.89</v>
      </c>
      <c r="I47" s="405" cm="1">
        <f t="array" ref="I47">IFERROR(INDEX('Contratações Governo'!$I$1:$I527,SMALL(IF(I$1='Contratações Governo'!$G$1:$G$525,ROW('Contratações Governo'!$G$1:$G$525)-ROW('Contratações Governo'!$G$1)+1),ROW(3:3))),"")</f>
        <v>10000</v>
      </c>
      <c r="J47" s="404" cm="1">
        <f t="array" ref="J47">IFERROR(INDEX('Contratações Governo'!$I$1:$I527,SMALL(IF(J$1='Contratações Governo'!$G$1:$G$525,ROW('Contratações Governo'!$G$1:$G$525)-ROW('Contratações Governo'!$G$1)+1),ROW(3:3))),"")</f>
        <v>7487.96</v>
      </c>
      <c r="K47" s="405" cm="1">
        <f t="array" ref="K47">IFERROR(INDEX('Contratações Governo'!$I$1:$I527,SMALL(IF(K$1='Contratações Governo'!$G$1:$G$525,ROW('Contratações Governo'!$G$1:$G$525)-ROW('Contratações Governo'!$G$1)+1),ROW(3:3))),"")</f>
        <v>9350</v>
      </c>
      <c r="L47" s="404" cm="1">
        <f t="array" ref="L47">IFERROR(INDEX('Contratações Governo'!$I$1:$I527,SMALL(IF(L$1='Contratações Governo'!$G$1:$G$525,ROW('Contratações Governo'!$G$1:$G$525)-ROW('Contratações Governo'!$G$1)+1),ROW(3:3))),"")</f>
        <v>9000</v>
      </c>
      <c r="M47" s="405" t="str" cm="1">
        <f t="array" ref="M47">IFERROR(INDEX('Contratações Governo'!$I$1:$I527,SMALL(IF(M$1='Contratações Governo'!$G$1:$G$525,ROW('Contratações Governo'!$G$1:$G$525)-ROW('Contratações Governo'!$G$1)+1),ROW(3:3))),"")</f>
        <v/>
      </c>
      <c r="N47" s="404" cm="1">
        <f t="array" ref="N47">IFERROR(INDEX('Contratações Governo'!$I$1:$I527,SMALL(IF(N$1='Contratações Governo'!$G$1:$G$525,ROW('Contratações Governo'!$G$1:$G$525)-ROW('Contratações Governo'!$G$1)+1),ROW(3:3))),"")</f>
        <v>8971.0300000000007</v>
      </c>
      <c r="O47" s="405" cm="1">
        <f t="array" ref="O47">IFERROR(INDEX('Contratações Governo'!$I$1:$I527,SMALL(IF(O$1='Contratações Governo'!$G$1:$G$525,ROW('Contratações Governo'!$G$1:$G$525)-ROW('Contratações Governo'!$G$1)+1),ROW(3:3))),"")</f>
        <v>14951.71</v>
      </c>
      <c r="P47" s="404" cm="1">
        <f t="array" ref="P47">IFERROR(INDEX('Contratações Governo'!$I$1:$I527,SMALL(IF(P$1='Contratações Governo'!$G$1:$G$525,ROW('Contratações Governo'!$G$1:$G$525)-ROW('Contratações Governo'!$G$1)+1),ROW(3:3))),"")</f>
        <v>6784.66</v>
      </c>
      <c r="Q47" s="405" cm="1">
        <f t="array" ref="Q47">IFERROR(INDEX('Contratações Governo'!$I$1:$I527,SMALL(IF(Q$1='Contratações Governo'!$G$1:$G$525,ROW('Contratações Governo'!$G$1:$G$525)-ROW('Contratações Governo'!$G$1)+1),ROW(3:3))),"")</f>
        <v>11307.76</v>
      </c>
      <c r="R47" s="404" cm="1">
        <f t="array" ref="R47">IFERROR(INDEX('Contratações Governo'!$I$1:$I527,SMALL(IF(R$1='Contratações Governo'!$G$1:$G$525,ROW('Contratações Governo'!$G$1:$G$525)-ROW('Contratações Governo'!$G$1)+1),ROW(3:3))),"")</f>
        <v>13389.21</v>
      </c>
      <c r="S47" s="405" cm="1">
        <f t="array" ref="S47">IFERROR(INDEX('Contratações Governo'!$I$1:$I527,SMALL(IF(S$1='Contratações Governo'!$G$1:$G$525,ROW('Contratações Governo'!$G$1:$G$525)-ROW('Contratações Governo'!$G$1)+1),ROW(3:3))),"")</f>
        <v>9900</v>
      </c>
      <c r="T47" s="360" cm="1">
        <f t="array" ref="T47">IFERROR(INDEX('Contratações Governo'!$I$1:$I527,SMALL(IF(T$1='Contratações Governo'!$G$1:$G$525,ROW('Contratações Governo'!$G$1:$G$525)-ROW('Contratações Governo'!$G$1)+1),ROW(3:3))),"")</f>
        <v>8000</v>
      </c>
      <c r="U47" s="405" cm="1">
        <f t="array" ref="U47">IFERROR(INDEX('Contratações Governo'!$I$1:$I527,SMALL(IF(U$1='Contratações Governo'!$G$1:$G$525,ROW('Contratações Governo'!$G$1:$G$525)-ROW('Contratações Governo'!$G$1)+1),ROW(3:3))),"")</f>
        <v>6500</v>
      </c>
      <c r="V47" s="406" cm="1">
        <f t="array" ref="V47">IFERROR(INDEX('Contratações Governo'!$I$1:$I527,SMALL(IF(V$1='Contratações Governo'!$G$1:$G$525,ROW('Contratações Governo'!$G$1:$G$525)-ROW('Contratações Governo'!$G$1)+1),ROW(3:3))),"")</f>
        <v>10000</v>
      </c>
    </row>
    <row r="48" spans="1:22">
      <c r="A48" s="486"/>
      <c r="B48" s="408" cm="1">
        <f t="array" ref="B48">IFERROR(INDEX('Contratações Governo'!$I$1:$I528,SMALL(IF(B$1='Contratações Governo'!$G$1:$G$525,ROW('Contratações Governo'!$G$1:$G$525)-ROW('Contratações Governo'!$G$1)+1),ROW(4:4))),"")</f>
        <v>13350</v>
      </c>
      <c r="C48" s="405" cm="1">
        <f t="array" ref="C48">IFERROR(INDEX('Contratações Governo'!$I$1:$I528,SMALL(IF(C$1='Contratações Governo'!$G$1:$G$525,ROW('Contratações Governo'!$G$1:$G$525)-ROW('Contratações Governo'!$G$1)+1),ROW(4:4))),"")</f>
        <v>22757.75</v>
      </c>
      <c r="D48" s="404" cm="1">
        <f t="array" ref="D48">IFERROR(INDEX('Contratações Governo'!$I$1:$I528,SMALL(IF(D$1='Contratações Governo'!$G$1:$G$525,ROW('Contratações Governo'!$G$1:$G$525)-ROW('Contratações Governo'!$G$1)+1),ROW(4:4))),"")</f>
        <v>6520</v>
      </c>
      <c r="E48" s="405" cm="1">
        <f t="array" ref="E48">IFERROR(INDEX('Contratações Governo'!$I$1:$I528,SMALL(IF(E$1='Contratações Governo'!$G$1:$G$525,ROW('Contratações Governo'!$G$1:$G$525)-ROW('Contratações Governo'!$G$1)+1),ROW(4:4))),"")</f>
        <v>6550.32</v>
      </c>
      <c r="F48" s="360" cm="1">
        <f t="array" ref="F48">IFERROR(INDEX('Contratações Governo'!$I$1:$I528,SMALL(IF(F$1='Contratações Governo'!$G$1:$G$525,ROW('Contratações Governo'!$G$1:$G$525)-ROW('Contratações Governo'!$G$1)+1),ROW(4:4))),"")</f>
        <v>17964.330000000002</v>
      </c>
      <c r="G48" s="405" cm="1">
        <f t="array" ref="G48">IFERROR(INDEX('Contratações Governo'!$I$1:$I528,SMALL(IF(G$1='Contratações Governo'!$G$1:$G$525,ROW('Contratações Governo'!$G$1:$G$525)-ROW('Contratações Governo'!$G$1)+1),ROW(4:4))),"")</f>
        <v>4000</v>
      </c>
      <c r="H48" s="404" cm="1">
        <f t="array" ref="H48">IFERROR(INDEX('Contratações Governo'!$I$1:$I528,SMALL(IF(H$1='Contratações Governo'!$G$1:$G$525,ROW('Contratações Governo'!$G$1:$G$525)-ROW('Contratações Governo'!$G$1)+1),ROW(4:4))),"")</f>
        <v>6000</v>
      </c>
      <c r="I48" s="405" cm="1">
        <f t="array" ref="I48">IFERROR(INDEX('Contratações Governo'!$I$1:$I528,SMALL(IF(I$1='Contratações Governo'!$G$1:$G$525,ROW('Contratações Governo'!$G$1:$G$525)-ROW('Contratações Governo'!$G$1)+1),ROW(4:4))),"")</f>
        <v>9924</v>
      </c>
      <c r="J48" s="404" cm="1">
        <f t="array" ref="J48">IFERROR(INDEX('Contratações Governo'!$I$1:$I528,SMALL(IF(J$1='Contratações Governo'!$G$1:$G$525,ROW('Contratações Governo'!$G$1:$G$525)-ROW('Contratações Governo'!$G$1)+1),ROW(4:4))),"")</f>
        <v>7100</v>
      </c>
      <c r="K48" s="405" cm="1">
        <f t="array" ref="K48">IFERROR(INDEX('Contratações Governo'!$I$1:$I528,SMALL(IF(K$1='Contratações Governo'!$G$1:$G$525,ROW('Contratações Governo'!$G$1:$G$525)-ROW('Contratações Governo'!$G$1)+1),ROW(4:4))),"")</f>
        <v>7542.62</v>
      </c>
      <c r="L48" s="404" cm="1">
        <f t="array" ref="L48">IFERROR(INDEX('Contratações Governo'!$I$1:$I528,SMALL(IF(L$1='Contratações Governo'!$G$1:$G$525,ROW('Contratações Governo'!$G$1:$G$525)-ROW('Contratações Governo'!$G$1)+1),ROW(4:4))),"")</f>
        <v>12571.03</v>
      </c>
      <c r="M48" s="405" t="str" cm="1">
        <f t="array" ref="M48">IFERROR(INDEX('Contratações Governo'!$I$1:$I528,SMALL(IF(M$1='Contratações Governo'!$G$1:$G$525,ROW('Contratações Governo'!$G$1:$G$525)-ROW('Contratações Governo'!$G$1)+1),ROW(4:4))),"")</f>
        <v/>
      </c>
      <c r="N48" s="404" cm="1">
        <f t="array" ref="N48">IFERROR(INDEX('Contratações Governo'!$I$1:$I528,SMALL(IF(N$1='Contratações Governo'!$G$1:$G$525,ROW('Contratações Governo'!$G$1:$G$525)-ROW('Contratações Governo'!$G$1)+1),ROW(4:4))),"")</f>
        <v>9722.26</v>
      </c>
      <c r="O48" s="405" cm="1">
        <f t="array" ref="O48">IFERROR(INDEX('Contratações Governo'!$I$1:$I528,SMALL(IF(O$1='Contratações Governo'!$G$1:$G$525,ROW('Contratações Governo'!$G$1:$G$525)-ROW('Contratações Governo'!$G$1)+1),ROW(4:4))),"")</f>
        <v>11961.37</v>
      </c>
      <c r="P48" s="404" cm="1">
        <f t="array" ref="P48">IFERROR(INDEX('Contratações Governo'!$I$1:$I528,SMALL(IF(P$1='Contratações Governo'!$G$1:$G$525,ROW('Contratações Governo'!$G$1:$G$525)-ROW('Contratações Governo'!$G$1)+1),ROW(4:4))),"")</f>
        <v>8065</v>
      </c>
      <c r="Q48" s="405" cm="1">
        <f t="array" ref="Q48">IFERROR(INDEX('Contratações Governo'!$I$1:$I528,SMALL(IF(Q$1='Contratações Governo'!$G$1:$G$525,ROW('Contratações Governo'!$G$1:$G$525)-ROW('Contratações Governo'!$G$1)+1),ROW(4:4))),"")</f>
        <v>9046.2099999999991</v>
      </c>
      <c r="R48" s="404" t="str" cm="1">
        <f t="array" ref="R48">IFERROR(INDEX('Contratações Governo'!$I$1:$I528,SMALL(IF(R$1='Contratações Governo'!$G$1:$G$525,ROW('Contratações Governo'!$G$1:$G$525)-ROW('Contratações Governo'!$G$1)+1),ROW(4:4))),"")</f>
        <v/>
      </c>
      <c r="S48" s="405" cm="1">
        <f t="array" ref="S48">IFERROR(INDEX('Contratações Governo'!$I$1:$I528,SMALL(IF(S$1='Contratações Governo'!$G$1:$G$525,ROW('Contratações Governo'!$G$1:$G$525)-ROW('Contratações Governo'!$G$1)+1),ROW(4:4))),"")</f>
        <v>9800</v>
      </c>
      <c r="T48" s="404" cm="1">
        <f t="array" ref="T48">IFERROR(INDEX('Contratações Governo'!$I$1:$I528,SMALL(IF(T$1='Contratações Governo'!$G$1:$G$525,ROW('Contratações Governo'!$G$1:$G$525)-ROW('Contratações Governo'!$G$1)+1),ROW(4:4))),"")</f>
        <v>9280</v>
      </c>
      <c r="U48" s="405" cm="1">
        <f t="array" ref="U48">IFERROR(INDEX('Contratações Governo'!$I$1:$I528,SMALL(IF(U$1='Contratações Governo'!$G$1:$G$525,ROW('Contratações Governo'!$G$1:$G$525)-ROW('Contratações Governo'!$G$1)+1),ROW(4:4))),"")</f>
        <v>8800</v>
      </c>
      <c r="V48" s="406" cm="1">
        <f t="array" ref="V48">IFERROR(INDEX('Contratações Governo'!$I$1:$I528,SMALL(IF(V$1='Contratações Governo'!$G$1:$G$525,ROW('Contratações Governo'!$G$1:$G$525)-ROW('Contratações Governo'!$G$1)+1),ROW(4:4))),"")</f>
        <v>10000</v>
      </c>
    </row>
    <row r="49" spans="1:22">
      <c r="A49" s="486"/>
      <c r="B49" s="408" cm="1">
        <f t="array" ref="B49">IFERROR(INDEX('Contratações Governo'!$I$1:$I529,SMALL(IF(B$1='Contratações Governo'!$G$1:$G$525,ROW('Contratações Governo'!$G$1:$G$525)-ROW('Contratações Governo'!$G$1)+1),ROW(5:5))),"")</f>
        <v>12200</v>
      </c>
      <c r="C49" s="405" cm="1">
        <f t="array" ref="C49">IFERROR(INDEX('Contratações Governo'!$I$1:$I529,SMALL(IF(C$1='Contratações Governo'!$G$1:$G$525,ROW('Contratações Governo'!$G$1:$G$525)-ROW('Contratações Governo'!$G$1)+1),ROW(5:5))),"")</f>
        <v>17861.52</v>
      </c>
      <c r="D49" s="404" cm="1">
        <f t="array" ref="D49">IFERROR(INDEX('Contratações Governo'!$I$1:$I529,SMALL(IF(D$1='Contratações Governo'!$G$1:$G$525,ROW('Contratações Governo'!$G$1:$G$525)-ROW('Contratações Governo'!$G$1)+1),ROW(5:5))),"")</f>
        <v>6000</v>
      </c>
      <c r="E49" s="405" t="str" cm="1">
        <f t="array" ref="E49">IFERROR(INDEX('Contratações Governo'!$I$1:$I529,SMALL(IF(E$1='Contratações Governo'!$G$1:$G$525,ROW('Contratações Governo'!$G$1:$G$525)-ROW('Contratações Governo'!$G$1)+1),ROW(5:5))),"")</f>
        <v/>
      </c>
      <c r="F49" s="404" cm="1">
        <f t="array" ref="F49">IFERROR(INDEX('Contratações Governo'!$I$1:$I529,SMALL(IF(F$1='Contratações Governo'!$G$1:$G$525,ROW('Contratações Governo'!$G$1:$G$525)-ROW('Contratações Governo'!$G$1)+1),ROW(5:5))),"")</f>
        <v>12400</v>
      </c>
      <c r="G49" s="405" cm="1">
        <f t="array" ref="G49">IFERROR(INDEX('Contratações Governo'!$I$1:$I529,SMALL(IF(G$1='Contratações Governo'!$G$1:$G$525,ROW('Contratações Governo'!$G$1:$G$525)-ROW('Contratações Governo'!$G$1)+1),ROW(5:5))),"")</f>
        <v>5500</v>
      </c>
      <c r="H49" s="404" cm="1">
        <f t="array" ref="H49">IFERROR(INDEX('Contratações Governo'!$I$1:$I529,SMALL(IF(H$1='Contratações Governo'!$G$1:$G$525,ROW('Contratações Governo'!$G$1:$G$525)-ROW('Contratações Governo'!$G$1)+1),ROW(5:5))),"")</f>
        <v>6600</v>
      </c>
      <c r="I49" s="405" cm="1">
        <f t="array" ref="I49">IFERROR(INDEX('Contratações Governo'!$I$1:$I529,SMALL(IF(I$1='Contratações Governo'!$G$1:$G$525,ROW('Contratações Governo'!$G$1:$G$525)-ROW('Contratações Governo'!$G$1)+1),ROW(5:5))),"")</f>
        <v>9745.86</v>
      </c>
      <c r="J49" s="404" t="str" cm="1">
        <f t="array" ref="J49">IFERROR(INDEX('Contratações Governo'!$I$1:$I529,SMALL(IF(J$1='Contratações Governo'!$G$1:$G$525,ROW('Contratações Governo'!$G$1:$G$525)-ROW('Contratações Governo'!$G$1)+1),ROW(5:5))),"")</f>
        <v/>
      </c>
      <c r="K49" s="405" cm="1">
        <f t="array" ref="K49">IFERROR(INDEX('Contratações Governo'!$I$1:$I529,SMALL(IF(K$1='Contratações Governo'!$G$1:$G$525,ROW('Contratações Governo'!$G$1:$G$525)-ROW('Contratações Governo'!$G$1)+1),ROW(5:5))),"")</f>
        <v>8963.94</v>
      </c>
      <c r="L49" s="404" cm="1">
        <f t="array" ref="L49">IFERROR(INDEX('Contratações Governo'!$I$1:$I529,SMALL(IF(L$1='Contratações Governo'!$G$1:$G$525,ROW('Contratações Governo'!$G$1:$G$525)-ROW('Contratações Governo'!$G$1)+1),ROW(5:5))),"")</f>
        <v>10056.82</v>
      </c>
      <c r="M49" s="405" t="str" cm="1">
        <f t="array" ref="M49">IFERROR(INDEX('Contratações Governo'!$I$1:$I529,SMALL(IF(M$1='Contratações Governo'!$G$1:$G$525,ROW('Contratações Governo'!$G$1:$G$525)-ROW('Contratações Governo'!$G$1)+1),ROW(5:5))),"")</f>
        <v/>
      </c>
      <c r="N49" s="360" cm="1">
        <f t="array" ref="N49">IFERROR(INDEX('Contratações Governo'!$I$1:$I529,SMALL(IF(N$1='Contratações Governo'!$G$1:$G$525,ROW('Contratações Governo'!$G$1:$G$525)-ROW('Contratações Governo'!$G$1)+1),ROW(5:5))),"")</f>
        <v>7060.84</v>
      </c>
      <c r="O49" s="405" cm="1">
        <f t="array" ref="O49">IFERROR(INDEX('Contratações Governo'!$I$1:$I529,SMALL(IF(O$1='Contratações Governo'!$G$1:$G$525,ROW('Contratações Governo'!$G$1:$G$525)-ROW('Contratações Governo'!$G$1)+1),ROW(5:5))),"")</f>
        <v>14951.71</v>
      </c>
      <c r="P49" s="404" cm="1">
        <f t="array" ref="P49">IFERROR(INDEX('Contratações Governo'!$I$1:$I529,SMALL(IF(P$1='Contratações Governo'!$G$1:$G$525,ROW('Contratações Governo'!$G$1:$G$525)-ROW('Contratações Governo'!$G$1)+1),ROW(5:5))),"")</f>
        <v>8875</v>
      </c>
      <c r="Q49" s="405" cm="1">
        <f t="array" ref="Q49">IFERROR(INDEX('Contratações Governo'!$I$1:$I529,SMALL(IF(Q$1='Contratações Governo'!$G$1:$G$525,ROW('Contratações Governo'!$G$1:$G$525)-ROW('Contratações Governo'!$G$1)+1),ROW(5:5))),"")</f>
        <v>12721</v>
      </c>
      <c r="R49" s="404" t="str" cm="1">
        <f t="array" ref="R49">IFERROR(INDEX('Contratações Governo'!$I$1:$I529,SMALL(IF(R$1='Contratações Governo'!$G$1:$G$525,ROW('Contratações Governo'!$G$1:$G$525)-ROW('Contratações Governo'!$G$1)+1),ROW(5:5))),"")</f>
        <v/>
      </c>
      <c r="S49" s="405" cm="1">
        <f t="array" ref="S49">IFERROR(INDEX('Contratações Governo'!$I$1:$I529,SMALL(IF(S$1='Contratações Governo'!$G$1:$G$525,ROW('Contratações Governo'!$G$1:$G$525)-ROW('Contratações Governo'!$G$1)+1),ROW(5:5))),"")</f>
        <v>12255.47</v>
      </c>
      <c r="T49" s="404" cm="1">
        <f t="array" ref="T49">IFERROR(INDEX('Contratações Governo'!$I$1:$I529,SMALL(IF(T$1='Contratações Governo'!$G$1:$G$525,ROW('Contratações Governo'!$G$1:$G$525)-ROW('Contratações Governo'!$G$1)+1),ROW(5:5))),"")</f>
        <v>13896.33</v>
      </c>
      <c r="U49" s="359" cm="1">
        <f t="array" ref="U49">IFERROR(INDEX('Contratações Governo'!$I$1:$I529,SMALL(IF(U$1='Contratações Governo'!$G$1:$G$525,ROW('Contratações Governo'!$G$1:$G$525)-ROW('Contratações Governo'!$G$1)+1),ROW(5:5))),"")</f>
        <v>3537</v>
      </c>
      <c r="V49" s="406" cm="1">
        <f t="array" ref="V49">IFERROR(INDEX('Contratações Governo'!$I$1:$I529,SMALL(IF(V$1='Contratações Governo'!$G$1:$G$525,ROW('Contratações Governo'!$G$1:$G$525)-ROW('Contratações Governo'!$G$1)+1),ROW(5:5))),"")</f>
        <v>10000</v>
      </c>
    </row>
    <row r="50" spans="1:22">
      <c r="A50" s="486"/>
      <c r="B50" s="408" cm="1">
        <f t="array" ref="B50">IFERROR(INDEX('Contratações Governo'!$I$1:$I530,SMALL(IF(B$1='Contratações Governo'!$G$1:$G$525,ROW('Contratações Governo'!$G$1:$G$525)-ROW('Contratações Governo'!$G$1)+1),ROW(6:6))),"")</f>
        <v>12587.89</v>
      </c>
      <c r="C50" s="405" cm="1">
        <f t="array" ref="C50">IFERROR(INDEX('Contratações Governo'!$I$1:$I530,SMALL(IF(C$1='Contratações Governo'!$G$1:$G$525,ROW('Contratações Governo'!$G$1:$G$525)-ROW('Contratações Governo'!$G$1)+1),ROW(6:6))),"")</f>
        <v>16838</v>
      </c>
      <c r="D50" s="404" cm="1">
        <f t="array" ref="D50">IFERROR(INDEX('Contratações Governo'!$I$1:$I530,SMALL(IF(D$1='Contratações Governo'!$G$1:$G$525,ROW('Contratações Governo'!$G$1:$G$525)-ROW('Contratações Governo'!$G$1)+1),ROW(6:6))),"")</f>
        <v>6150</v>
      </c>
      <c r="E50" s="405" t="str" cm="1">
        <f t="array" ref="E50">IFERROR(INDEX('Contratações Governo'!$I$1:$I530,SMALL(IF(E$1='Contratações Governo'!$G$1:$G$525,ROW('Contratações Governo'!$G$1:$G$525)-ROW('Contratações Governo'!$G$1)+1),ROW(6:6))),"")</f>
        <v/>
      </c>
      <c r="F50" s="404" cm="1">
        <f t="array" ref="F50">IFERROR(INDEX('Contratações Governo'!$I$1:$I530,SMALL(IF(F$1='Contratações Governo'!$G$1:$G$525,ROW('Contratações Governo'!$G$1:$G$525)-ROW('Contratações Governo'!$G$1)+1),ROW(6:6))),"")</f>
        <v>11595.37</v>
      </c>
      <c r="G50" s="405" cm="1">
        <f t="array" ref="G50">IFERROR(INDEX('Contratações Governo'!$I$1:$I530,SMALL(IF(G$1='Contratações Governo'!$G$1:$G$525,ROW('Contratações Governo'!$G$1:$G$525)-ROW('Contratações Governo'!$G$1)+1),ROW(6:6))),"")</f>
        <v>5000</v>
      </c>
      <c r="H50" s="404" cm="1">
        <f t="array" ref="H50">IFERROR(INDEX('Contratações Governo'!$I$1:$I530,SMALL(IF(H$1='Contratações Governo'!$G$1:$G$525,ROW('Contratações Governo'!$G$1:$G$525)-ROW('Contratações Governo'!$G$1)+1),ROW(6:6))),"")</f>
        <v>7443</v>
      </c>
      <c r="I50" s="405" cm="1">
        <f t="array" ref="I50">IFERROR(INDEX('Contratações Governo'!$I$1:$I530,SMALL(IF(I$1='Contratações Governo'!$G$1:$G$525,ROW('Contratações Governo'!$G$1:$G$525)-ROW('Contratações Governo'!$G$1)+1),ROW(6:6))),"")</f>
        <v>8584.5</v>
      </c>
      <c r="J50" s="404" t="str" cm="1">
        <f t="array" ref="J50">IFERROR(INDEX('Contratações Governo'!$I$1:$I530,SMALL(IF(J$1='Contratações Governo'!$G$1:$G$525,ROW('Contratações Governo'!$G$1:$G$525)-ROW('Contratações Governo'!$G$1)+1),ROW(6:6))),"")</f>
        <v/>
      </c>
      <c r="K50" s="405" t="str" cm="1">
        <f t="array" ref="K50">IFERROR(INDEX('Contratações Governo'!$I$1:$I530,SMALL(IF(K$1='Contratações Governo'!$G$1:$G$525,ROW('Contratações Governo'!$G$1:$G$525)-ROW('Contratações Governo'!$G$1)+1),ROW(6:6))),"")</f>
        <v/>
      </c>
      <c r="L50" s="404" cm="1">
        <f t="array" ref="L50">IFERROR(INDEX('Contratações Governo'!$I$1:$I530,SMALL(IF(L$1='Contratações Governo'!$G$1:$G$525,ROW('Contratações Governo'!$G$1:$G$525)-ROW('Contratações Governo'!$G$1)+1),ROW(6:6))),"")</f>
        <v>12571.03</v>
      </c>
      <c r="M50" s="405" t="str" cm="1">
        <f t="array" ref="M50">IFERROR(INDEX('Contratações Governo'!$I$1:$I530,SMALL(IF(M$1='Contratações Governo'!$G$1:$G$525,ROW('Contratações Governo'!$G$1:$G$525)-ROW('Contratações Governo'!$G$1)+1),ROW(6:6))),"")</f>
        <v/>
      </c>
      <c r="N50" s="404" cm="1">
        <f t="array" ref="N50">IFERROR(INDEX('Contratações Governo'!$I$1:$I530,SMALL(IF(N$1='Contratações Governo'!$G$1:$G$525,ROW('Contratações Governo'!$G$1:$G$525)-ROW('Contratações Governo'!$G$1)+1),ROW(6:6))),"")</f>
        <v>9967.6299999999992</v>
      </c>
      <c r="O50" s="405" cm="1">
        <f t="array" ref="O50">IFERROR(INDEX('Contratações Governo'!$I$1:$I530,SMALL(IF(O$1='Contratações Governo'!$G$1:$G$525,ROW('Contratações Governo'!$G$1:$G$525)-ROW('Contratações Governo'!$G$1)+1),ROW(6:6))),"")</f>
        <v>11854.18</v>
      </c>
      <c r="P50" s="404" cm="1">
        <f t="array" ref="P50">IFERROR(INDEX('Contratações Governo'!$I$1:$I530,SMALL(IF(P$1='Contratações Governo'!$G$1:$G$525,ROW('Contratações Governo'!$G$1:$G$525)-ROW('Contratações Governo'!$G$1)+1),ROW(6:6))),"")</f>
        <v>8580</v>
      </c>
      <c r="Q50" s="405" cm="1">
        <f t="array" ref="Q50">IFERROR(INDEX('Contratações Governo'!$I$1:$I530,SMALL(IF(Q$1='Contratações Governo'!$G$1:$G$525,ROW('Contratações Governo'!$G$1:$G$525)-ROW('Contratações Governo'!$G$1)+1),ROW(6:6))),"")</f>
        <v>9220.58</v>
      </c>
      <c r="R50" s="404" t="str" cm="1">
        <f t="array" ref="R50">IFERROR(INDEX('Contratações Governo'!$I$1:$I530,SMALL(IF(R$1='Contratações Governo'!$G$1:$G$525,ROW('Contratações Governo'!$G$1:$G$525)-ROW('Contratações Governo'!$G$1)+1),ROW(6:6))),"")</f>
        <v/>
      </c>
      <c r="S50" s="405" cm="1">
        <f t="array" ref="S50">IFERROR(INDEX('Contratações Governo'!$I$1:$I530,SMALL(IF(S$1='Contratações Governo'!$G$1:$G$525,ROW('Contratações Governo'!$G$1:$G$525)-ROW('Contratações Governo'!$G$1)+1),ROW(6:6))),"")</f>
        <v>14978.07</v>
      </c>
      <c r="T50" s="404" cm="1">
        <f t="array" ref="T50">IFERROR(INDEX('Contratações Governo'!$I$1:$I530,SMALL(IF(T$1='Contratações Governo'!$G$1:$G$525,ROW('Contratações Governo'!$G$1:$G$525)-ROW('Contratações Governo'!$G$1)+1),ROW(6:6))),"")</f>
        <v>15535.36</v>
      </c>
      <c r="U50" s="405" t="str" cm="1">
        <f t="array" ref="U50">IFERROR(INDEX('Contratações Governo'!$I$1:$I530,SMALL(IF(U$1='Contratações Governo'!$G$1:$G$525,ROW('Contratações Governo'!$G$1:$G$525)-ROW('Contratações Governo'!$G$1)+1),ROW(6:6))),"")</f>
        <v/>
      </c>
      <c r="V50" s="406" t="str" cm="1">
        <f t="array" ref="V50">IFERROR(INDEX('Contratações Governo'!$I$1:$I530,SMALL(IF(V$1='Contratações Governo'!$G$1:$G$525,ROW('Contratações Governo'!$G$1:$G$525)-ROW('Contratações Governo'!$G$1)+1),ROW(6:6))),"")</f>
        <v/>
      </c>
    </row>
    <row r="51" spans="1:22">
      <c r="A51" s="486"/>
      <c r="B51" s="408" cm="1">
        <f t="array" ref="B51">IFERROR(INDEX('Contratações Governo'!$I$1:$I531,SMALL(IF(B$1='Contratações Governo'!$G$1:$G$525,ROW('Contratações Governo'!$G$1:$G$525)-ROW('Contratações Governo'!$G$1)+1),ROW(7:7))),"")</f>
        <v>11500</v>
      </c>
      <c r="C51" s="405" cm="1">
        <f t="array" ref="C51">IFERROR(INDEX('Contratações Governo'!$I$1:$I531,SMALL(IF(C$1='Contratações Governo'!$G$1:$G$525,ROW('Contratações Governo'!$G$1:$G$525)-ROW('Contratações Governo'!$G$1)+1),ROW(7:7))),"")</f>
        <v>17278</v>
      </c>
      <c r="D51" s="404" t="str" cm="1">
        <f t="array" ref="D51">IFERROR(INDEX('Contratações Governo'!$I$1:$I531,SMALL(IF(D$1='Contratações Governo'!$G$1:$G$525,ROW('Contratações Governo'!$G$1:$G$525)-ROW('Contratações Governo'!$G$1)+1),ROW(7:7))),"")</f>
        <v/>
      </c>
      <c r="E51" s="405" t="str" cm="1">
        <f t="array" ref="E51">IFERROR(INDEX('Contratações Governo'!$I$1:$I531,SMALL(IF(E$1='Contratações Governo'!$G$1:$G$525,ROW('Contratações Governo'!$G$1:$G$525)-ROW('Contratações Governo'!$G$1)+1),ROW(7:7))),"")</f>
        <v/>
      </c>
      <c r="F51" s="404" cm="1">
        <f t="array" ref="F51">IFERROR(INDEX('Contratações Governo'!$I$1:$I531,SMALL(IF(F$1='Contratações Governo'!$G$1:$G$525,ROW('Contratações Governo'!$G$1:$G$525)-ROW('Contratações Governo'!$G$1)+1),ROW(7:7))),"")</f>
        <v>9276.2999999999993</v>
      </c>
      <c r="G51" s="405" cm="1">
        <f t="array" ref="G51">IFERROR(INDEX('Contratações Governo'!$I$1:$I531,SMALL(IF(G$1='Contratações Governo'!$G$1:$G$525,ROW('Contratações Governo'!$G$1:$G$525)-ROW('Contratações Governo'!$G$1)+1),ROW(7:7))),"")</f>
        <v>5611.32</v>
      </c>
      <c r="H51" s="404" cm="1">
        <f t="array" ref="H51">IFERROR(INDEX('Contratações Governo'!$I$1:$I531,SMALL(IF(H$1='Contratações Governo'!$G$1:$G$525,ROW('Contratações Governo'!$G$1:$G$525)-ROW('Contratações Governo'!$G$1)+1),ROW(7:7))),"")</f>
        <v>7231.8</v>
      </c>
      <c r="I51" s="405" cm="1">
        <f t="array" ref="I51">IFERROR(INDEX('Contratações Governo'!$I$1:$I531,SMALL(IF(I$1='Contratações Governo'!$G$1:$G$525,ROW('Contratações Governo'!$G$1:$G$525)-ROW('Contratações Governo'!$G$1)+1),ROW(7:7))),"")</f>
        <v>6943.67</v>
      </c>
      <c r="J51" s="404" t="str" cm="1">
        <f t="array" ref="J51">IFERROR(INDEX('Contratações Governo'!$I$1:$I531,SMALL(IF(J$1='Contratações Governo'!$G$1:$G$525,ROW('Contratações Governo'!$G$1:$G$525)-ROW('Contratações Governo'!$G$1)+1),ROW(7:7))),"")</f>
        <v/>
      </c>
      <c r="K51" s="405" t="str" cm="1">
        <f t="array" ref="K51">IFERROR(INDEX('Contratações Governo'!$I$1:$I531,SMALL(IF(K$1='Contratações Governo'!$G$1:$G$525,ROW('Contratações Governo'!$G$1:$G$525)-ROW('Contratações Governo'!$G$1)+1),ROW(7:7))),"")</f>
        <v/>
      </c>
      <c r="L51" s="404" cm="1">
        <f t="array" ref="L51">IFERROR(INDEX('Contratações Governo'!$I$1:$I531,SMALL(IF(L$1='Contratações Governo'!$G$1:$G$525,ROW('Contratações Governo'!$G$1:$G$525)-ROW('Contratações Governo'!$G$1)+1),ROW(7:7))),"")</f>
        <v>11951.92</v>
      </c>
      <c r="M51" s="405" t="str" cm="1">
        <f t="array" ref="M51">IFERROR(INDEX('Contratações Governo'!$I$1:$I531,SMALL(IF(M$1='Contratações Governo'!$G$1:$G$525,ROW('Contratações Governo'!$G$1:$G$525)-ROW('Contratações Governo'!$G$1)+1),ROW(7:7))),"")</f>
        <v/>
      </c>
      <c r="N51" s="404" t="str" cm="1">
        <f t="array" ref="N51">IFERROR(INDEX('Contratações Governo'!$I$1:$I531,SMALL(IF(N$1='Contratações Governo'!$G$1:$G$525,ROW('Contratações Governo'!$G$1:$G$525)-ROW('Contratações Governo'!$G$1)+1),ROW(7:7))),"")</f>
        <v/>
      </c>
      <c r="O51" s="405" cm="1">
        <f t="array" ref="O51">IFERROR(INDEX('Contratações Governo'!$I$1:$I531,SMALL(IF(O$1='Contratações Governo'!$G$1:$G$525,ROW('Contratações Governo'!$G$1:$G$525)-ROW('Contratações Governo'!$G$1)+1),ROW(7:7))),"")</f>
        <v>10605.14</v>
      </c>
      <c r="P51" s="404" cm="1">
        <f t="array" ref="P51">IFERROR(INDEX('Contratações Governo'!$I$1:$I531,SMALL(IF(P$1='Contratações Governo'!$G$1:$G$525,ROW('Contratações Governo'!$G$1:$G$525)-ROW('Contratações Governo'!$G$1)+1),ROW(7:7))),"")</f>
        <v>6915.43</v>
      </c>
      <c r="Q51" s="405" cm="1">
        <f t="array" ref="Q51">IFERROR(INDEX('Contratações Governo'!$I$1:$I531,SMALL(IF(Q$1='Contratações Governo'!$G$1:$G$525,ROW('Contratações Governo'!$G$1:$G$525)-ROW('Contratações Governo'!$G$1)+1),ROW(7:7))),"")</f>
        <v>11525.72</v>
      </c>
      <c r="R51" s="404" t="str" cm="1">
        <f t="array" ref="R51">IFERROR(INDEX('Contratações Governo'!$I$1:$I531,SMALL(IF(R$1='Contratações Governo'!$G$1:$G$525,ROW('Contratações Governo'!$G$1:$G$525)-ROW('Contratações Governo'!$G$1)+1),ROW(7:7))),"")</f>
        <v/>
      </c>
      <c r="S51" s="405" cm="1">
        <f t="array" ref="S51">IFERROR(INDEX('Contratações Governo'!$I$1:$I531,SMALL(IF(S$1='Contratações Governo'!$G$1:$G$525,ROW('Contratações Governo'!$G$1:$G$525)-ROW('Contratações Governo'!$G$1)+1),ROW(7:7))),"")</f>
        <v>8986.84</v>
      </c>
      <c r="T51" s="404" cm="1">
        <f t="array" ref="T51">IFERROR(INDEX('Contratações Governo'!$I$1:$I531,SMALL(IF(T$1='Contratações Governo'!$G$1:$G$525,ROW('Contratações Governo'!$G$1:$G$525)-ROW('Contratações Governo'!$G$1)+1),ROW(7:7))),"")</f>
        <v>13000</v>
      </c>
      <c r="U51" s="405" t="str" cm="1">
        <f t="array" ref="U51">IFERROR(INDEX('Contratações Governo'!$I$1:$I531,SMALL(IF(U$1='Contratações Governo'!$G$1:$G$525,ROW('Contratações Governo'!$G$1:$G$525)-ROW('Contratações Governo'!$G$1)+1),ROW(7:7))),"")</f>
        <v/>
      </c>
      <c r="V51" s="406" t="str" cm="1">
        <f t="array" ref="V51">IFERROR(INDEX('Contratações Governo'!$I$1:$I531,SMALL(IF(V$1='Contratações Governo'!$G$1:$G$525,ROW('Contratações Governo'!$G$1:$G$525)-ROW('Contratações Governo'!$G$1)+1),ROW(7:7))),"")</f>
        <v/>
      </c>
    </row>
    <row r="52" spans="1:22">
      <c r="A52" s="486"/>
      <c r="B52" s="408" cm="1">
        <f t="array" ref="B52">IFERROR(INDEX('Contratações Governo'!$I$1:$I532,SMALL(IF(B$1='Contratações Governo'!$G$1:$G$525,ROW('Contratações Governo'!$G$1:$G$525)-ROW('Contratações Governo'!$G$1)+1),ROW(8:8))),"")</f>
        <v>13200</v>
      </c>
      <c r="C52" s="405" cm="1">
        <f t="array" ref="C52">IFERROR(INDEX('Contratações Governo'!$I$1:$I532,SMALL(IF(C$1='Contratações Governo'!$G$1:$G$525,ROW('Contratações Governo'!$G$1:$G$525)-ROW('Contratações Governo'!$G$1)+1),ROW(8:8))),"")</f>
        <v>16783.86</v>
      </c>
      <c r="D52" s="404" t="str" cm="1">
        <f t="array" ref="D52">IFERROR(INDEX('Contratações Governo'!$I$1:$I532,SMALL(IF(D$1='Contratações Governo'!$G$1:$G$525,ROW('Contratações Governo'!$G$1:$G$525)-ROW('Contratações Governo'!$G$1)+1),ROW(8:8))),"")</f>
        <v/>
      </c>
      <c r="E52" s="405" t="str" cm="1">
        <f t="array" ref="E52">IFERROR(INDEX('Contratações Governo'!$I$1:$I532,SMALL(IF(E$1='Contratações Governo'!$G$1:$G$525,ROW('Contratações Governo'!$G$1:$G$525)-ROW('Contratações Governo'!$G$1)+1),ROW(8:8))),"")</f>
        <v/>
      </c>
      <c r="F52" s="404" cm="1">
        <f t="array" ref="F52">IFERROR(INDEX('Contratações Governo'!$I$1:$I532,SMALL(IF(F$1='Contratações Governo'!$G$1:$G$525,ROW('Contratações Governo'!$G$1:$G$525)-ROW('Contratações Governo'!$G$1)+1),ROW(8:8))),"")</f>
        <v>11595.37</v>
      </c>
      <c r="G52" s="405" t="str" cm="1">
        <f t="array" ref="G52">IFERROR(INDEX('Contratações Governo'!$I$1:$I532,SMALL(IF(G$1='Contratações Governo'!$G$1:$G$525,ROW('Contratações Governo'!$G$1:$G$525)-ROW('Contratações Governo'!$G$1)+1),ROW(8:8))),"")</f>
        <v/>
      </c>
      <c r="H52" s="404" cm="1">
        <f t="array" ref="H52">IFERROR(INDEX('Contratações Governo'!$I$1:$I532,SMALL(IF(H$1='Contratações Governo'!$G$1:$G$525,ROW('Contratações Governo'!$G$1:$G$525)-ROW('Contratações Governo'!$G$1)+1),ROW(8:8))),"")</f>
        <v>10600</v>
      </c>
      <c r="I52" s="359" cm="1">
        <f t="array" ref="I52">IFERROR(INDEX('Contratações Governo'!$I$1:$I532,SMALL(IF(I$1='Contratações Governo'!$G$1:$G$525,ROW('Contratações Governo'!$G$1:$G$525)-ROW('Contratações Governo'!$G$1)+1),ROW(8:8))),"")</f>
        <v>27053.52</v>
      </c>
      <c r="J52" s="404" t="str" cm="1">
        <f t="array" ref="J52">IFERROR(INDEX('Contratações Governo'!$I$1:$I532,SMALL(IF(J$1='Contratações Governo'!$G$1:$G$525,ROW('Contratações Governo'!$G$1:$G$525)-ROW('Contratações Governo'!$G$1)+1),ROW(8:8))),"")</f>
        <v/>
      </c>
      <c r="K52" s="405" t="str" cm="1">
        <f t="array" ref="K52">IFERROR(INDEX('Contratações Governo'!$I$1:$I532,SMALL(IF(K$1='Contratações Governo'!$G$1:$G$525,ROW('Contratações Governo'!$G$1:$G$525)-ROW('Contratações Governo'!$G$1)+1),ROW(8:8))),"")</f>
        <v/>
      </c>
      <c r="L52" s="360" cm="1">
        <f t="array" ref="L52">IFERROR(INDEX('Contratações Governo'!$I$1:$I532,SMALL(IF(L$1='Contratações Governo'!$G$1:$G$525,ROW('Contratações Governo'!$G$1:$G$525)-ROW('Contratações Governo'!$G$1)+1),ROW(8:8))),"")</f>
        <v>14939.9</v>
      </c>
      <c r="M52" s="405" t="str" cm="1">
        <f t="array" ref="M52">IFERROR(INDEX('Contratações Governo'!$I$1:$I532,SMALL(IF(M$1='Contratações Governo'!$G$1:$G$525,ROW('Contratações Governo'!$G$1:$G$525)-ROW('Contratações Governo'!$G$1)+1),ROW(8:8))),"")</f>
        <v/>
      </c>
      <c r="N52" s="404" t="str" cm="1">
        <f t="array" ref="N52">IFERROR(INDEX('Contratações Governo'!$I$1:$I532,SMALL(IF(N$1='Contratações Governo'!$G$1:$G$525,ROW('Contratações Governo'!$G$1:$G$525)-ROW('Contratações Governo'!$G$1)+1),ROW(8:8))),"")</f>
        <v/>
      </c>
      <c r="O52" s="405" cm="1">
        <f t="array" ref="O52">IFERROR(INDEX('Contratações Governo'!$I$1:$I532,SMALL(IF(O$1='Contratações Governo'!$G$1:$G$525,ROW('Contratações Governo'!$G$1:$G$525)-ROW('Contratações Governo'!$G$1)+1),ROW(8:8))),"")</f>
        <v>12816.73</v>
      </c>
      <c r="P52" s="404" t="str" cm="1">
        <f t="array" ref="P52">IFERROR(INDEX('Contratações Governo'!$I$1:$I532,SMALL(IF(P$1='Contratações Governo'!$G$1:$G$525,ROW('Contratações Governo'!$G$1:$G$525)-ROW('Contratações Governo'!$G$1)+1),ROW(8:8))),"")</f>
        <v/>
      </c>
      <c r="Q52" s="405" cm="1">
        <f t="array" ref="Q52">IFERROR(INDEX('Contratações Governo'!$I$1:$I532,SMALL(IF(Q$1='Contratações Governo'!$G$1:$G$525,ROW('Contratações Governo'!$G$1:$G$525)-ROW('Contratações Governo'!$G$1)+1),ROW(8:8))),"")</f>
        <v>9946.67</v>
      </c>
      <c r="R52" s="404" t="str" cm="1">
        <f t="array" ref="R52">IFERROR(INDEX('Contratações Governo'!$I$1:$I532,SMALL(IF(R$1='Contratações Governo'!$G$1:$G$525,ROW('Contratações Governo'!$G$1:$G$525)-ROW('Contratações Governo'!$G$1)+1),ROW(8:8))),"")</f>
        <v/>
      </c>
      <c r="S52" s="405" cm="1">
        <f t="array" ref="S52">IFERROR(INDEX('Contratações Governo'!$I$1:$I532,SMALL(IF(S$1='Contratações Governo'!$G$1:$G$525,ROW('Contratações Governo'!$G$1:$G$525)-ROW('Contratações Governo'!$G$1)+1),ROW(8:8))),"")</f>
        <v>11982.46</v>
      </c>
      <c r="T52" s="404" cm="1">
        <f t="array" ref="T52">IFERROR(INDEX('Contratações Governo'!$I$1:$I532,SMALL(IF(T$1='Contratações Governo'!$G$1:$G$525,ROW('Contratações Governo'!$G$1:$G$525)-ROW('Contratações Governo'!$G$1)+1),ROW(8:8))),"")</f>
        <v>13000</v>
      </c>
      <c r="U52" s="405" t="str" cm="1">
        <f t="array" ref="U52">IFERROR(INDEX('Contratações Governo'!$I$1:$I532,SMALL(IF(U$1='Contratações Governo'!$G$1:$G$525,ROW('Contratações Governo'!$G$1:$G$525)-ROW('Contratações Governo'!$G$1)+1),ROW(8:8))),"")</f>
        <v/>
      </c>
      <c r="V52" s="406" t="str" cm="1">
        <f t="array" ref="V52">IFERROR(INDEX('Contratações Governo'!$I$1:$I532,SMALL(IF(V$1='Contratações Governo'!$G$1:$G$525,ROW('Contratações Governo'!$G$1:$G$525)-ROW('Contratações Governo'!$G$1)+1),ROW(8:8))),"")</f>
        <v/>
      </c>
    </row>
    <row r="53" spans="1:22">
      <c r="A53" s="486"/>
      <c r="B53" s="408" cm="1">
        <f t="array" ref="B53">IFERROR(INDEX('Contratações Governo'!$I$1:$I533,SMALL(IF(B$1='Contratações Governo'!$G$1:$G$525,ROW('Contratações Governo'!$G$1:$G$525)-ROW('Contratações Governo'!$G$1)+1),ROW(9:9))),"")</f>
        <v>10701.25</v>
      </c>
      <c r="C53" s="405" cm="1">
        <f t="array" ref="C53">IFERROR(INDEX('Contratações Governo'!$I$1:$I533,SMALL(IF(C$1='Contratações Governo'!$G$1:$G$525,ROW('Contratações Governo'!$G$1:$G$525)-ROW('Contratações Governo'!$G$1)+1),ROW(9:9))),"")</f>
        <v>20979.82</v>
      </c>
      <c r="D53" s="404" t="str" cm="1">
        <f t="array" ref="D53">IFERROR(INDEX('Contratações Governo'!$I$1:$I533,SMALL(IF(D$1='Contratações Governo'!$G$1:$G$525,ROW('Contratações Governo'!$G$1:$G$525)-ROW('Contratações Governo'!$G$1)+1),ROW(9:9))),"")</f>
        <v/>
      </c>
      <c r="E53" s="405" t="str" cm="1">
        <f t="array" ref="E53">IFERROR(INDEX('Contratações Governo'!$I$1:$I533,SMALL(IF(E$1='Contratações Governo'!$G$1:$G$525,ROW('Contratações Governo'!$G$1:$G$525)-ROW('Contratações Governo'!$G$1)+1),ROW(9:9))),"")</f>
        <v/>
      </c>
      <c r="F53" s="404" cm="1">
        <f t="array" ref="F53">IFERROR(INDEX('Contratações Governo'!$I$1:$I533,SMALL(IF(F$1='Contratações Governo'!$G$1:$G$525,ROW('Contratações Governo'!$G$1:$G$525)-ROW('Contratações Governo'!$G$1)+1),ROW(9:9))),"")</f>
        <v>10600.59</v>
      </c>
      <c r="G53" s="405" t="str" cm="1">
        <f t="array" ref="G53">IFERROR(INDEX('Contratações Governo'!$I$1:$I533,SMALL(IF(G$1='Contratações Governo'!$G$1:$G$525,ROW('Contratações Governo'!$G$1:$G$525)-ROW('Contratações Governo'!$G$1)+1),ROW(9:9))),"")</f>
        <v/>
      </c>
      <c r="H53" s="360" cm="1">
        <f t="array" ref="H53">IFERROR(INDEX('Contratações Governo'!$I$1:$I533,SMALL(IF(H$1='Contratações Governo'!$G$1:$G$525,ROW('Contratações Governo'!$G$1:$G$525)-ROW('Contratações Governo'!$G$1)+1),ROW(9:9))),"")</f>
        <v>5500</v>
      </c>
      <c r="I53" s="359" cm="1">
        <f t="array" ref="I53">IFERROR(INDEX('Contratações Governo'!$I$1:$I533,SMALL(IF(I$1='Contratações Governo'!$G$1:$G$525,ROW('Contratações Governo'!$G$1:$G$525)-ROW('Contratações Governo'!$G$1)+1),ROW(9:9))),"")</f>
        <v>27053.52</v>
      </c>
      <c r="J53" s="404" t="str" cm="1">
        <f t="array" ref="J53">IFERROR(INDEX('Contratações Governo'!$I$1:$I533,SMALL(IF(J$1='Contratações Governo'!$G$1:$G$525,ROW('Contratações Governo'!$G$1:$G$525)-ROW('Contratações Governo'!$G$1)+1),ROW(9:9))),"")</f>
        <v/>
      </c>
      <c r="K53" s="405" t="str" cm="1">
        <f t="array" ref="K53">IFERROR(INDEX('Contratações Governo'!$I$1:$I533,SMALL(IF(K$1='Contratações Governo'!$G$1:$G$525,ROW('Contratações Governo'!$G$1:$G$525)-ROW('Contratações Governo'!$G$1)+1),ROW(9:9))),"")</f>
        <v/>
      </c>
      <c r="L53" s="404" cm="1">
        <f t="array" ref="L53">IFERROR(INDEX('Contratações Governo'!$I$1:$I533,SMALL(IF(L$1='Contratações Governo'!$G$1:$G$525,ROW('Contratações Governo'!$G$1:$G$525)-ROW('Contratações Governo'!$G$1)+1),ROW(9:9))),"")</f>
        <v>14106.73</v>
      </c>
      <c r="M53" s="405" t="str" cm="1">
        <f t="array" ref="M53">IFERROR(INDEX('Contratações Governo'!$I$1:$I533,SMALL(IF(M$1='Contratações Governo'!$G$1:$G$525,ROW('Contratações Governo'!$G$1:$G$525)-ROW('Contratações Governo'!$G$1)+1),ROW(9:9))),"")</f>
        <v/>
      </c>
      <c r="N53" s="404" t="str" cm="1">
        <f t="array" ref="N53">IFERROR(INDEX('Contratações Governo'!$I$1:$I533,SMALL(IF(N$1='Contratações Governo'!$G$1:$G$525,ROW('Contratações Governo'!$G$1:$G$525)-ROW('Contratações Governo'!$G$1)+1),ROW(9:9))),"")</f>
        <v/>
      </c>
      <c r="O53" s="405" t="str" cm="1">
        <f t="array" ref="O53">IFERROR(INDEX('Contratações Governo'!$I$1:$I533,SMALL(IF(O$1='Contratações Governo'!$G$1:$G$525,ROW('Contratações Governo'!$G$1:$G$525)-ROW('Contratações Governo'!$G$1)+1),ROW(9:9))),"")</f>
        <v/>
      </c>
      <c r="P53" s="404" t="str" cm="1">
        <f t="array" ref="P53">IFERROR(INDEX('Contratações Governo'!$I$1:$I533,SMALL(IF(P$1='Contratações Governo'!$G$1:$G$525,ROW('Contratações Governo'!$G$1:$G$525)-ROW('Contratações Governo'!$G$1)+1),ROW(9:9))),"")</f>
        <v/>
      </c>
      <c r="Q53" s="405" t="str" cm="1">
        <f t="array" ref="Q53">IFERROR(INDEX('Contratações Governo'!$I$1:$I533,SMALL(IF(Q$1='Contratações Governo'!$G$1:$G$525,ROW('Contratações Governo'!$G$1:$G$525)-ROW('Contratações Governo'!$G$1)+1),ROW(9:9))),"")</f>
        <v/>
      </c>
      <c r="R53" s="404" t="str" cm="1">
        <f t="array" ref="R53">IFERROR(INDEX('Contratações Governo'!$I$1:$I533,SMALL(IF(R$1='Contratações Governo'!$G$1:$G$525,ROW('Contratações Governo'!$G$1:$G$525)-ROW('Contratações Governo'!$G$1)+1),ROW(9:9))),"")</f>
        <v/>
      </c>
      <c r="S53" s="405" cm="1">
        <f t="array" ref="S53">IFERROR(INDEX('Contratações Governo'!$I$1:$I533,SMALL(IF(S$1='Contratações Governo'!$G$1:$G$525,ROW('Contratações Governo'!$G$1:$G$525)-ROW('Contratações Governo'!$G$1)+1),ROW(9:9))),"")</f>
        <v>14978.07</v>
      </c>
      <c r="T53" s="404" cm="1">
        <f t="array" ref="T53">IFERROR(INDEX('Contratações Governo'!$I$1:$I533,SMALL(IF(T$1='Contratações Governo'!$G$1:$G$525,ROW('Contratações Governo'!$G$1:$G$525)-ROW('Contratações Governo'!$G$1)+1),ROW(9:9))),"")</f>
        <v>13000</v>
      </c>
      <c r="U53" s="405" t="str" cm="1">
        <f t="array" ref="U53">IFERROR(INDEX('Contratações Governo'!$I$1:$I533,SMALL(IF(U$1='Contratações Governo'!$G$1:$G$525,ROW('Contratações Governo'!$G$1:$G$525)-ROW('Contratações Governo'!$G$1)+1),ROW(9:9))),"")</f>
        <v/>
      </c>
      <c r="V53" s="406" t="str" cm="1">
        <f t="array" ref="V53">IFERROR(INDEX('Contratações Governo'!$I$1:$I533,SMALL(IF(V$1='Contratações Governo'!$G$1:$G$525,ROW('Contratações Governo'!$G$1:$G$525)-ROW('Contratações Governo'!$G$1)+1),ROW(9:9))),"")</f>
        <v/>
      </c>
    </row>
    <row r="54" spans="1:22">
      <c r="A54" s="486"/>
      <c r="B54" s="456" cm="1">
        <f t="array" ref="B54">IFERROR(INDEX('Contratações Governo'!$I$1:$I534,SMALL(IF(B$1='Contratações Governo'!$G$1:$G$525,ROW('Contratações Governo'!$G$1:$G$525)-ROW('Contratações Governo'!$G$1)+1),ROW(10:10))),"")</f>
        <v>9599</v>
      </c>
      <c r="C54" s="405" cm="1">
        <f t="array" ref="C54">IFERROR(INDEX('Contratações Governo'!$I$1:$I534,SMALL(IF(C$1='Contratações Governo'!$G$1:$G$525,ROW('Contratações Governo'!$G$1:$G$525)-ROW('Contratações Governo'!$G$1)+1),ROW(10:10))),"")</f>
        <v>13000</v>
      </c>
      <c r="D54" s="404" t="str" cm="1">
        <f t="array" ref="D54">IFERROR(INDEX('Contratações Governo'!$I$1:$I534,SMALL(IF(D$1='Contratações Governo'!$G$1:$G$525,ROW('Contratações Governo'!$G$1:$G$525)-ROW('Contratações Governo'!$G$1)+1),ROW(10:10))),"")</f>
        <v/>
      </c>
      <c r="E54" s="405" t="str" cm="1">
        <f t="array" ref="E54">IFERROR(INDEX('Contratações Governo'!$I$1:$I534,SMALL(IF(E$1='Contratações Governo'!$G$1:$G$525,ROW('Contratações Governo'!$G$1:$G$525)-ROW('Contratações Governo'!$G$1)+1),ROW(10:10))),"")</f>
        <v/>
      </c>
      <c r="F54" s="404" cm="1">
        <f t="array" ref="F54">IFERROR(INDEX('Contratações Governo'!$I$1:$I534,SMALL(IF(F$1='Contratações Governo'!$G$1:$G$525,ROW('Contratações Governo'!$G$1:$G$525)-ROW('Contratações Governo'!$G$1)+1),ROW(10:10))),"")</f>
        <v>9671.7999999999993</v>
      </c>
      <c r="G54" s="405" t="str" cm="1">
        <f t="array" ref="G54">IFERROR(INDEX('Contratações Governo'!$I$1:$I534,SMALL(IF(G$1='Contratações Governo'!$G$1:$G$525,ROW('Contratações Governo'!$G$1:$G$525)-ROW('Contratações Governo'!$G$1)+1),ROW(10:10))),"")</f>
        <v/>
      </c>
      <c r="H54" s="404" cm="1">
        <f t="array" ref="H54">IFERROR(INDEX('Contratações Governo'!$I$1:$I534,SMALL(IF(H$1='Contratações Governo'!$G$1:$G$525,ROW('Contratações Governo'!$G$1:$G$525)-ROW('Contratações Governo'!$G$1)+1),ROW(10:10))),"")</f>
        <v>10039.879999999999</v>
      </c>
      <c r="I54" s="405" cm="1">
        <f t="array" ref="I54">IFERROR(INDEX('Contratações Governo'!$I$1:$I534,SMALL(IF(I$1='Contratações Governo'!$G$1:$G$525,ROW('Contratações Governo'!$G$1:$G$525)-ROW('Contratações Governo'!$G$1)+1),ROW(10:10))),"")</f>
        <v>11000</v>
      </c>
      <c r="J54" s="404" t="str" cm="1">
        <f t="array" ref="J54">IFERROR(INDEX('Contratações Governo'!$I$1:$I534,SMALL(IF(J$1='Contratações Governo'!$G$1:$G$525,ROW('Contratações Governo'!$G$1:$G$525)-ROW('Contratações Governo'!$G$1)+1),ROW(10:10))),"")</f>
        <v/>
      </c>
      <c r="K54" s="405" t="str" cm="1">
        <f t="array" ref="K54">IFERROR(INDEX('Contratações Governo'!$I$1:$I534,SMALL(IF(K$1='Contratações Governo'!$G$1:$G$525,ROW('Contratações Governo'!$G$1:$G$525)-ROW('Contratações Governo'!$G$1)+1),ROW(10:10))),"")</f>
        <v/>
      </c>
      <c r="L54" s="404" cm="1">
        <f t="array" ref="L54">IFERROR(INDEX('Contratações Governo'!$I$1:$I534,SMALL(IF(L$1='Contratações Governo'!$G$1:$G$525,ROW('Contratações Governo'!$G$1:$G$525)-ROW('Contratações Governo'!$G$1)+1),ROW(10:10))),"")</f>
        <v>8843.7199999999993</v>
      </c>
      <c r="M54" s="405" t="str" cm="1">
        <f t="array" ref="M54">IFERROR(INDEX('Contratações Governo'!$I$1:$I534,SMALL(IF(M$1='Contratações Governo'!$G$1:$G$525,ROW('Contratações Governo'!$G$1:$G$525)-ROW('Contratações Governo'!$G$1)+1),ROW(10:10))),"")</f>
        <v/>
      </c>
      <c r="N54" s="404" t="str" cm="1">
        <f t="array" ref="N54">IFERROR(INDEX('Contratações Governo'!$I$1:$I534,SMALL(IF(N$1='Contratações Governo'!$G$1:$G$525,ROW('Contratações Governo'!$G$1:$G$525)-ROW('Contratações Governo'!$G$1)+1),ROW(10:10))),"")</f>
        <v/>
      </c>
      <c r="O54" s="405" t="str" cm="1">
        <f t="array" ref="O54">IFERROR(INDEX('Contratações Governo'!$I$1:$I534,SMALL(IF(O$1='Contratações Governo'!$G$1:$G$525,ROW('Contratações Governo'!$G$1:$G$525)-ROW('Contratações Governo'!$G$1)+1),ROW(10:10))),"")</f>
        <v/>
      </c>
      <c r="P54" s="404" t="str" cm="1">
        <f t="array" ref="P54">IFERROR(INDEX('Contratações Governo'!$I$1:$I534,SMALL(IF(P$1='Contratações Governo'!$G$1:$G$525,ROW('Contratações Governo'!$G$1:$G$525)-ROW('Contratações Governo'!$G$1)+1),ROW(10:10))),"")</f>
        <v/>
      </c>
      <c r="Q54" s="405" t="str" cm="1">
        <f t="array" ref="Q54">IFERROR(INDEX('Contratações Governo'!$I$1:$I534,SMALL(IF(Q$1='Contratações Governo'!$G$1:$G$525,ROW('Contratações Governo'!$G$1:$G$525)-ROW('Contratações Governo'!$G$1)+1),ROW(10:10))),"")</f>
        <v/>
      </c>
      <c r="R54" s="404" t="str" cm="1">
        <f t="array" ref="R54">IFERROR(INDEX('Contratações Governo'!$I$1:$I534,SMALL(IF(R$1='Contratações Governo'!$G$1:$G$525,ROW('Contratações Governo'!$G$1:$G$525)-ROW('Contratações Governo'!$G$1)+1),ROW(10:10))),"")</f>
        <v/>
      </c>
      <c r="S54" s="405" cm="1">
        <f t="array" ref="S54">IFERROR(INDEX('Contratações Governo'!$I$1:$I534,SMALL(IF(S$1='Contratações Governo'!$G$1:$G$525,ROW('Contratações Governo'!$G$1:$G$525)-ROW('Contratações Governo'!$G$1)+1),ROW(10:10))),"")</f>
        <v>8000</v>
      </c>
      <c r="T54" s="404" cm="1">
        <f t="array" ref="T54">IFERROR(INDEX('Contratações Governo'!$I$1:$I534,SMALL(IF(T$1='Contratações Governo'!$G$1:$G$525,ROW('Contratações Governo'!$G$1:$G$525)-ROW('Contratações Governo'!$G$1)+1),ROW(10:10))),"")</f>
        <v>13000</v>
      </c>
      <c r="U54" s="405" t="str" cm="1">
        <f t="array" ref="U54">IFERROR(INDEX('Contratações Governo'!$I$1:$I534,SMALL(IF(U$1='Contratações Governo'!$G$1:$G$525,ROW('Contratações Governo'!$G$1:$G$525)-ROW('Contratações Governo'!$G$1)+1),ROW(10:10))),"")</f>
        <v/>
      </c>
      <c r="V54" s="406" t="str" cm="1">
        <f t="array" ref="V54">IFERROR(INDEX('Contratações Governo'!$I$1:$I534,SMALL(IF(V$1='Contratações Governo'!$G$1:$G$525,ROW('Contratações Governo'!$G$1:$G$525)-ROW('Contratações Governo'!$G$1)+1),ROW(10:10))),"")</f>
        <v/>
      </c>
    </row>
    <row r="55" spans="1:22">
      <c r="A55" s="486"/>
      <c r="B55" s="408" t="str" cm="1">
        <f t="array" ref="B55">IFERROR(INDEX('Contratações Governo'!$I$1:$I535,SMALL(IF(B$1='Contratações Governo'!$G$1:$G$525,ROW('Contratações Governo'!$G$1:$G$525)-ROW('Contratações Governo'!$G$1)+1),ROW(11:11))),"")</f>
        <v/>
      </c>
      <c r="C55" s="405" t="str" cm="1">
        <f t="array" ref="C55">IFERROR(INDEX('Contratações Governo'!$I$1:$I535,SMALL(IF(C$1='Contratações Governo'!$G$1:$G$525,ROW('Contratações Governo'!$G$1:$G$525)-ROW('Contratações Governo'!$G$1)+1),ROW(11:11))),"")</f>
        <v/>
      </c>
      <c r="D55" s="404" t="str" cm="1">
        <f t="array" ref="D55">IFERROR(INDEX('Contratações Governo'!$I$1:$I535,SMALL(IF(D$1='Contratações Governo'!$G$1:$G$525,ROW('Contratações Governo'!$G$1:$G$525)-ROW('Contratações Governo'!$G$1)+1),ROW(11:11))),"")</f>
        <v/>
      </c>
      <c r="E55" s="405" t="str" cm="1">
        <f t="array" ref="E55">IFERROR(INDEX('Contratações Governo'!$I$1:$I535,SMALL(IF(E$1='Contratações Governo'!$G$1:$G$525,ROW('Contratações Governo'!$G$1:$G$525)-ROW('Contratações Governo'!$G$1)+1),ROW(11:11))),"")</f>
        <v/>
      </c>
      <c r="F55" s="404" cm="1">
        <f t="array" ref="F55">IFERROR(INDEX('Contratações Governo'!$I$1:$I535,SMALL(IF(F$1='Contratações Governo'!$G$1:$G$525,ROW('Contratações Governo'!$G$1:$G$525)-ROW('Contratações Governo'!$G$1)+1),ROW(11:11))),"")</f>
        <v>11550</v>
      </c>
      <c r="G55" s="405" t="str" cm="1">
        <f t="array" ref="G55">IFERROR(INDEX('Contratações Governo'!$I$1:$I535,SMALL(IF(G$1='Contratações Governo'!$G$1:$G$525,ROW('Contratações Governo'!$G$1:$G$525)-ROW('Contratações Governo'!$G$1)+1),ROW(11:11))),"")</f>
        <v/>
      </c>
      <c r="H55" s="404" cm="1">
        <f t="array" ref="H55">IFERROR(INDEX('Contratações Governo'!$I$1:$I535,SMALL(IF(H$1='Contratações Governo'!$G$1:$G$525,ROW('Contratações Governo'!$G$1:$G$525)-ROW('Contratações Governo'!$G$1)+1),ROW(11:11))),"")</f>
        <v>8622.2999999999993</v>
      </c>
      <c r="I55" s="405" cm="1">
        <f t="array" ref="I55">IFERROR(INDEX('Contratações Governo'!$I$1:$I535,SMALL(IF(I$1='Contratações Governo'!$G$1:$G$525,ROW('Contratações Governo'!$G$1:$G$525)-ROW('Contratações Governo'!$G$1)+1),ROW(11:11))),"")</f>
        <v>8000</v>
      </c>
      <c r="J55" s="404" t="str" cm="1">
        <f t="array" ref="J55">IFERROR(INDEX('Contratações Governo'!$I$1:$I535,SMALL(IF(J$1='Contratações Governo'!$G$1:$G$525,ROW('Contratações Governo'!$G$1:$G$525)-ROW('Contratações Governo'!$G$1)+1),ROW(11:11))),"")</f>
        <v/>
      </c>
      <c r="K55" s="405" t="str" cm="1">
        <f t="array" ref="K55">IFERROR(INDEX('Contratações Governo'!$I$1:$I535,SMALL(IF(K$1='Contratações Governo'!$G$1:$G$525,ROW('Contratações Governo'!$G$1:$G$525)-ROW('Contratações Governo'!$G$1)+1),ROW(11:11))),"")</f>
        <v/>
      </c>
      <c r="L55" s="404" cm="1">
        <f t="array" ref="L55">IFERROR(INDEX('Contratações Governo'!$I$1:$I535,SMALL(IF(L$1='Contratações Governo'!$G$1:$G$525,ROW('Contratações Governo'!$G$1:$G$525)-ROW('Contratações Governo'!$G$1)+1),ROW(11:11))),"")</f>
        <v>11400</v>
      </c>
      <c r="M55" s="405" t="str" cm="1">
        <f t="array" ref="M55">IFERROR(INDEX('Contratações Governo'!$I$1:$I535,SMALL(IF(M$1='Contratações Governo'!$G$1:$G$525,ROW('Contratações Governo'!$G$1:$G$525)-ROW('Contratações Governo'!$G$1)+1),ROW(11:11))),"")</f>
        <v/>
      </c>
      <c r="N55" s="404" t="str" cm="1">
        <f t="array" ref="N55">IFERROR(INDEX('Contratações Governo'!$I$1:$I535,SMALL(IF(N$1='Contratações Governo'!$G$1:$G$525,ROW('Contratações Governo'!$G$1:$G$525)-ROW('Contratações Governo'!$G$1)+1),ROW(11:11))),"")</f>
        <v/>
      </c>
      <c r="O55" s="405" t="str" cm="1">
        <f t="array" ref="O55">IFERROR(INDEX('Contratações Governo'!$I$1:$I535,SMALL(IF(O$1='Contratações Governo'!$G$1:$G$525,ROW('Contratações Governo'!$G$1:$G$525)-ROW('Contratações Governo'!$G$1)+1),ROW(11:11))),"")</f>
        <v/>
      </c>
      <c r="P55" s="404" t="str" cm="1">
        <f t="array" ref="P55">IFERROR(INDEX('Contratações Governo'!$I$1:$I535,SMALL(IF(P$1='Contratações Governo'!$G$1:$G$525,ROW('Contratações Governo'!$G$1:$G$525)-ROW('Contratações Governo'!$G$1)+1),ROW(11:11))),"")</f>
        <v/>
      </c>
      <c r="Q55" s="405" t="str" cm="1">
        <f t="array" ref="Q55">IFERROR(INDEX('Contratações Governo'!$I$1:$I535,SMALL(IF(Q$1='Contratações Governo'!$G$1:$G$525,ROW('Contratações Governo'!$G$1:$G$525)-ROW('Contratações Governo'!$G$1)+1),ROW(11:11))),"")</f>
        <v/>
      </c>
      <c r="R55" s="404" t="str" cm="1">
        <f t="array" ref="R55">IFERROR(INDEX('Contratações Governo'!$I$1:$I535,SMALL(IF(R$1='Contratações Governo'!$G$1:$G$525,ROW('Contratações Governo'!$G$1:$G$525)-ROW('Contratações Governo'!$G$1)+1),ROW(11:11))),"")</f>
        <v/>
      </c>
      <c r="S55" s="405" cm="1">
        <f t="array" ref="S55">IFERROR(INDEX('Contratações Governo'!$I$1:$I535,SMALL(IF(S$1='Contratações Governo'!$G$1:$G$525,ROW('Contratações Governo'!$G$1:$G$525)-ROW('Contratações Governo'!$G$1)+1),ROW(11:11))),"")</f>
        <v>12000</v>
      </c>
      <c r="T55" s="404" cm="1">
        <f t="array" ref="T55">IFERROR(INDEX('Contratações Governo'!$I$1:$I535,SMALL(IF(T$1='Contratações Governo'!$G$1:$G$525,ROW('Contratações Governo'!$G$1:$G$525)-ROW('Contratações Governo'!$G$1)+1),ROW(11:11))),"")</f>
        <v>15857.03</v>
      </c>
      <c r="U55" s="405" t="str" cm="1">
        <f t="array" ref="U55">IFERROR(INDEX('Contratações Governo'!$I$1:$I535,SMALL(IF(U$1='Contratações Governo'!$G$1:$G$525,ROW('Contratações Governo'!$G$1:$G$525)-ROW('Contratações Governo'!$G$1)+1),ROW(11:11))),"")</f>
        <v/>
      </c>
      <c r="V55" s="406" t="str" cm="1">
        <f t="array" ref="V55">IFERROR(INDEX('Contratações Governo'!$I$1:$I535,SMALL(IF(V$1='Contratações Governo'!$G$1:$G$525,ROW('Contratações Governo'!$G$1:$G$525)-ROW('Contratações Governo'!$G$1)+1),ROW(11:11))),"")</f>
        <v/>
      </c>
    </row>
    <row r="56" spans="1:22">
      <c r="A56" s="486"/>
      <c r="B56" s="408" t="str" cm="1">
        <f t="array" ref="B56">IFERROR(INDEX('Contratações Governo'!$I$1:$I536,SMALL(IF(B$1='Contratações Governo'!$G$1:$G$525,ROW('Contratações Governo'!$G$1:$G$525)-ROW('Contratações Governo'!$G$1)+1),ROW(12:12))),"")</f>
        <v/>
      </c>
      <c r="C56" s="405" t="str" cm="1">
        <f t="array" ref="C56">IFERROR(INDEX('Contratações Governo'!$I$1:$I536,SMALL(IF(C$1='Contratações Governo'!$G$1:$G$525,ROW('Contratações Governo'!$G$1:$G$525)-ROW('Contratações Governo'!$G$1)+1),ROW(12:12))),"")</f>
        <v/>
      </c>
      <c r="D56" s="404" t="str" cm="1">
        <f t="array" ref="D56">IFERROR(INDEX('Contratações Governo'!$I$1:$I536,SMALL(IF(D$1='Contratações Governo'!$G$1:$G$525,ROW('Contratações Governo'!$G$1:$G$525)-ROW('Contratações Governo'!$G$1)+1),ROW(12:12))),"")</f>
        <v/>
      </c>
      <c r="E56" s="405" t="str" cm="1">
        <f t="array" ref="E56">IFERROR(INDEX('Contratações Governo'!$I$1:$I536,SMALL(IF(E$1='Contratações Governo'!$G$1:$G$525,ROW('Contratações Governo'!$G$1:$G$525)-ROW('Contratações Governo'!$G$1)+1),ROW(12:12))),"")</f>
        <v/>
      </c>
      <c r="F56" s="404" t="str" cm="1">
        <f t="array" ref="F56">IFERROR(INDEX('Contratações Governo'!$I$1:$I536,SMALL(IF(F$1='Contratações Governo'!$G$1:$G$525,ROW('Contratações Governo'!$G$1:$G$525)-ROW('Contratações Governo'!$G$1)+1),ROW(12:12))),"")</f>
        <v/>
      </c>
      <c r="G56" s="405" t="str" cm="1">
        <f t="array" ref="G56">IFERROR(INDEX('Contratações Governo'!$I$1:$I536,SMALL(IF(G$1='Contratações Governo'!$G$1:$G$525,ROW('Contratações Governo'!$G$1:$G$525)-ROW('Contratações Governo'!$G$1)+1),ROW(12:12))),"")</f>
        <v/>
      </c>
      <c r="H56" s="404" cm="1">
        <f t="array" ref="H56">IFERROR(INDEX('Contratações Governo'!$I$1:$I536,SMALL(IF(H$1='Contratações Governo'!$G$1:$G$525,ROW('Contratações Governo'!$G$1:$G$525)-ROW('Contratações Governo'!$G$1)+1),ROW(12:12))),"")</f>
        <v>7750</v>
      </c>
      <c r="I56" s="359" cm="1">
        <f t="array" ref="I56">IFERROR(INDEX('Contratações Governo'!$I$1:$I536,SMALL(IF(I$1='Contratações Governo'!$G$1:$G$525,ROW('Contratações Governo'!$G$1:$G$525)-ROW('Contratações Governo'!$G$1)+1),ROW(12:12))),"")</f>
        <v>5000</v>
      </c>
      <c r="J56" s="404" t="str" cm="1">
        <f t="array" ref="J56">IFERROR(INDEX('Contratações Governo'!$I$1:$I536,SMALL(IF(J$1='Contratações Governo'!$G$1:$G$525,ROW('Contratações Governo'!$G$1:$G$525)-ROW('Contratações Governo'!$G$1)+1),ROW(12:12))),"")</f>
        <v/>
      </c>
      <c r="K56" s="405" t="str" cm="1">
        <f t="array" ref="K56">IFERROR(INDEX('Contratações Governo'!$I$1:$I536,SMALL(IF(K$1='Contratações Governo'!$G$1:$G$525,ROW('Contratações Governo'!$G$1:$G$525)-ROW('Contratações Governo'!$G$1)+1),ROW(12:12))),"")</f>
        <v/>
      </c>
      <c r="L56" s="404" cm="1">
        <f t="array" ref="L56">IFERROR(INDEX('Contratações Governo'!$I$1:$I536,SMALL(IF(L$1='Contratações Governo'!$G$1:$G$525,ROW('Contratações Governo'!$G$1:$G$525)-ROW('Contratações Governo'!$G$1)+1),ROW(12:12))),"")</f>
        <v>11400</v>
      </c>
      <c r="M56" s="405" t="str" cm="1">
        <f t="array" ref="M56">IFERROR(INDEX('Contratações Governo'!$I$1:$I536,SMALL(IF(M$1='Contratações Governo'!$G$1:$G$525,ROW('Contratações Governo'!$G$1:$G$525)-ROW('Contratações Governo'!$G$1)+1),ROW(12:12))),"")</f>
        <v/>
      </c>
      <c r="N56" s="404" t="str" cm="1">
        <f t="array" ref="N56">IFERROR(INDEX('Contratações Governo'!$I$1:$I536,SMALL(IF(N$1='Contratações Governo'!$G$1:$G$525,ROW('Contratações Governo'!$G$1:$G$525)-ROW('Contratações Governo'!$G$1)+1),ROW(12:12))),"")</f>
        <v/>
      </c>
      <c r="O56" s="405" t="str" cm="1">
        <f t="array" ref="O56">IFERROR(INDEX('Contratações Governo'!$I$1:$I536,SMALL(IF(O$1='Contratações Governo'!$G$1:$G$525,ROW('Contratações Governo'!$G$1:$G$525)-ROW('Contratações Governo'!$G$1)+1),ROW(12:12))),"")</f>
        <v/>
      </c>
      <c r="P56" s="404" t="str" cm="1">
        <f t="array" ref="P56">IFERROR(INDEX('Contratações Governo'!$I$1:$I536,SMALL(IF(P$1='Contratações Governo'!$G$1:$G$525,ROW('Contratações Governo'!$G$1:$G$525)-ROW('Contratações Governo'!$G$1)+1),ROW(12:12))),"")</f>
        <v/>
      </c>
      <c r="Q56" s="405" t="str" cm="1">
        <f t="array" ref="Q56">IFERROR(INDEX('Contratações Governo'!$I$1:$I536,SMALL(IF(Q$1='Contratações Governo'!$G$1:$G$525,ROW('Contratações Governo'!$G$1:$G$525)-ROW('Contratações Governo'!$G$1)+1),ROW(12:12))),"")</f>
        <v/>
      </c>
      <c r="R56" s="404" t="str" cm="1">
        <f t="array" ref="R56">IFERROR(INDEX('Contratações Governo'!$I$1:$I536,SMALL(IF(R$1='Contratações Governo'!$G$1:$G$525,ROW('Contratações Governo'!$G$1:$G$525)-ROW('Contratações Governo'!$G$1)+1),ROW(12:12))),"")</f>
        <v/>
      </c>
      <c r="S56" s="405" t="str" cm="1">
        <f t="array" ref="S56">IFERROR(INDEX('Contratações Governo'!$I$1:$I536,SMALL(IF(S$1='Contratações Governo'!$G$1:$G$525,ROW('Contratações Governo'!$G$1:$G$525)-ROW('Contratações Governo'!$G$1)+1),ROW(12:12))),"")</f>
        <v/>
      </c>
      <c r="T56" s="404" cm="1">
        <f t="array" ref="T56">IFERROR(INDEX('Contratações Governo'!$I$1:$I536,SMALL(IF(T$1='Contratações Governo'!$G$1:$G$525,ROW('Contratações Governo'!$G$1:$G$525)-ROW('Contratações Governo'!$G$1)+1),ROW(12:12))),"")</f>
        <v>13896.33</v>
      </c>
      <c r="U56" s="405" t="str" cm="1">
        <f t="array" ref="U56">IFERROR(INDEX('Contratações Governo'!$I$1:$I536,SMALL(IF(U$1='Contratações Governo'!$G$1:$G$525,ROW('Contratações Governo'!$G$1:$G$525)-ROW('Contratações Governo'!$G$1)+1),ROW(12:12))),"")</f>
        <v/>
      </c>
      <c r="V56" s="406" t="str" cm="1">
        <f t="array" ref="V56">IFERROR(INDEX('Contratações Governo'!$I$1:$I536,SMALL(IF(V$1='Contratações Governo'!$G$1:$G$525,ROW('Contratações Governo'!$G$1:$G$525)-ROW('Contratações Governo'!$G$1)+1),ROW(12:12))),"")</f>
        <v/>
      </c>
    </row>
    <row r="57" spans="1:22">
      <c r="A57" s="486"/>
      <c r="B57" s="408" t="str" cm="1">
        <f t="array" ref="B57">IFERROR(INDEX('Contratações Governo'!$I$1:$I537,SMALL(IF(B$1='Contratações Governo'!$G$1:$G$525,ROW('Contratações Governo'!$G$1:$G$525)-ROW('Contratações Governo'!$G$1)+1),ROW(13:13))),"")</f>
        <v/>
      </c>
      <c r="C57" s="405" t="str" cm="1">
        <f t="array" ref="C57">IFERROR(INDEX('Contratações Governo'!$I$1:$I537,SMALL(IF(C$1='Contratações Governo'!$G$1:$G$525,ROW('Contratações Governo'!$G$1:$G$525)-ROW('Contratações Governo'!$G$1)+1),ROW(13:13))),"")</f>
        <v/>
      </c>
      <c r="D57" s="404" t="str" cm="1">
        <f t="array" ref="D57">IFERROR(INDEX('Contratações Governo'!$I$1:$I537,SMALL(IF(D$1='Contratações Governo'!$G$1:$G$525,ROW('Contratações Governo'!$G$1:$G$525)-ROW('Contratações Governo'!$G$1)+1),ROW(13:13))),"")</f>
        <v/>
      </c>
      <c r="E57" s="405" t="str" cm="1">
        <f t="array" ref="E57">IFERROR(INDEX('Contratações Governo'!$I$1:$I537,SMALL(IF(E$1='Contratações Governo'!$G$1:$G$525,ROW('Contratações Governo'!$G$1:$G$525)-ROW('Contratações Governo'!$G$1)+1),ROW(13:13))),"")</f>
        <v/>
      </c>
      <c r="F57" s="404" t="str" cm="1">
        <f t="array" ref="F57">IFERROR(INDEX('Contratações Governo'!$I$1:$I537,SMALL(IF(F$1='Contratações Governo'!$G$1:$G$525,ROW('Contratações Governo'!$G$1:$G$525)-ROW('Contratações Governo'!$G$1)+1),ROW(13:13))),"")</f>
        <v/>
      </c>
      <c r="G57" s="405" t="str" cm="1">
        <f t="array" ref="G57">IFERROR(INDEX('Contratações Governo'!$I$1:$I537,SMALL(IF(G$1='Contratações Governo'!$G$1:$G$525,ROW('Contratações Governo'!$G$1:$G$525)-ROW('Contratações Governo'!$G$1)+1),ROW(13:13))),"")</f>
        <v/>
      </c>
      <c r="H57" s="404" t="str" cm="1">
        <f t="array" ref="H57">IFERROR(INDEX('Contratações Governo'!$I$1:$I537,SMALL(IF(H$1='Contratações Governo'!$G$1:$G$525,ROW('Contratações Governo'!$G$1:$G$525)-ROW('Contratações Governo'!$G$1)+1),ROW(13:13))),"")</f>
        <v/>
      </c>
      <c r="I57" s="405" cm="1">
        <f t="array" ref="I57">IFERROR(INDEX('Contratações Governo'!$I$1:$I537,SMALL(IF(I$1='Contratações Governo'!$G$1:$G$525,ROW('Contratações Governo'!$G$1:$G$525)-ROW('Contratações Governo'!$G$1)+1),ROW(13:13))),"")</f>
        <v>14142.59</v>
      </c>
      <c r="J57" s="404" t="str" cm="1">
        <f t="array" ref="J57">IFERROR(INDEX('Contratações Governo'!$I$1:$I537,SMALL(IF(J$1='Contratações Governo'!$G$1:$G$525,ROW('Contratações Governo'!$G$1:$G$525)-ROW('Contratações Governo'!$G$1)+1),ROW(13:13))),"")</f>
        <v/>
      </c>
      <c r="K57" s="405" t="str" cm="1">
        <f t="array" ref="K57">IFERROR(INDEX('Contratações Governo'!$I$1:$I537,SMALL(IF(K$1='Contratações Governo'!$G$1:$G$525,ROW('Contratações Governo'!$G$1:$G$525)-ROW('Contratações Governo'!$G$1)+1),ROW(13:13))),"")</f>
        <v/>
      </c>
      <c r="L57" s="404" cm="1">
        <f t="array" ref="L57">IFERROR(INDEX('Contratações Governo'!$I$1:$I537,SMALL(IF(L$1='Contratações Governo'!$G$1:$G$525,ROW('Contratações Governo'!$G$1:$G$525)-ROW('Contratações Governo'!$G$1)+1),ROW(13:13))),"")</f>
        <v>10701.93</v>
      </c>
      <c r="M57" s="405" t="str" cm="1">
        <f t="array" ref="M57">IFERROR(INDEX('Contratações Governo'!$I$1:$I537,SMALL(IF(M$1='Contratações Governo'!$G$1:$G$525,ROW('Contratações Governo'!$G$1:$G$525)-ROW('Contratações Governo'!$G$1)+1),ROW(13:13))),"")</f>
        <v/>
      </c>
      <c r="N57" s="404" t="str" cm="1">
        <f t="array" ref="N57">IFERROR(INDEX('Contratações Governo'!$I$1:$I537,SMALL(IF(N$1='Contratações Governo'!$G$1:$G$525,ROW('Contratações Governo'!$G$1:$G$525)-ROW('Contratações Governo'!$G$1)+1),ROW(13:13))),"")</f>
        <v/>
      </c>
      <c r="O57" s="405" t="str" cm="1">
        <f t="array" ref="O57">IFERROR(INDEX('Contratações Governo'!$I$1:$I537,SMALL(IF(O$1='Contratações Governo'!$G$1:$G$525,ROW('Contratações Governo'!$G$1:$G$525)-ROW('Contratações Governo'!$G$1)+1),ROW(13:13))),"")</f>
        <v/>
      </c>
      <c r="P57" s="404" t="str" cm="1">
        <f t="array" ref="P57">IFERROR(INDEX('Contratações Governo'!$I$1:$I537,SMALL(IF(P$1='Contratações Governo'!$G$1:$G$525,ROW('Contratações Governo'!$G$1:$G$525)-ROW('Contratações Governo'!$G$1)+1),ROW(13:13))),"")</f>
        <v/>
      </c>
      <c r="Q57" s="405" t="str" cm="1">
        <f t="array" ref="Q57">IFERROR(INDEX('Contratações Governo'!$I$1:$I537,SMALL(IF(Q$1='Contratações Governo'!$G$1:$G$525,ROW('Contratações Governo'!$G$1:$G$525)-ROW('Contratações Governo'!$G$1)+1),ROW(13:13))),"")</f>
        <v/>
      </c>
      <c r="R57" s="404" t="str" cm="1">
        <f t="array" ref="R57">IFERROR(INDEX('Contratações Governo'!$I$1:$I537,SMALL(IF(R$1='Contratações Governo'!$G$1:$G$525,ROW('Contratações Governo'!$G$1:$G$525)-ROW('Contratações Governo'!$G$1)+1),ROW(13:13))),"")</f>
        <v/>
      </c>
      <c r="S57" s="405" t="str" cm="1">
        <f t="array" ref="S57">IFERROR(INDEX('Contratações Governo'!$I$1:$I537,SMALL(IF(S$1='Contratações Governo'!$G$1:$G$525,ROW('Contratações Governo'!$G$1:$G$525)-ROW('Contratações Governo'!$G$1)+1),ROW(13:13))),"")</f>
        <v/>
      </c>
      <c r="T57" s="404" cm="1">
        <f t="array" ref="T57">IFERROR(INDEX('Contratações Governo'!$I$1:$I537,SMALL(IF(T$1='Contratações Governo'!$G$1:$G$525,ROW('Contratações Governo'!$G$1:$G$525)-ROW('Contratações Governo'!$G$1)+1),ROW(13:13))),"")</f>
        <v>16000</v>
      </c>
      <c r="U57" s="405" t="str" cm="1">
        <f t="array" ref="U57">IFERROR(INDEX('Contratações Governo'!$I$1:$I537,SMALL(IF(U$1='Contratações Governo'!$G$1:$G$525,ROW('Contratações Governo'!$G$1:$G$525)-ROW('Contratações Governo'!$G$1)+1),ROW(13:13))),"")</f>
        <v/>
      </c>
      <c r="V57" s="406" t="str" cm="1">
        <f t="array" ref="V57">IFERROR(INDEX('Contratações Governo'!$I$1:$I537,SMALL(IF(V$1='Contratações Governo'!$G$1:$G$525,ROW('Contratações Governo'!$G$1:$G$525)-ROW('Contratações Governo'!$G$1)+1),ROW(13:13))),"")</f>
        <v/>
      </c>
    </row>
    <row r="58" spans="1:22">
      <c r="A58" s="486"/>
      <c r="B58" s="408" t="str" cm="1">
        <f t="array" ref="B58">IFERROR(INDEX('Contratações Governo'!$I$1:$I538,SMALL(IF(B$1='Contratações Governo'!$G$1:$G$525,ROW('Contratações Governo'!$G$1:$G$525)-ROW('Contratações Governo'!$G$1)+1),ROW(14:14))),"")</f>
        <v/>
      </c>
      <c r="C58" s="405" t="str" cm="1">
        <f t="array" ref="C58">IFERROR(INDEX('Contratações Governo'!$I$1:$I538,SMALL(IF(C$1='Contratações Governo'!$G$1:$G$525,ROW('Contratações Governo'!$G$1:$G$525)-ROW('Contratações Governo'!$G$1)+1),ROW(14:14))),"")</f>
        <v/>
      </c>
      <c r="D58" s="404" t="str" cm="1">
        <f t="array" ref="D58">IFERROR(INDEX('Contratações Governo'!$I$1:$I538,SMALL(IF(D$1='Contratações Governo'!$G$1:$G$525,ROW('Contratações Governo'!$G$1:$G$525)-ROW('Contratações Governo'!$G$1)+1),ROW(14:14))),"")</f>
        <v/>
      </c>
      <c r="E58" s="405" t="str" cm="1">
        <f t="array" ref="E58">IFERROR(INDEX('Contratações Governo'!$I$1:$I538,SMALL(IF(E$1='Contratações Governo'!$G$1:$G$525,ROW('Contratações Governo'!$G$1:$G$525)-ROW('Contratações Governo'!$G$1)+1),ROW(14:14))),"")</f>
        <v/>
      </c>
      <c r="F58" s="404" t="str" cm="1">
        <f t="array" ref="F58">IFERROR(INDEX('Contratações Governo'!$I$1:$I538,SMALL(IF(F$1='Contratações Governo'!$G$1:$G$525,ROW('Contratações Governo'!$G$1:$G$525)-ROW('Contratações Governo'!$G$1)+1),ROW(14:14))),"")</f>
        <v/>
      </c>
      <c r="G58" s="405" t="str" cm="1">
        <f t="array" ref="G58">IFERROR(INDEX('Contratações Governo'!$I$1:$I538,SMALL(IF(G$1='Contratações Governo'!$G$1:$G$525,ROW('Contratações Governo'!$G$1:$G$525)-ROW('Contratações Governo'!$G$1)+1),ROW(14:14))),"")</f>
        <v/>
      </c>
      <c r="H58" s="404" t="str" cm="1">
        <f t="array" ref="H58">IFERROR(INDEX('Contratações Governo'!$I$1:$I538,SMALL(IF(H$1='Contratações Governo'!$G$1:$G$525,ROW('Contratações Governo'!$G$1:$G$525)-ROW('Contratações Governo'!$G$1)+1),ROW(14:14))),"")</f>
        <v/>
      </c>
      <c r="I58" s="405" cm="1">
        <f t="array" ref="I58">IFERROR(INDEX('Contratações Governo'!$I$1:$I538,SMALL(IF(I$1='Contratações Governo'!$G$1:$G$525,ROW('Contratações Governo'!$G$1:$G$525)-ROW('Contratações Governo'!$G$1)+1),ROW(14:14))),"")</f>
        <v>12526.8</v>
      </c>
      <c r="J58" s="404" t="str" cm="1">
        <f t="array" ref="J58">IFERROR(INDEX('Contratações Governo'!$I$1:$I538,SMALL(IF(J$1='Contratações Governo'!$G$1:$G$525,ROW('Contratações Governo'!$G$1:$G$525)-ROW('Contratações Governo'!$G$1)+1),ROW(14:14))),"")</f>
        <v/>
      </c>
      <c r="K58" s="405" t="str" cm="1">
        <f t="array" ref="K58">IFERROR(INDEX('Contratações Governo'!$I$1:$I538,SMALL(IF(K$1='Contratações Governo'!$G$1:$G$525,ROW('Contratações Governo'!$G$1:$G$525)-ROW('Contratações Governo'!$G$1)+1),ROW(14:14))),"")</f>
        <v/>
      </c>
      <c r="L58" s="404" cm="1">
        <f t="array" ref="L58">IFERROR(INDEX('Contratações Governo'!$I$1:$I538,SMALL(IF(L$1='Contratações Governo'!$G$1:$G$525,ROW('Contratações Governo'!$G$1:$G$525)-ROW('Contratações Governo'!$G$1)+1),ROW(14:14))),"")</f>
        <v>9664.58</v>
      </c>
      <c r="M58" s="405" t="str" cm="1">
        <f t="array" ref="M58">IFERROR(INDEX('Contratações Governo'!$I$1:$I538,SMALL(IF(M$1='Contratações Governo'!$G$1:$G$525,ROW('Contratações Governo'!$G$1:$G$525)-ROW('Contratações Governo'!$G$1)+1),ROW(14:14))),"")</f>
        <v/>
      </c>
      <c r="N58" s="404" t="str" cm="1">
        <f t="array" ref="N58">IFERROR(INDEX('Contratações Governo'!$I$1:$I538,SMALL(IF(N$1='Contratações Governo'!$G$1:$G$525,ROW('Contratações Governo'!$G$1:$G$525)-ROW('Contratações Governo'!$G$1)+1),ROW(14:14))),"")</f>
        <v/>
      </c>
      <c r="O58" s="405" t="str" cm="1">
        <f t="array" ref="O58">IFERROR(INDEX('Contratações Governo'!$I$1:$I538,SMALL(IF(O$1='Contratações Governo'!$G$1:$G$525,ROW('Contratações Governo'!$G$1:$G$525)-ROW('Contratações Governo'!$G$1)+1),ROW(14:14))),"")</f>
        <v/>
      </c>
      <c r="P58" s="404" t="str" cm="1">
        <f t="array" ref="P58">IFERROR(INDEX('Contratações Governo'!$I$1:$I538,SMALL(IF(P$1='Contratações Governo'!$G$1:$G$525,ROW('Contratações Governo'!$G$1:$G$525)-ROW('Contratações Governo'!$G$1)+1),ROW(14:14))),"")</f>
        <v/>
      </c>
      <c r="Q58" s="405" t="str" cm="1">
        <f t="array" ref="Q58">IFERROR(INDEX('Contratações Governo'!$I$1:$I538,SMALL(IF(Q$1='Contratações Governo'!$G$1:$G$525,ROW('Contratações Governo'!$G$1:$G$525)-ROW('Contratações Governo'!$G$1)+1),ROW(14:14))),"")</f>
        <v/>
      </c>
      <c r="R58" s="404" t="str" cm="1">
        <f t="array" ref="R58">IFERROR(INDEX('Contratações Governo'!$I$1:$I538,SMALL(IF(R$1='Contratações Governo'!$G$1:$G$525,ROW('Contratações Governo'!$G$1:$G$525)-ROW('Contratações Governo'!$G$1)+1),ROW(14:14))),"")</f>
        <v/>
      </c>
      <c r="S58" s="405" t="str" cm="1">
        <f t="array" ref="S58">IFERROR(INDEX('Contratações Governo'!$I$1:$I538,SMALL(IF(S$1='Contratações Governo'!$G$1:$G$525,ROW('Contratações Governo'!$G$1:$G$525)-ROW('Contratações Governo'!$G$1)+1),ROW(14:14))),"")</f>
        <v/>
      </c>
      <c r="T58" s="404" cm="1">
        <f t="array" ref="T58">IFERROR(INDEX('Contratações Governo'!$I$1:$I538,SMALL(IF(T$1='Contratações Governo'!$G$1:$G$525,ROW('Contratações Governo'!$G$1:$G$525)-ROW('Contratações Governo'!$G$1)+1),ROW(14:14))),"")</f>
        <v>12000</v>
      </c>
      <c r="U58" s="405" t="str" cm="1">
        <f t="array" ref="U58">IFERROR(INDEX('Contratações Governo'!$I$1:$I538,SMALL(IF(U$1='Contratações Governo'!$G$1:$G$525,ROW('Contratações Governo'!$G$1:$G$525)-ROW('Contratações Governo'!$G$1)+1),ROW(14:14))),"")</f>
        <v/>
      </c>
      <c r="V58" s="406" t="str" cm="1">
        <f t="array" ref="V58">IFERROR(INDEX('Contratações Governo'!$I$1:$I538,SMALL(IF(V$1='Contratações Governo'!$G$1:$G$525,ROW('Contratações Governo'!$G$1:$G$525)-ROW('Contratações Governo'!$G$1)+1),ROW(14:14))),"")</f>
        <v/>
      </c>
    </row>
    <row r="59" spans="1:22">
      <c r="A59" s="486"/>
      <c r="B59" s="408" t="str" cm="1">
        <f t="array" ref="B59">IFERROR(INDEX('Contratações Governo'!$I$1:$I539,SMALL(IF(B$1='Contratações Governo'!$G$1:$G$525,ROW('Contratações Governo'!$G$1:$G$525)-ROW('Contratações Governo'!$G$1)+1),ROW(15:15))),"")</f>
        <v/>
      </c>
      <c r="C59" s="405" t="str" cm="1">
        <f t="array" ref="C59">IFERROR(INDEX('Contratações Governo'!$I$1:$I539,SMALL(IF(C$1='Contratações Governo'!$G$1:$G$525,ROW('Contratações Governo'!$G$1:$G$525)-ROW('Contratações Governo'!$G$1)+1),ROW(15:15))),"")</f>
        <v/>
      </c>
      <c r="D59" s="404" t="str" cm="1">
        <f t="array" ref="D59">IFERROR(INDEX('Contratações Governo'!$I$1:$I539,SMALL(IF(D$1='Contratações Governo'!$G$1:$G$525,ROW('Contratações Governo'!$G$1:$G$525)-ROW('Contratações Governo'!$G$1)+1),ROW(15:15))),"")</f>
        <v/>
      </c>
      <c r="E59" s="405" t="str" cm="1">
        <f t="array" ref="E59">IFERROR(INDEX('Contratações Governo'!$I$1:$I539,SMALL(IF(E$1='Contratações Governo'!$G$1:$G$525,ROW('Contratações Governo'!$G$1:$G$525)-ROW('Contratações Governo'!$G$1)+1),ROW(15:15))),"")</f>
        <v/>
      </c>
      <c r="F59" s="404" t="str" cm="1">
        <f t="array" ref="F59">IFERROR(INDEX('Contratações Governo'!$I$1:$I539,SMALL(IF(F$1='Contratações Governo'!$G$1:$G$525,ROW('Contratações Governo'!$G$1:$G$525)-ROW('Contratações Governo'!$G$1)+1),ROW(15:15))),"")</f>
        <v/>
      </c>
      <c r="G59" s="405" t="str" cm="1">
        <f t="array" ref="G59">IFERROR(INDEX('Contratações Governo'!$I$1:$I539,SMALL(IF(G$1='Contratações Governo'!$G$1:$G$525,ROW('Contratações Governo'!$G$1:$G$525)-ROW('Contratações Governo'!$G$1)+1),ROW(15:15))),"")</f>
        <v/>
      </c>
      <c r="H59" s="404" t="str" cm="1">
        <f t="array" ref="H59">IFERROR(INDEX('Contratações Governo'!$I$1:$I539,SMALL(IF(H$1='Contratações Governo'!$G$1:$G$525,ROW('Contratações Governo'!$G$1:$G$525)-ROW('Contratações Governo'!$G$1)+1),ROW(15:15))),"")</f>
        <v/>
      </c>
      <c r="I59" s="405" cm="1">
        <f t="array" ref="I59">IFERROR(INDEX('Contratações Governo'!$I$1:$I539,SMALL(IF(I$1='Contratações Governo'!$G$1:$G$525,ROW('Contratações Governo'!$G$1:$G$525)-ROW('Contratações Governo'!$G$1)+1),ROW(15:15))),"")</f>
        <v>11628.28</v>
      </c>
      <c r="J59" s="404" t="str" cm="1">
        <f t="array" ref="J59">IFERROR(INDEX('Contratações Governo'!$I$1:$I539,SMALL(IF(J$1='Contratações Governo'!$G$1:$G$525,ROW('Contratações Governo'!$G$1:$G$525)-ROW('Contratações Governo'!$G$1)+1),ROW(15:15))),"")</f>
        <v/>
      </c>
      <c r="K59" s="405" t="str" cm="1">
        <f t="array" ref="K59">IFERROR(INDEX('Contratações Governo'!$I$1:$I539,SMALL(IF(K$1='Contratações Governo'!$G$1:$G$525,ROW('Contratações Governo'!$G$1:$G$525)-ROW('Contratações Governo'!$G$1)+1),ROW(15:15))),"")</f>
        <v/>
      </c>
      <c r="L59" s="404" t="str" cm="1">
        <f t="array" ref="L59">IFERROR(INDEX('Contratações Governo'!$I$1:$I539,SMALL(IF(L$1='Contratações Governo'!$G$1:$G$525,ROW('Contratações Governo'!$G$1:$G$525)-ROW('Contratações Governo'!$G$1)+1),ROW(15:15))),"")</f>
        <v/>
      </c>
      <c r="M59" s="405" t="str" cm="1">
        <f t="array" ref="M59">IFERROR(INDEX('Contratações Governo'!$I$1:$I539,SMALL(IF(M$1='Contratações Governo'!$G$1:$G$525,ROW('Contratações Governo'!$G$1:$G$525)-ROW('Contratações Governo'!$G$1)+1),ROW(15:15))),"")</f>
        <v/>
      </c>
      <c r="N59" s="404" t="str" cm="1">
        <f t="array" ref="N59">IFERROR(INDEX('Contratações Governo'!$I$1:$I539,SMALL(IF(N$1='Contratações Governo'!$G$1:$G$525,ROW('Contratações Governo'!$G$1:$G$525)-ROW('Contratações Governo'!$G$1)+1),ROW(15:15))),"")</f>
        <v/>
      </c>
      <c r="O59" s="405" t="str" cm="1">
        <f t="array" ref="O59">IFERROR(INDEX('Contratações Governo'!$I$1:$I539,SMALL(IF(O$1='Contratações Governo'!$G$1:$G$525,ROW('Contratações Governo'!$G$1:$G$525)-ROW('Contratações Governo'!$G$1)+1),ROW(15:15))),"")</f>
        <v/>
      </c>
      <c r="P59" s="404" t="str" cm="1">
        <f t="array" ref="P59">IFERROR(INDEX('Contratações Governo'!$I$1:$I539,SMALL(IF(P$1='Contratações Governo'!$G$1:$G$525,ROW('Contratações Governo'!$G$1:$G$525)-ROW('Contratações Governo'!$G$1)+1),ROW(15:15))),"")</f>
        <v/>
      </c>
      <c r="Q59" s="405" t="str" cm="1">
        <f t="array" ref="Q59">IFERROR(INDEX('Contratações Governo'!$I$1:$I539,SMALL(IF(Q$1='Contratações Governo'!$G$1:$G$525,ROW('Contratações Governo'!$G$1:$G$525)-ROW('Contratações Governo'!$G$1)+1),ROW(15:15))),"")</f>
        <v/>
      </c>
      <c r="R59" s="404" t="str" cm="1">
        <f t="array" ref="R59">IFERROR(INDEX('Contratações Governo'!$I$1:$I539,SMALL(IF(R$1='Contratações Governo'!$G$1:$G$525,ROW('Contratações Governo'!$G$1:$G$525)-ROW('Contratações Governo'!$G$1)+1),ROW(15:15))),"")</f>
        <v/>
      </c>
      <c r="S59" s="405" t="str" cm="1">
        <f t="array" ref="S59">IFERROR(INDEX('Contratações Governo'!$I$1:$I539,SMALL(IF(S$1='Contratações Governo'!$G$1:$G$525,ROW('Contratações Governo'!$G$1:$G$525)-ROW('Contratações Governo'!$G$1)+1),ROW(15:15))),"")</f>
        <v/>
      </c>
      <c r="T59" s="404" t="str" cm="1">
        <f t="array" ref="T59">IFERROR(INDEX('Contratações Governo'!$I$1:$I539,SMALL(IF(T$1='Contratações Governo'!$G$1:$G$525,ROW('Contratações Governo'!$G$1:$G$525)-ROW('Contratações Governo'!$G$1)+1),ROW(15:15))),"")</f>
        <v/>
      </c>
      <c r="U59" s="405" t="str" cm="1">
        <f t="array" ref="U59">IFERROR(INDEX('Contratações Governo'!$I$1:$I539,SMALL(IF(U$1='Contratações Governo'!$G$1:$G$525,ROW('Contratações Governo'!$G$1:$G$525)-ROW('Contratações Governo'!$G$1)+1),ROW(15:15))),"")</f>
        <v/>
      </c>
      <c r="V59" s="406" t="str" cm="1">
        <f t="array" ref="V59">IFERROR(INDEX('Contratações Governo'!$I$1:$I539,SMALL(IF(V$1='Contratações Governo'!$G$1:$G$525,ROW('Contratações Governo'!$G$1:$G$525)-ROW('Contratações Governo'!$G$1)+1),ROW(15:15))),"")</f>
        <v/>
      </c>
    </row>
    <row r="60" spans="1:22">
      <c r="A60" s="486"/>
      <c r="B60" s="408" t="str" cm="1">
        <f t="array" ref="B60">IFERROR(INDEX('Contratações Governo'!$I$1:$I540,SMALL(IF(B$1='Contratações Governo'!$G$1:$G$525,ROW('Contratações Governo'!$G$1:$G$525)-ROW('Contratações Governo'!$G$1)+1),ROW(16:16))),"")</f>
        <v/>
      </c>
      <c r="C60" s="405" t="str" cm="1">
        <f t="array" ref="C60">IFERROR(INDEX('Contratações Governo'!$I$1:$I540,SMALL(IF(C$1='Contratações Governo'!$G$1:$G$525,ROW('Contratações Governo'!$G$1:$G$525)-ROW('Contratações Governo'!$G$1)+1),ROW(16:16))),"")</f>
        <v/>
      </c>
      <c r="D60" s="404" t="str" cm="1">
        <f t="array" ref="D60">IFERROR(INDEX('Contratações Governo'!$I$1:$I540,SMALL(IF(D$1='Contratações Governo'!$G$1:$G$525,ROW('Contratações Governo'!$G$1:$G$525)-ROW('Contratações Governo'!$G$1)+1),ROW(16:16))),"")</f>
        <v/>
      </c>
      <c r="E60" s="405" t="str" cm="1">
        <f t="array" ref="E60">IFERROR(INDEX('Contratações Governo'!$I$1:$I540,SMALL(IF(E$1='Contratações Governo'!$G$1:$G$525,ROW('Contratações Governo'!$G$1:$G$525)-ROW('Contratações Governo'!$G$1)+1),ROW(16:16))),"")</f>
        <v/>
      </c>
      <c r="F60" s="404" t="str" cm="1">
        <f t="array" ref="F60">IFERROR(INDEX('Contratações Governo'!$I$1:$I540,SMALL(IF(F$1='Contratações Governo'!$G$1:$G$525,ROW('Contratações Governo'!$G$1:$G$525)-ROW('Contratações Governo'!$G$1)+1),ROW(16:16))),"")</f>
        <v/>
      </c>
      <c r="G60" s="405" t="str" cm="1">
        <f t="array" ref="G60">IFERROR(INDEX('Contratações Governo'!$I$1:$I540,SMALL(IF(G$1='Contratações Governo'!$G$1:$G$525,ROW('Contratações Governo'!$G$1:$G$525)-ROW('Contratações Governo'!$G$1)+1),ROW(16:16))),"")</f>
        <v/>
      </c>
      <c r="H60" s="404" t="str" cm="1">
        <f t="array" ref="H60">IFERROR(INDEX('Contratações Governo'!$I$1:$I540,SMALL(IF(H$1='Contratações Governo'!$G$1:$G$525,ROW('Contratações Governo'!$G$1:$G$525)-ROW('Contratações Governo'!$G$1)+1),ROW(16:16))),"")</f>
        <v/>
      </c>
      <c r="I60" s="405" cm="1">
        <f t="array" ref="I60">IFERROR(INDEX('Contratações Governo'!$I$1:$I540,SMALL(IF(I$1='Contratações Governo'!$G$1:$G$525,ROW('Contratações Governo'!$G$1:$G$525)-ROW('Contratações Governo'!$G$1)+1),ROW(16:16))),"")</f>
        <v>14339.17</v>
      </c>
      <c r="J60" s="404" t="str" cm="1">
        <f t="array" ref="J60">IFERROR(INDEX('Contratações Governo'!$I$1:$I540,SMALL(IF(J$1='Contratações Governo'!$G$1:$G$525,ROW('Contratações Governo'!$G$1:$G$525)-ROW('Contratações Governo'!$G$1)+1),ROW(16:16))),"")</f>
        <v/>
      </c>
      <c r="K60" s="405" t="str" cm="1">
        <f t="array" ref="K60">IFERROR(INDEX('Contratações Governo'!$I$1:$I540,SMALL(IF(K$1='Contratações Governo'!$G$1:$G$525,ROW('Contratações Governo'!$G$1:$G$525)-ROW('Contratações Governo'!$G$1)+1),ROW(16:16))),"")</f>
        <v/>
      </c>
      <c r="L60" s="404" t="str" cm="1">
        <f t="array" ref="L60">IFERROR(INDEX('Contratações Governo'!$I$1:$I540,SMALL(IF(L$1='Contratações Governo'!$G$1:$G$525,ROW('Contratações Governo'!$G$1:$G$525)-ROW('Contratações Governo'!$G$1)+1),ROW(16:16))),"")</f>
        <v/>
      </c>
      <c r="M60" s="405" t="str" cm="1">
        <f t="array" ref="M60">IFERROR(INDEX('Contratações Governo'!$I$1:$I540,SMALL(IF(M$1='Contratações Governo'!$G$1:$G$525,ROW('Contratações Governo'!$G$1:$G$525)-ROW('Contratações Governo'!$G$1)+1),ROW(16:16))),"")</f>
        <v/>
      </c>
      <c r="N60" s="404" t="str" cm="1">
        <f t="array" ref="N60">IFERROR(INDEX('Contratações Governo'!$I$1:$I540,SMALL(IF(N$1='Contratações Governo'!$G$1:$G$525,ROW('Contratações Governo'!$G$1:$G$525)-ROW('Contratações Governo'!$G$1)+1),ROW(16:16))),"")</f>
        <v/>
      </c>
      <c r="O60" s="405" t="str" cm="1">
        <f t="array" ref="O60">IFERROR(INDEX('Contratações Governo'!$I$1:$I540,SMALL(IF(O$1='Contratações Governo'!$G$1:$G$525,ROW('Contratações Governo'!$G$1:$G$525)-ROW('Contratações Governo'!$G$1)+1),ROW(16:16))),"")</f>
        <v/>
      </c>
      <c r="P60" s="404" t="str" cm="1">
        <f t="array" ref="P60">IFERROR(INDEX('Contratações Governo'!$I$1:$I540,SMALL(IF(P$1='Contratações Governo'!$G$1:$G$525,ROW('Contratações Governo'!$G$1:$G$525)-ROW('Contratações Governo'!$G$1)+1),ROW(16:16))),"")</f>
        <v/>
      </c>
      <c r="Q60" s="405" t="str" cm="1">
        <f t="array" ref="Q60">IFERROR(INDEX('Contratações Governo'!$I$1:$I540,SMALL(IF(Q$1='Contratações Governo'!$G$1:$G$525,ROW('Contratações Governo'!$G$1:$G$525)-ROW('Contratações Governo'!$G$1)+1),ROW(16:16))),"")</f>
        <v/>
      </c>
      <c r="R60" s="404" t="str" cm="1">
        <f t="array" ref="R60">IFERROR(INDEX('Contratações Governo'!$I$1:$I540,SMALL(IF(R$1='Contratações Governo'!$G$1:$G$525,ROW('Contratações Governo'!$G$1:$G$525)-ROW('Contratações Governo'!$G$1)+1),ROW(16:16))),"")</f>
        <v/>
      </c>
      <c r="S60" s="405" t="str" cm="1">
        <f t="array" ref="S60">IFERROR(INDEX('Contratações Governo'!$I$1:$I540,SMALL(IF(S$1='Contratações Governo'!$G$1:$G$525,ROW('Contratações Governo'!$G$1:$G$525)-ROW('Contratações Governo'!$G$1)+1),ROW(16:16))),"")</f>
        <v/>
      </c>
      <c r="T60" s="404" t="str" cm="1">
        <f t="array" ref="T60">IFERROR(INDEX('Contratações Governo'!$I$1:$I540,SMALL(IF(T$1='Contratações Governo'!$G$1:$G$525,ROW('Contratações Governo'!$G$1:$G$525)-ROW('Contratações Governo'!$G$1)+1),ROW(16:16))),"")</f>
        <v/>
      </c>
      <c r="U60" s="405" t="str" cm="1">
        <f t="array" ref="U60">IFERROR(INDEX('Contratações Governo'!$I$1:$I540,SMALL(IF(U$1='Contratações Governo'!$G$1:$G$525,ROW('Contratações Governo'!$G$1:$G$525)-ROW('Contratações Governo'!$G$1)+1),ROW(16:16))),"")</f>
        <v/>
      </c>
      <c r="V60" s="406" t="str" cm="1">
        <f t="array" ref="V60">IFERROR(INDEX('Contratações Governo'!$I$1:$I540,SMALL(IF(V$1='Contratações Governo'!$G$1:$G$525,ROW('Contratações Governo'!$G$1:$G$525)-ROW('Contratações Governo'!$G$1)+1),ROW(16:16))),"")</f>
        <v/>
      </c>
    </row>
    <row r="61" spans="1:22">
      <c r="A61" s="486"/>
      <c r="B61" s="408" t="str" cm="1">
        <f t="array" ref="B61">IFERROR(INDEX('Contratações Governo'!$I$1:$I541,SMALL(IF(B$1='Contratações Governo'!$G$1:$G$525,ROW('Contratações Governo'!$G$1:$G$525)-ROW('Contratações Governo'!$G$1)+1),ROW(17:17))),"")</f>
        <v/>
      </c>
      <c r="C61" s="405" t="str" cm="1">
        <f t="array" ref="C61">IFERROR(INDEX('Contratações Governo'!$I$1:$I541,SMALL(IF(C$1='Contratações Governo'!$G$1:$G$525,ROW('Contratações Governo'!$G$1:$G$525)-ROW('Contratações Governo'!$G$1)+1),ROW(17:17))),"")</f>
        <v/>
      </c>
      <c r="D61" s="404" t="str" cm="1">
        <f t="array" ref="D61">IFERROR(INDEX('Contratações Governo'!$I$1:$I541,SMALL(IF(D$1='Contratações Governo'!$G$1:$G$525,ROW('Contratações Governo'!$G$1:$G$525)-ROW('Contratações Governo'!$G$1)+1),ROW(17:17))),"")</f>
        <v/>
      </c>
      <c r="E61" s="405" t="str" cm="1">
        <f t="array" ref="E61">IFERROR(INDEX('Contratações Governo'!$I$1:$I541,SMALL(IF(E$1='Contratações Governo'!$G$1:$G$525,ROW('Contratações Governo'!$G$1:$G$525)-ROW('Contratações Governo'!$G$1)+1),ROW(17:17))),"")</f>
        <v/>
      </c>
      <c r="F61" s="404" t="str" cm="1">
        <f t="array" ref="F61">IFERROR(INDEX('Contratações Governo'!$I$1:$I541,SMALL(IF(F$1='Contratações Governo'!$G$1:$G$525,ROW('Contratações Governo'!$G$1:$G$525)-ROW('Contratações Governo'!$G$1)+1),ROW(17:17))),"")</f>
        <v/>
      </c>
      <c r="G61" s="405" t="str" cm="1">
        <f t="array" ref="G61">IFERROR(INDEX('Contratações Governo'!$I$1:$I541,SMALL(IF(G$1='Contratações Governo'!$G$1:$G$525,ROW('Contratações Governo'!$G$1:$G$525)-ROW('Contratações Governo'!$G$1)+1),ROW(17:17))),"")</f>
        <v/>
      </c>
      <c r="H61" s="404" t="str" cm="1">
        <f t="array" ref="H61">IFERROR(INDEX('Contratações Governo'!$I$1:$I541,SMALL(IF(H$1='Contratações Governo'!$G$1:$G$525,ROW('Contratações Governo'!$G$1:$G$525)-ROW('Contratações Governo'!$G$1)+1),ROW(17:17))),"")</f>
        <v/>
      </c>
      <c r="I61" s="405" cm="1">
        <f t="array" ref="I61">IFERROR(INDEX('Contratações Governo'!$I$1:$I541,SMALL(IF(I$1='Contratações Governo'!$G$1:$G$525,ROW('Contratações Governo'!$G$1:$G$525)-ROW('Contratações Governo'!$G$1)+1),ROW(17:17))),"")</f>
        <v>11115.65</v>
      </c>
      <c r="J61" s="404" t="str" cm="1">
        <f t="array" ref="J61">IFERROR(INDEX('Contratações Governo'!$I$1:$I541,SMALL(IF(J$1='Contratações Governo'!$G$1:$G$525,ROW('Contratações Governo'!$G$1:$G$525)-ROW('Contratações Governo'!$G$1)+1),ROW(17:17))),"")</f>
        <v/>
      </c>
      <c r="K61" s="405" t="str" cm="1">
        <f t="array" ref="K61">IFERROR(INDEX('Contratações Governo'!$I$1:$I541,SMALL(IF(K$1='Contratações Governo'!$G$1:$G$525,ROW('Contratações Governo'!$G$1:$G$525)-ROW('Contratações Governo'!$G$1)+1),ROW(17:17))),"")</f>
        <v/>
      </c>
      <c r="L61" s="404" t="str" cm="1">
        <f t="array" ref="L61">IFERROR(INDEX('Contratações Governo'!$I$1:$I541,SMALL(IF(L$1='Contratações Governo'!$G$1:$G$525,ROW('Contratações Governo'!$G$1:$G$525)-ROW('Contratações Governo'!$G$1)+1),ROW(17:17))),"")</f>
        <v/>
      </c>
      <c r="M61" s="405" t="str" cm="1">
        <f t="array" ref="M61">IFERROR(INDEX('Contratações Governo'!$I$1:$I541,SMALL(IF(M$1='Contratações Governo'!$G$1:$G$525,ROW('Contratações Governo'!$G$1:$G$525)-ROW('Contratações Governo'!$G$1)+1),ROW(17:17))),"")</f>
        <v/>
      </c>
      <c r="N61" s="404" t="str" cm="1">
        <f t="array" ref="N61">IFERROR(INDEX('Contratações Governo'!$I$1:$I541,SMALL(IF(N$1='Contratações Governo'!$G$1:$G$525,ROW('Contratações Governo'!$G$1:$G$525)-ROW('Contratações Governo'!$G$1)+1),ROW(17:17))),"")</f>
        <v/>
      </c>
      <c r="O61" s="405" t="str" cm="1">
        <f t="array" ref="O61">IFERROR(INDEX('Contratações Governo'!$I$1:$I541,SMALL(IF(O$1='Contratações Governo'!$G$1:$G$525,ROW('Contratações Governo'!$G$1:$G$525)-ROW('Contratações Governo'!$G$1)+1),ROW(17:17))),"")</f>
        <v/>
      </c>
      <c r="P61" s="404" t="str" cm="1">
        <f t="array" ref="P61">IFERROR(INDEX('Contratações Governo'!$I$1:$I541,SMALL(IF(P$1='Contratações Governo'!$G$1:$G$525,ROW('Contratações Governo'!$G$1:$G$525)-ROW('Contratações Governo'!$G$1)+1),ROW(17:17))),"")</f>
        <v/>
      </c>
      <c r="Q61" s="405" t="str" cm="1">
        <f t="array" ref="Q61">IFERROR(INDEX('Contratações Governo'!$I$1:$I541,SMALL(IF(Q$1='Contratações Governo'!$G$1:$G$525,ROW('Contratações Governo'!$G$1:$G$525)-ROW('Contratações Governo'!$G$1)+1),ROW(17:17))),"")</f>
        <v/>
      </c>
      <c r="R61" s="404" t="str" cm="1">
        <f t="array" ref="R61">IFERROR(INDEX('Contratações Governo'!$I$1:$I541,SMALL(IF(R$1='Contratações Governo'!$G$1:$G$525,ROW('Contratações Governo'!$G$1:$G$525)-ROW('Contratações Governo'!$G$1)+1),ROW(17:17))),"")</f>
        <v/>
      </c>
      <c r="S61" s="405" t="str" cm="1">
        <f t="array" ref="S61">IFERROR(INDEX('Contratações Governo'!$I$1:$I541,SMALL(IF(S$1='Contratações Governo'!$G$1:$G$525,ROW('Contratações Governo'!$G$1:$G$525)-ROW('Contratações Governo'!$G$1)+1),ROW(17:17))),"")</f>
        <v/>
      </c>
      <c r="T61" s="404" t="str" cm="1">
        <f t="array" ref="T61">IFERROR(INDEX('Contratações Governo'!$I$1:$I541,SMALL(IF(T$1='Contratações Governo'!$G$1:$G$525,ROW('Contratações Governo'!$G$1:$G$525)-ROW('Contratações Governo'!$G$1)+1),ROW(17:17))),"")</f>
        <v/>
      </c>
      <c r="U61" s="405" t="str" cm="1">
        <f t="array" ref="U61">IFERROR(INDEX('Contratações Governo'!$I$1:$I541,SMALL(IF(U$1='Contratações Governo'!$G$1:$G$525,ROW('Contratações Governo'!$G$1:$G$525)-ROW('Contratações Governo'!$G$1)+1),ROW(17:17))),"")</f>
        <v/>
      </c>
      <c r="V61" s="406" t="str" cm="1">
        <f t="array" ref="V61">IFERROR(INDEX('Contratações Governo'!$I$1:$I541,SMALL(IF(V$1='Contratações Governo'!$G$1:$G$525,ROW('Contratações Governo'!$G$1:$G$525)-ROW('Contratações Governo'!$G$1)+1),ROW(17:17))),"")</f>
        <v/>
      </c>
    </row>
    <row r="62" spans="1:22">
      <c r="A62" s="486"/>
      <c r="B62" s="408" t="str" cm="1">
        <f t="array" ref="B62">IFERROR(INDEX('Contratações Governo'!$I$1:$I542,SMALL(IF(B$1='Contratações Governo'!$G$1:$G$525,ROW('Contratações Governo'!$G$1:$G$525)-ROW('Contratações Governo'!$G$1)+1),ROW(18:18))),"")</f>
        <v/>
      </c>
      <c r="C62" s="405" t="str" cm="1">
        <f t="array" ref="C62">IFERROR(INDEX('Contratações Governo'!$I$1:$I542,SMALL(IF(C$1='Contratações Governo'!$G$1:$G$525,ROW('Contratações Governo'!$G$1:$G$525)-ROW('Contratações Governo'!$G$1)+1),ROW(18:18))),"")</f>
        <v/>
      </c>
      <c r="D62" s="404" t="str" cm="1">
        <f t="array" ref="D62">IFERROR(INDEX('Contratações Governo'!$I$1:$I542,SMALL(IF(D$1='Contratações Governo'!$G$1:$G$525,ROW('Contratações Governo'!$G$1:$G$525)-ROW('Contratações Governo'!$G$1)+1),ROW(18:18))),"")</f>
        <v/>
      </c>
      <c r="E62" s="405" t="str" cm="1">
        <f t="array" ref="E62">IFERROR(INDEX('Contratações Governo'!$I$1:$I542,SMALL(IF(E$1='Contratações Governo'!$G$1:$G$525,ROW('Contratações Governo'!$G$1:$G$525)-ROW('Contratações Governo'!$G$1)+1),ROW(18:18))),"")</f>
        <v/>
      </c>
      <c r="F62" s="404" t="str" cm="1">
        <f t="array" ref="F62">IFERROR(INDEX('Contratações Governo'!$I$1:$I542,SMALL(IF(F$1='Contratações Governo'!$G$1:$G$525,ROW('Contratações Governo'!$G$1:$G$525)-ROW('Contratações Governo'!$G$1)+1),ROW(18:18))),"")</f>
        <v/>
      </c>
      <c r="G62" s="405" t="str" cm="1">
        <f t="array" ref="G62">IFERROR(INDEX('Contratações Governo'!$I$1:$I542,SMALL(IF(G$1='Contratações Governo'!$G$1:$G$525,ROW('Contratações Governo'!$G$1:$G$525)-ROW('Contratações Governo'!$G$1)+1),ROW(18:18))),"")</f>
        <v/>
      </c>
      <c r="H62" s="404" t="str" cm="1">
        <f t="array" ref="H62">IFERROR(INDEX('Contratações Governo'!$I$1:$I542,SMALL(IF(H$1='Contratações Governo'!$G$1:$G$525,ROW('Contratações Governo'!$G$1:$G$525)-ROW('Contratações Governo'!$G$1)+1),ROW(18:18))),"")</f>
        <v/>
      </c>
      <c r="I62" s="405" cm="1">
        <f t="array" ref="I62">IFERROR(INDEX('Contratações Governo'!$I$1:$I542,SMALL(IF(I$1='Contratações Governo'!$G$1:$G$525,ROW('Contratações Governo'!$G$1:$G$525)-ROW('Contratações Governo'!$G$1)+1),ROW(18:18))),"")</f>
        <v>9500</v>
      </c>
      <c r="J62" s="404" t="str" cm="1">
        <f t="array" ref="J62">IFERROR(INDEX('Contratações Governo'!$I$1:$I542,SMALL(IF(J$1='Contratações Governo'!$G$1:$G$525,ROW('Contratações Governo'!$G$1:$G$525)-ROW('Contratações Governo'!$G$1)+1),ROW(18:18))),"")</f>
        <v/>
      </c>
      <c r="K62" s="405" t="str" cm="1">
        <f t="array" ref="K62">IFERROR(INDEX('Contratações Governo'!$I$1:$I542,SMALL(IF(K$1='Contratações Governo'!$G$1:$G$525,ROW('Contratações Governo'!$G$1:$G$525)-ROW('Contratações Governo'!$G$1)+1),ROW(18:18))),"")</f>
        <v/>
      </c>
      <c r="L62" s="404" t="str" cm="1">
        <f t="array" ref="L62">IFERROR(INDEX('Contratações Governo'!$I$1:$I542,SMALL(IF(L$1='Contratações Governo'!$G$1:$G$525,ROW('Contratações Governo'!$G$1:$G$525)-ROW('Contratações Governo'!$G$1)+1),ROW(18:18))),"")</f>
        <v/>
      </c>
      <c r="M62" s="405" t="str" cm="1">
        <f t="array" ref="M62">IFERROR(INDEX('Contratações Governo'!$I$1:$I542,SMALL(IF(M$1='Contratações Governo'!$G$1:$G$525,ROW('Contratações Governo'!$G$1:$G$525)-ROW('Contratações Governo'!$G$1)+1),ROW(18:18))),"")</f>
        <v/>
      </c>
      <c r="N62" s="404" t="str" cm="1">
        <f t="array" ref="N62">IFERROR(INDEX('Contratações Governo'!$I$1:$I542,SMALL(IF(N$1='Contratações Governo'!$G$1:$G$525,ROW('Contratações Governo'!$G$1:$G$525)-ROW('Contratações Governo'!$G$1)+1),ROW(18:18))),"")</f>
        <v/>
      </c>
      <c r="O62" s="405" t="str" cm="1">
        <f t="array" ref="O62">IFERROR(INDEX('Contratações Governo'!$I$1:$I542,SMALL(IF(O$1='Contratações Governo'!$G$1:$G$525,ROW('Contratações Governo'!$G$1:$G$525)-ROW('Contratações Governo'!$G$1)+1),ROW(18:18))),"")</f>
        <v/>
      </c>
      <c r="P62" s="404" t="str" cm="1">
        <f t="array" ref="P62">IFERROR(INDEX('Contratações Governo'!$I$1:$I542,SMALL(IF(P$1='Contratações Governo'!$G$1:$G$525,ROW('Contratações Governo'!$G$1:$G$525)-ROW('Contratações Governo'!$G$1)+1),ROW(18:18))),"")</f>
        <v/>
      </c>
      <c r="Q62" s="405" t="str" cm="1">
        <f t="array" ref="Q62">IFERROR(INDEX('Contratações Governo'!$I$1:$I542,SMALL(IF(Q$1='Contratações Governo'!$G$1:$G$525,ROW('Contratações Governo'!$G$1:$G$525)-ROW('Contratações Governo'!$G$1)+1),ROW(18:18))),"")</f>
        <v/>
      </c>
      <c r="R62" s="404" t="str" cm="1">
        <f t="array" ref="R62">IFERROR(INDEX('Contratações Governo'!$I$1:$I542,SMALL(IF(R$1='Contratações Governo'!$G$1:$G$525,ROW('Contratações Governo'!$G$1:$G$525)-ROW('Contratações Governo'!$G$1)+1),ROW(18:18))),"")</f>
        <v/>
      </c>
      <c r="S62" s="405" t="str" cm="1">
        <f t="array" ref="S62">IFERROR(INDEX('Contratações Governo'!$I$1:$I542,SMALL(IF(S$1='Contratações Governo'!$G$1:$G$525,ROW('Contratações Governo'!$G$1:$G$525)-ROW('Contratações Governo'!$G$1)+1),ROW(18:18))),"")</f>
        <v/>
      </c>
      <c r="T62" s="404" t="str" cm="1">
        <f t="array" ref="T62">IFERROR(INDEX('Contratações Governo'!$I$1:$I542,SMALL(IF(T$1='Contratações Governo'!$G$1:$G$525,ROW('Contratações Governo'!$G$1:$G$525)-ROW('Contratações Governo'!$G$1)+1),ROW(18:18))),"")</f>
        <v/>
      </c>
      <c r="U62" s="405" t="str" cm="1">
        <f t="array" ref="U62">IFERROR(INDEX('Contratações Governo'!$I$1:$I542,SMALL(IF(U$1='Contratações Governo'!$G$1:$G$525,ROW('Contratações Governo'!$G$1:$G$525)-ROW('Contratações Governo'!$G$1)+1),ROW(18:18))),"")</f>
        <v/>
      </c>
      <c r="V62" s="406" t="str" cm="1">
        <f t="array" ref="V62">IFERROR(INDEX('Contratações Governo'!$I$1:$I542,SMALL(IF(V$1='Contratações Governo'!$G$1:$G$525,ROW('Contratações Governo'!$G$1:$G$525)-ROW('Contratações Governo'!$G$1)+1),ROW(18:18))),"")</f>
        <v/>
      </c>
    </row>
    <row r="63" spans="1:22">
      <c r="A63" s="486"/>
      <c r="B63" s="408" t="str" cm="1">
        <f t="array" ref="B63">IFERROR(INDEX('Contratações Governo'!$I$1:$I543,SMALL(IF(B$1='Contratações Governo'!$G$1:$G$525,ROW('Contratações Governo'!$G$1:$G$525)-ROW('Contratações Governo'!$G$1)+1),ROW(19:19))),"")</f>
        <v/>
      </c>
      <c r="C63" s="405" t="str" cm="1">
        <f t="array" ref="C63">IFERROR(INDEX('Contratações Governo'!$I$1:$I543,SMALL(IF(C$1='Contratações Governo'!$G$1:$G$525,ROW('Contratações Governo'!$G$1:$G$525)-ROW('Contratações Governo'!$G$1)+1),ROW(19:19))),"")</f>
        <v/>
      </c>
      <c r="D63" s="404" t="str" cm="1">
        <f t="array" ref="D63">IFERROR(INDEX('Contratações Governo'!$I$1:$I543,SMALL(IF(D$1='Contratações Governo'!$G$1:$G$525,ROW('Contratações Governo'!$G$1:$G$525)-ROW('Contratações Governo'!$G$1)+1),ROW(19:19))),"")</f>
        <v/>
      </c>
      <c r="E63" s="405" t="str" cm="1">
        <f t="array" ref="E63">IFERROR(INDEX('Contratações Governo'!$I$1:$I543,SMALL(IF(E$1='Contratações Governo'!$G$1:$G$525,ROW('Contratações Governo'!$G$1:$G$525)-ROW('Contratações Governo'!$G$1)+1),ROW(19:19))),"")</f>
        <v/>
      </c>
      <c r="F63" s="404" t="str" cm="1">
        <f t="array" ref="F63">IFERROR(INDEX('Contratações Governo'!$I$1:$I543,SMALL(IF(F$1='Contratações Governo'!$G$1:$G$525,ROW('Contratações Governo'!$G$1:$G$525)-ROW('Contratações Governo'!$G$1)+1),ROW(19:19))),"")</f>
        <v/>
      </c>
      <c r="G63" s="405" t="str" cm="1">
        <f t="array" ref="G63">IFERROR(INDEX('Contratações Governo'!$I$1:$I543,SMALL(IF(G$1='Contratações Governo'!$G$1:$G$525,ROW('Contratações Governo'!$G$1:$G$525)-ROW('Contratações Governo'!$G$1)+1),ROW(19:19))),"")</f>
        <v/>
      </c>
      <c r="H63" s="404" t="str" cm="1">
        <f t="array" ref="H63">IFERROR(INDEX('Contratações Governo'!$I$1:$I543,SMALL(IF(H$1='Contratações Governo'!$G$1:$G$525,ROW('Contratações Governo'!$G$1:$G$525)-ROW('Contratações Governo'!$G$1)+1),ROW(19:19))),"")</f>
        <v/>
      </c>
      <c r="I63" s="405" cm="1">
        <f t="array" ref="I63">IFERROR(INDEX('Contratações Governo'!$I$1:$I543,SMALL(IF(I$1='Contratações Governo'!$G$1:$G$525,ROW('Contratações Governo'!$G$1:$G$525)-ROW('Contratações Governo'!$G$1)+1),ROW(19:19))),"")</f>
        <v>8500</v>
      </c>
      <c r="J63" s="404" t="str" cm="1">
        <f t="array" ref="J63">IFERROR(INDEX('Contratações Governo'!$I$1:$I543,SMALL(IF(J$1='Contratações Governo'!$G$1:$G$525,ROW('Contratações Governo'!$G$1:$G$525)-ROW('Contratações Governo'!$G$1)+1),ROW(19:19))),"")</f>
        <v/>
      </c>
      <c r="K63" s="405" t="str" cm="1">
        <f t="array" ref="K63">IFERROR(INDEX('Contratações Governo'!$I$1:$I543,SMALL(IF(K$1='Contratações Governo'!$G$1:$G$525,ROW('Contratações Governo'!$G$1:$G$525)-ROW('Contratações Governo'!$G$1)+1),ROW(19:19))),"")</f>
        <v/>
      </c>
      <c r="L63" s="404" t="str" cm="1">
        <f t="array" ref="L63">IFERROR(INDEX('Contratações Governo'!$I$1:$I543,SMALL(IF(L$1='Contratações Governo'!$G$1:$G$525,ROW('Contratações Governo'!$G$1:$G$525)-ROW('Contratações Governo'!$G$1)+1),ROW(19:19))),"")</f>
        <v/>
      </c>
      <c r="M63" s="405" t="str" cm="1">
        <f t="array" ref="M63">IFERROR(INDEX('Contratações Governo'!$I$1:$I543,SMALL(IF(M$1='Contratações Governo'!$G$1:$G$525,ROW('Contratações Governo'!$G$1:$G$525)-ROW('Contratações Governo'!$G$1)+1),ROW(19:19))),"")</f>
        <v/>
      </c>
      <c r="N63" s="404" t="str" cm="1">
        <f t="array" ref="N63">IFERROR(INDEX('Contratações Governo'!$I$1:$I543,SMALL(IF(N$1='Contratações Governo'!$G$1:$G$525,ROW('Contratações Governo'!$G$1:$G$525)-ROW('Contratações Governo'!$G$1)+1),ROW(19:19))),"")</f>
        <v/>
      </c>
      <c r="O63" s="405" t="str" cm="1">
        <f t="array" ref="O63">IFERROR(INDEX('Contratações Governo'!$I$1:$I543,SMALL(IF(O$1='Contratações Governo'!$G$1:$G$525,ROW('Contratações Governo'!$G$1:$G$525)-ROW('Contratações Governo'!$G$1)+1),ROW(19:19))),"")</f>
        <v/>
      </c>
      <c r="P63" s="404" t="str" cm="1">
        <f t="array" ref="P63">IFERROR(INDEX('Contratações Governo'!$I$1:$I543,SMALL(IF(P$1='Contratações Governo'!$G$1:$G$525,ROW('Contratações Governo'!$G$1:$G$525)-ROW('Contratações Governo'!$G$1)+1),ROW(19:19))),"")</f>
        <v/>
      </c>
      <c r="Q63" s="405" t="str" cm="1">
        <f t="array" ref="Q63">IFERROR(INDEX('Contratações Governo'!$I$1:$I543,SMALL(IF(Q$1='Contratações Governo'!$G$1:$G$525,ROW('Contratações Governo'!$G$1:$G$525)-ROW('Contratações Governo'!$G$1)+1),ROW(19:19))),"")</f>
        <v/>
      </c>
      <c r="R63" s="404" t="str" cm="1">
        <f t="array" ref="R63">IFERROR(INDEX('Contratações Governo'!$I$1:$I543,SMALL(IF(R$1='Contratações Governo'!$G$1:$G$525,ROW('Contratações Governo'!$G$1:$G$525)-ROW('Contratações Governo'!$G$1)+1),ROW(19:19))),"")</f>
        <v/>
      </c>
      <c r="S63" s="405" t="str" cm="1">
        <f t="array" ref="S63">IFERROR(INDEX('Contratações Governo'!$I$1:$I543,SMALL(IF(S$1='Contratações Governo'!$G$1:$G$525,ROW('Contratações Governo'!$G$1:$G$525)-ROW('Contratações Governo'!$G$1)+1),ROW(19:19))),"")</f>
        <v/>
      </c>
      <c r="T63" s="404" t="str" cm="1">
        <f t="array" ref="T63">IFERROR(INDEX('Contratações Governo'!$I$1:$I543,SMALL(IF(T$1='Contratações Governo'!$G$1:$G$525,ROW('Contratações Governo'!$G$1:$G$525)-ROW('Contratações Governo'!$G$1)+1),ROW(19:19))),"")</f>
        <v/>
      </c>
      <c r="U63" s="405" t="str" cm="1">
        <f t="array" ref="U63">IFERROR(INDEX('Contratações Governo'!$I$1:$I543,SMALL(IF(U$1='Contratações Governo'!$G$1:$G$525,ROW('Contratações Governo'!$G$1:$G$525)-ROW('Contratações Governo'!$G$1)+1),ROW(19:19))),"")</f>
        <v/>
      </c>
      <c r="V63" s="406" t="str" cm="1">
        <f t="array" ref="V63">IFERROR(INDEX('Contratações Governo'!$I$1:$I543,SMALL(IF(V$1='Contratações Governo'!$G$1:$G$525,ROW('Contratações Governo'!$G$1:$G$525)-ROW('Contratações Governo'!$G$1)+1),ROW(19:19))),"")</f>
        <v/>
      </c>
    </row>
    <row r="64" spans="1:22">
      <c r="A64" s="486"/>
      <c r="B64" s="408" t="str" cm="1">
        <f t="array" ref="B64">IFERROR(INDEX('Contratações Governo'!$I$1:$I544,SMALL(IF(B$1='Contratações Governo'!$G$1:$G$525,ROW('Contratações Governo'!$G$1:$G$525)-ROW('Contratações Governo'!$G$1)+1),ROW(20:20))),"")</f>
        <v/>
      </c>
      <c r="C64" s="405" t="str" cm="1">
        <f t="array" ref="C64">IFERROR(INDEX('Contratações Governo'!$I$1:$I544,SMALL(IF(C$1='Contratações Governo'!$G$1:$G$525,ROW('Contratações Governo'!$G$1:$G$525)-ROW('Contratações Governo'!$G$1)+1),ROW(20:20))),"")</f>
        <v/>
      </c>
      <c r="D64" s="404" t="str" cm="1">
        <f t="array" ref="D64">IFERROR(INDEX('Contratações Governo'!$I$1:$I544,SMALL(IF(D$1='Contratações Governo'!$G$1:$G$525,ROW('Contratações Governo'!$G$1:$G$525)-ROW('Contratações Governo'!$G$1)+1),ROW(20:20))),"")</f>
        <v/>
      </c>
      <c r="E64" s="405" t="str" cm="1">
        <f t="array" ref="E64">IFERROR(INDEX('Contratações Governo'!$I$1:$I544,SMALL(IF(E$1='Contratações Governo'!$G$1:$G$525,ROW('Contratações Governo'!$G$1:$G$525)-ROW('Contratações Governo'!$G$1)+1),ROW(20:20))),"")</f>
        <v/>
      </c>
      <c r="F64" s="404" t="str" cm="1">
        <f t="array" ref="F64">IFERROR(INDEX('Contratações Governo'!$I$1:$I544,SMALL(IF(F$1='Contratações Governo'!$G$1:$G$525,ROW('Contratações Governo'!$G$1:$G$525)-ROW('Contratações Governo'!$G$1)+1),ROW(20:20))),"")</f>
        <v/>
      </c>
      <c r="G64" s="405" t="str" cm="1">
        <f t="array" ref="G64">IFERROR(INDEX('Contratações Governo'!$I$1:$I544,SMALL(IF(G$1='Contratações Governo'!$G$1:$G$525,ROW('Contratações Governo'!$G$1:$G$525)-ROW('Contratações Governo'!$G$1)+1),ROW(20:20))),"")</f>
        <v/>
      </c>
      <c r="H64" s="404" t="str" cm="1">
        <f t="array" ref="H64">IFERROR(INDEX('Contratações Governo'!$I$1:$I544,SMALL(IF(H$1='Contratações Governo'!$G$1:$G$525,ROW('Contratações Governo'!$G$1:$G$525)-ROW('Contratações Governo'!$G$1)+1),ROW(20:20))),"")</f>
        <v/>
      </c>
      <c r="I64" s="405" cm="1">
        <f t="array" ref="I64">IFERROR(INDEX('Contratações Governo'!$I$1:$I544,SMALL(IF(I$1='Contratações Governo'!$G$1:$G$525,ROW('Contratações Governo'!$G$1:$G$525)-ROW('Contratações Governo'!$G$1)+1),ROW(20:20))),"")</f>
        <v>9800</v>
      </c>
      <c r="J64" s="404" t="str" cm="1">
        <f t="array" ref="J64">IFERROR(INDEX('Contratações Governo'!$I$1:$I544,SMALL(IF(J$1='Contratações Governo'!$G$1:$G$525,ROW('Contratações Governo'!$G$1:$G$525)-ROW('Contratações Governo'!$G$1)+1),ROW(20:20))),"")</f>
        <v/>
      </c>
      <c r="K64" s="405" t="str" cm="1">
        <f t="array" ref="K64">IFERROR(INDEX('Contratações Governo'!$I$1:$I544,SMALL(IF(K$1='Contratações Governo'!$G$1:$G$525,ROW('Contratações Governo'!$G$1:$G$525)-ROW('Contratações Governo'!$G$1)+1),ROW(20:20))),"")</f>
        <v/>
      </c>
      <c r="L64" s="404" t="str" cm="1">
        <f t="array" ref="L64">IFERROR(INDEX('Contratações Governo'!$I$1:$I544,SMALL(IF(L$1='Contratações Governo'!$G$1:$G$525,ROW('Contratações Governo'!$G$1:$G$525)-ROW('Contratações Governo'!$G$1)+1),ROW(20:20))),"")</f>
        <v/>
      </c>
      <c r="M64" s="405" t="str" cm="1">
        <f t="array" ref="M64">IFERROR(INDEX('Contratações Governo'!$I$1:$I544,SMALL(IF(M$1='Contratações Governo'!$G$1:$G$525,ROW('Contratações Governo'!$G$1:$G$525)-ROW('Contratações Governo'!$G$1)+1),ROW(20:20))),"")</f>
        <v/>
      </c>
      <c r="N64" s="404" t="str" cm="1">
        <f t="array" ref="N64">IFERROR(INDEX('Contratações Governo'!$I$1:$I544,SMALL(IF(N$1='Contratações Governo'!$G$1:$G$525,ROW('Contratações Governo'!$G$1:$G$525)-ROW('Contratações Governo'!$G$1)+1),ROW(20:20))),"")</f>
        <v/>
      </c>
      <c r="O64" s="405" t="str" cm="1">
        <f t="array" ref="O64">IFERROR(INDEX('Contratações Governo'!$I$1:$I544,SMALL(IF(O$1='Contratações Governo'!$G$1:$G$525,ROW('Contratações Governo'!$G$1:$G$525)-ROW('Contratações Governo'!$G$1)+1),ROW(20:20))),"")</f>
        <v/>
      </c>
      <c r="P64" s="404" t="str" cm="1">
        <f t="array" ref="P64">IFERROR(INDEX('Contratações Governo'!$I$1:$I544,SMALL(IF(P$1='Contratações Governo'!$G$1:$G$525,ROW('Contratações Governo'!$G$1:$G$525)-ROW('Contratações Governo'!$G$1)+1),ROW(20:20))),"")</f>
        <v/>
      </c>
      <c r="Q64" s="405" t="str" cm="1">
        <f t="array" ref="Q64">IFERROR(INDEX('Contratações Governo'!$I$1:$I544,SMALL(IF(Q$1='Contratações Governo'!$G$1:$G$525,ROW('Contratações Governo'!$G$1:$G$525)-ROW('Contratações Governo'!$G$1)+1),ROW(20:20))),"")</f>
        <v/>
      </c>
      <c r="R64" s="404" t="str" cm="1">
        <f t="array" ref="R64">IFERROR(INDEX('Contratações Governo'!$I$1:$I544,SMALL(IF(R$1='Contratações Governo'!$G$1:$G$525,ROW('Contratações Governo'!$G$1:$G$525)-ROW('Contratações Governo'!$G$1)+1),ROW(20:20))),"")</f>
        <v/>
      </c>
      <c r="S64" s="405" t="str" cm="1">
        <f t="array" ref="S64">IFERROR(INDEX('Contratações Governo'!$I$1:$I544,SMALL(IF(S$1='Contratações Governo'!$G$1:$G$525,ROW('Contratações Governo'!$G$1:$G$525)-ROW('Contratações Governo'!$G$1)+1),ROW(20:20))),"")</f>
        <v/>
      </c>
      <c r="T64" s="404" t="str" cm="1">
        <f t="array" ref="T64">IFERROR(INDEX('Contratações Governo'!$I$1:$I544,SMALL(IF(T$1='Contratações Governo'!$G$1:$G$525,ROW('Contratações Governo'!$G$1:$G$525)-ROW('Contratações Governo'!$G$1)+1),ROW(20:20))),"")</f>
        <v/>
      </c>
      <c r="U64" s="405" t="str" cm="1">
        <f t="array" ref="U64">IFERROR(INDEX('Contratações Governo'!$I$1:$I544,SMALL(IF(U$1='Contratações Governo'!$G$1:$G$525,ROW('Contratações Governo'!$G$1:$G$525)-ROW('Contratações Governo'!$G$1)+1),ROW(20:20))),"")</f>
        <v/>
      </c>
      <c r="V64" s="406" t="str" cm="1">
        <f t="array" ref="V64">IFERROR(INDEX('Contratações Governo'!$I$1:$I544,SMALL(IF(V$1='Contratações Governo'!$G$1:$G$525,ROW('Contratações Governo'!$G$1:$G$525)-ROW('Contratações Governo'!$G$1)+1),ROW(20:20))),"")</f>
        <v/>
      </c>
    </row>
    <row r="65" spans="1:22">
      <c r="A65" s="486"/>
      <c r="B65" s="408" t="str" cm="1">
        <f t="array" ref="B65">IFERROR(INDEX('Contratações Governo'!$I$1:$I545,SMALL(IF(B$1='Contratações Governo'!$G$1:$G$525,ROW('Contratações Governo'!$G$1:$G$525)-ROW('Contratações Governo'!$G$1)+1),ROW(21:21))),"")</f>
        <v/>
      </c>
      <c r="C65" s="405" t="str" cm="1">
        <f t="array" ref="C65">IFERROR(INDEX('Contratações Governo'!$I$1:$I545,SMALL(IF(C$1='Contratações Governo'!$G$1:$G$525,ROW('Contratações Governo'!$G$1:$G$525)-ROW('Contratações Governo'!$G$1)+1),ROW(21:21))),"")</f>
        <v/>
      </c>
      <c r="D65" s="404" t="str" cm="1">
        <f t="array" ref="D65">IFERROR(INDEX('Contratações Governo'!$I$1:$I545,SMALL(IF(D$1='Contratações Governo'!$G$1:$G$525,ROW('Contratações Governo'!$G$1:$G$525)-ROW('Contratações Governo'!$G$1)+1),ROW(21:21))),"")</f>
        <v/>
      </c>
      <c r="E65" s="405" t="str" cm="1">
        <f t="array" ref="E65">IFERROR(INDEX('Contratações Governo'!$I$1:$I545,SMALL(IF(E$1='Contratações Governo'!$G$1:$G$525,ROW('Contratações Governo'!$G$1:$G$525)-ROW('Contratações Governo'!$G$1)+1),ROW(21:21))),"")</f>
        <v/>
      </c>
      <c r="F65" s="404" t="str" cm="1">
        <f t="array" ref="F65">IFERROR(INDEX('Contratações Governo'!$I$1:$I545,SMALL(IF(F$1='Contratações Governo'!$G$1:$G$525,ROW('Contratações Governo'!$G$1:$G$525)-ROW('Contratações Governo'!$G$1)+1),ROW(21:21))),"")</f>
        <v/>
      </c>
      <c r="G65" s="405" t="str" cm="1">
        <f t="array" ref="G65">IFERROR(INDEX('Contratações Governo'!$I$1:$I545,SMALL(IF(G$1='Contratações Governo'!$G$1:$G$525,ROW('Contratações Governo'!$G$1:$G$525)-ROW('Contratações Governo'!$G$1)+1),ROW(21:21))),"")</f>
        <v/>
      </c>
      <c r="H65" s="404" t="str" cm="1">
        <f t="array" ref="H65">IFERROR(INDEX('Contratações Governo'!$I$1:$I545,SMALL(IF(H$1='Contratações Governo'!$G$1:$G$525,ROW('Contratações Governo'!$G$1:$G$525)-ROW('Contratações Governo'!$G$1)+1),ROW(21:21))),"")</f>
        <v/>
      </c>
      <c r="I65" s="405" cm="1">
        <f t="array" ref="I65">IFERROR(INDEX('Contratações Governo'!$I$1:$I545,SMALL(IF(I$1='Contratações Governo'!$G$1:$G$525,ROW('Contratações Governo'!$G$1:$G$525)-ROW('Contratações Governo'!$G$1)+1),ROW(21:21))),"")</f>
        <v>11669.09</v>
      </c>
      <c r="J65" s="404" t="str" cm="1">
        <f t="array" ref="J65">IFERROR(INDEX('Contratações Governo'!$I$1:$I545,SMALL(IF(J$1='Contratações Governo'!$G$1:$G$525,ROW('Contratações Governo'!$G$1:$G$525)-ROW('Contratações Governo'!$G$1)+1),ROW(21:21))),"")</f>
        <v/>
      </c>
      <c r="K65" s="405" t="str" cm="1">
        <f t="array" ref="K65">IFERROR(INDEX('Contratações Governo'!$I$1:$I545,SMALL(IF(K$1='Contratações Governo'!$G$1:$G$525,ROW('Contratações Governo'!$G$1:$G$525)-ROW('Contratações Governo'!$G$1)+1),ROW(21:21))),"")</f>
        <v/>
      </c>
      <c r="L65" s="404" t="str" cm="1">
        <f t="array" ref="L65">IFERROR(INDEX('Contratações Governo'!$I$1:$I545,SMALL(IF(L$1='Contratações Governo'!$G$1:$G$525,ROW('Contratações Governo'!$G$1:$G$525)-ROW('Contratações Governo'!$G$1)+1),ROW(21:21))),"")</f>
        <v/>
      </c>
      <c r="M65" s="405" t="str" cm="1">
        <f t="array" ref="M65">IFERROR(INDEX('Contratações Governo'!$I$1:$I545,SMALL(IF(M$1='Contratações Governo'!$G$1:$G$525,ROW('Contratações Governo'!$G$1:$G$525)-ROW('Contratações Governo'!$G$1)+1),ROW(21:21))),"")</f>
        <v/>
      </c>
      <c r="N65" s="404" t="str" cm="1">
        <f t="array" ref="N65">IFERROR(INDEX('Contratações Governo'!$I$1:$I545,SMALL(IF(N$1='Contratações Governo'!$G$1:$G$525,ROW('Contratações Governo'!$G$1:$G$525)-ROW('Contratações Governo'!$G$1)+1),ROW(21:21))),"")</f>
        <v/>
      </c>
      <c r="O65" s="405" t="str" cm="1">
        <f t="array" ref="O65">IFERROR(INDEX('Contratações Governo'!$I$1:$I545,SMALL(IF(O$1='Contratações Governo'!$G$1:$G$525,ROW('Contratações Governo'!$G$1:$G$525)-ROW('Contratações Governo'!$G$1)+1),ROW(21:21))),"")</f>
        <v/>
      </c>
      <c r="P65" s="404" t="str" cm="1">
        <f t="array" ref="P65">IFERROR(INDEX('Contratações Governo'!$I$1:$I545,SMALL(IF(P$1='Contratações Governo'!$G$1:$G$525,ROW('Contratações Governo'!$G$1:$G$525)-ROW('Contratações Governo'!$G$1)+1),ROW(21:21))),"")</f>
        <v/>
      </c>
      <c r="Q65" s="405" t="str" cm="1">
        <f t="array" ref="Q65">IFERROR(INDEX('Contratações Governo'!$I$1:$I545,SMALL(IF(Q$1='Contratações Governo'!$G$1:$G$525,ROW('Contratações Governo'!$G$1:$G$525)-ROW('Contratações Governo'!$G$1)+1),ROW(21:21))),"")</f>
        <v/>
      </c>
      <c r="R65" s="404" t="str" cm="1">
        <f t="array" ref="R65">IFERROR(INDEX('Contratações Governo'!$I$1:$I545,SMALL(IF(R$1='Contratações Governo'!$G$1:$G$525,ROW('Contratações Governo'!$G$1:$G$525)-ROW('Contratações Governo'!$G$1)+1),ROW(21:21))),"")</f>
        <v/>
      </c>
      <c r="S65" s="405" t="str" cm="1">
        <f t="array" ref="S65">IFERROR(INDEX('Contratações Governo'!$I$1:$I545,SMALL(IF(S$1='Contratações Governo'!$G$1:$G$525,ROW('Contratações Governo'!$G$1:$G$525)-ROW('Contratações Governo'!$G$1)+1),ROW(21:21))),"")</f>
        <v/>
      </c>
      <c r="T65" s="404" t="str" cm="1">
        <f t="array" ref="T65">IFERROR(INDEX('Contratações Governo'!$I$1:$I545,SMALL(IF(T$1='Contratações Governo'!$G$1:$G$525,ROW('Contratações Governo'!$G$1:$G$525)-ROW('Contratações Governo'!$G$1)+1),ROW(21:21))),"")</f>
        <v/>
      </c>
      <c r="U65" s="405" t="str" cm="1">
        <f t="array" ref="U65">IFERROR(INDEX('Contratações Governo'!$I$1:$I545,SMALL(IF(U$1='Contratações Governo'!$G$1:$G$525,ROW('Contratações Governo'!$G$1:$G$525)-ROW('Contratações Governo'!$G$1)+1),ROW(21:21))),"")</f>
        <v/>
      </c>
      <c r="V65" s="406" t="str" cm="1">
        <f t="array" ref="V65">IFERROR(INDEX('Contratações Governo'!$I$1:$I545,SMALL(IF(V$1='Contratações Governo'!$G$1:$G$525,ROW('Contratações Governo'!$G$1:$G$525)-ROW('Contratações Governo'!$G$1)+1),ROW(21:21))),"")</f>
        <v/>
      </c>
    </row>
    <row r="66" spans="1:22">
      <c r="A66" s="486"/>
      <c r="B66" s="408" t="str" cm="1">
        <f t="array" ref="B66">IFERROR(INDEX('Contratações Governo'!$I$1:$I546,SMALL(IF(B$1='Contratações Governo'!$G$1:$G$525,ROW('Contratações Governo'!$G$1:$G$525)-ROW('Contratações Governo'!$G$1)+1),ROW(22:22))),"")</f>
        <v/>
      </c>
      <c r="C66" s="405" t="str" cm="1">
        <f t="array" ref="C66">IFERROR(INDEX('Contratações Governo'!$I$1:$I546,SMALL(IF(C$1='Contratações Governo'!$G$1:$G$525,ROW('Contratações Governo'!$G$1:$G$525)-ROW('Contratações Governo'!$G$1)+1),ROW(22:22))),"")</f>
        <v/>
      </c>
      <c r="D66" s="404" t="str" cm="1">
        <f t="array" ref="D66">IFERROR(INDEX('Contratações Governo'!$I$1:$I546,SMALL(IF(D$1='Contratações Governo'!$G$1:$G$525,ROW('Contratações Governo'!$G$1:$G$525)-ROW('Contratações Governo'!$G$1)+1),ROW(22:22))),"")</f>
        <v/>
      </c>
      <c r="E66" s="405" t="str" cm="1">
        <f t="array" ref="E66">IFERROR(INDEX('Contratações Governo'!$I$1:$I546,SMALL(IF(E$1='Contratações Governo'!$G$1:$G$525,ROW('Contratações Governo'!$G$1:$G$525)-ROW('Contratações Governo'!$G$1)+1),ROW(22:22))),"")</f>
        <v/>
      </c>
      <c r="F66" s="404" t="str" cm="1">
        <f t="array" ref="F66">IFERROR(INDEX('Contratações Governo'!$I$1:$I546,SMALL(IF(F$1='Contratações Governo'!$G$1:$G$525,ROW('Contratações Governo'!$G$1:$G$525)-ROW('Contratações Governo'!$G$1)+1),ROW(22:22))),"")</f>
        <v/>
      </c>
      <c r="G66" s="405" t="str" cm="1">
        <f t="array" ref="G66">IFERROR(INDEX('Contratações Governo'!$I$1:$I546,SMALL(IF(G$1='Contratações Governo'!$G$1:$G$525,ROW('Contratações Governo'!$G$1:$G$525)-ROW('Contratações Governo'!$G$1)+1),ROW(22:22))),"")</f>
        <v/>
      </c>
      <c r="H66" s="404" t="str" cm="1">
        <f t="array" ref="H66">IFERROR(INDEX('Contratações Governo'!$I$1:$I546,SMALL(IF(H$1='Contratações Governo'!$G$1:$G$525,ROW('Contratações Governo'!$G$1:$G$525)-ROW('Contratações Governo'!$G$1)+1),ROW(22:22))),"")</f>
        <v/>
      </c>
      <c r="I66" s="405" cm="1">
        <f t="array" ref="I66">IFERROR(INDEX('Contratações Governo'!$I$1:$I546,SMALL(IF(I$1='Contratações Governo'!$G$1:$G$525,ROW('Contratações Governo'!$G$1:$G$525)-ROW('Contratações Governo'!$G$1)+1),ROW(22:22))),"")</f>
        <v>12500</v>
      </c>
      <c r="J66" s="404" t="str" cm="1">
        <f t="array" ref="J66">IFERROR(INDEX('Contratações Governo'!$I$1:$I546,SMALL(IF(J$1='Contratações Governo'!$G$1:$G$525,ROW('Contratações Governo'!$G$1:$G$525)-ROW('Contratações Governo'!$G$1)+1),ROW(22:22))),"")</f>
        <v/>
      </c>
      <c r="K66" s="405" t="str" cm="1">
        <f t="array" ref="K66">IFERROR(INDEX('Contratações Governo'!$I$1:$I546,SMALL(IF(K$1='Contratações Governo'!$G$1:$G$525,ROW('Contratações Governo'!$G$1:$G$525)-ROW('Contratações Governo'!$G$1)+1),ROW(22:22))),"")</f>
        <v/>
      </c>
      <c r="L66" s="404" t="str" cm="1">
        <f t="array" ref="L66">IFERROR(INDEX('Contratações Governo'!$I$1:$I546,SMALL(IF(L$1='Contratações Governo'!$G$1:$G$525,ROW('Contratações Governo'!$G$1:$G$525)-ROW('Contratações Governo'!$G$1)+1),ROW(22:22))),"")</f>
        <v/>
      </c>
      <c r="M66" s="405" t="str" cm="1">
        <f t="array" ref="M66">IFERROR(INDEX('Contratações Governo'!$I$1:$I546,SMALL(IF(M$1='Contratações Governo'!$G$1:$G$525,ROW('Contratações Governo'!$G$1:$G$525)-ROW('Contratações Governo'!$G$1)+1),ROW(22:22))),"")</f>
        <v/>
      </c>
      <c r="N66" s="404" t="str" cm="1">
        <f t="array" ref="N66">IFERROR(INDEX('Contratações Governo'!$I$1:$I546,SMALL(IF(N$1='Contratações Governo'!$G$1:$G$525,ROW('Contratações Governo'!$G$1:$G$525)-ROW('Contratações Governo'!$G$1)+1),ROW(22:22))),"")</f>
        <v/>
      </c>
      <c r="O66" s="405" t="str" cm="1">
        <f t="array" ref="O66">IFERROR(INDEX('Contratações Governo'!$I$1:$I546,SMALL(IF(O$1='Contratações Governo'!$G$1:$G$525,ROW('Contratações Governo'!$G$1:$G$525)-ROW('Contratações Governo'!$G$1)+1),ROW(22:22))),"")</f>
        <v/>
      </c>
      <c r="P66" s="404" t="str" cm="1">
        <f t="array" ref="P66">IFERROR(INDEX('Contratações Governo'!$I$1:$I546,SMALL(IF(P$1='Contratações Governo'!$G$1:$G$525,ROW('Contratações Governo'!$G$1:$G$525)-ROW('Contratações Governo'!$G$1)+1),ROW(22:22))),"")</f>
        <v/>
      </c>
      <c r="Q66" s="405" t="str" cm="1">
        <f t="array" ref="Q66">IFERROR(INDEX('Contratações Governo'!$I$1:$I546,SMALL(IF(Q$1='Contratações Governo'!$G$1:$G$525,ROW('Contratações Governo'!$G$1:$G$525)-ROW('Contratações Governo'!$G$1)+1),ROW(22:22))),"")</f>
        <v/>
      </c>
      <c r="R66" s="404" t="str" cm="1">
        <f t="array" ref="R66">IFERROR(INDEX('Contratações Governo'!$I$1:$I546,SMALL(IF(R$1='Contratações Governo'!$G$1:$G$525,ROW('Contratações Governo'!$G$1:$G$525)-ROW('Contratações Governo'!$G$1)+1),ROW(22:22))),"")</f>
        <v/>
      </c>
      <c r="S66" s="405" t="str" cm="1">
        <f t="array" ref="S66">IFERROR(INDEX('Contratações Governo'!$I$1:$I546,SMALL(IF(S$1='Contratações Governo'!$G$1:$G$525,ROW('Contratações Governo'!$G$1:$G$525)-ROW('Contratações Governo'!$G$1)+1),ROW(22:22))),"")</f>
        <v/>
      </c>
      <c r="T66" s="404" t="str" cm="1">
        <f t="array" ref="T66">IFERROR(INDEX('Contratações Governo'!$I$1:$I546,SMALL(IF(T$1='Contratações Governo'!$G$1:$G$525,ROW('Contratações Governo'!$G$1:$G$525)-ROW('Contratações Governo'!$G$1)+1),ROW(22:22))),"")</f>
        <v/>
      </c>
      <c r="U66" s="405" t="str" cm="1">
        <f t="array" ref="U66">IFERROR(INDEX('Contratações Governo'!$I$1:$I546,SMALL(IF(U$1='Contratações Governo'!$G$1:$G$525,ROW('Contratações Governo'!$G$1:$G$525)-ROW('Contratações Governo'!$G$1)+1),ROW(22:22))),"")</f>
        <v/>
      </c>
      <c r="V66" s="406" t="str" cm="1">
        <f t="array" ref="V66">IFERROR(INDEX('Contratações Governo'!$I$1:$I546,SMALL(IF(V$1='Contratações Governo'!$G$1:$G$525,ROW('Contratações Governo'!$G$1:$G$525)-ROW('Contratações Governo'!$G$1)+1),ROW(22:22))),"")</f>
        <v/>
      </c>
    </row>
    <row r="67" spans="1:22">
      <c r="A67" s="486"/>
      <c r="B67" s="408" t="str" cm="1">
        <f t="array" ref="B67">IFERROR(INDEX('Contratações Governo'!$I$1:$I547,SMALL(IF(B$1='Contratações Governo'!$G$1:$G$525,ROW('Contratações Governo'!$G$1:$G$525)-ROW('Contratações Governo'!$G$1)+1),ROW(23:23))),"")</f>
        <v/>
      </c>
      <c r="C67" s="405" t="str" cm="1">
        <f t="array" ref="C67">IFERROR(INDEX('Contratações Governo'!$I$1:$I547,SMALL(IF(C$1='Contratações Governo'!$G$1:$G$525,ROW('Contratações Governo'!$G$1:$G$525)-ROW('Contratações Governo'!$G$1)+1),ROW(23:23))),"")</f>
        <v/>
      </c>
      <c r="D67" s="404" t="str" cm="1">
        <f t="array" ref="D67">IFERROR(INDEX('Contratações Governo'!$I$1:$I547,SMALL(IF(D$1='Contratações Governo'!$G$1:$G$525,ROW('Contratações Governo'!$G$1:$G$525)-ROW('Contratações Governo'!$G$1)+1),ROW(23:23))),"")</f>
        <v/>
      </c>
      <c r="E67" s="405" t="str" cm="1">
        <f t="array" ref="E67">IFERROR(INDEX('Contratações Governo'!$I$1:$I547,SMALL(IF(E$1='Contratações Governo'!$G$1:$G$525,ROW('Contratações Governo'!$G$1:$G$525)-ROW('Contratações Governo'!$G$1)+1),ROW(23:23))),"")</f>
        <v/>
      </c>
      <c r="F67" s="404" t="str" cm="1">
        <f t="array" ref="F67">IFERROR(INDEX('Contratações Governo'!$I$1:$I547,SMALL(IF(F$1='Contratações Governo'!$G$1:$G$525,ROW('Contratações Governo'!$G$1:$G$525)-ROW('Contratações Governo'!$G$1)+1),ROW(23:23))),"")</f>
        <v/>
      </c>
      <c r="G67" s="405" t="str" cm="1">
        <f t="array" ref="G67">IFERROR(INDEX('Contratações Governo'!$I$1:$I547,SMALL(IF(G$1='Contratações Governo'!$G$1:$G$525,ROW('Contratações Governo'!$G$1:$G$525)-ROW('Contratações Governo'!$G$1)+1),ROW(23:23))),"")</f>
        <v/>
      </c>
      <c r="H67" s="404" t="str" cm="1">
        <f t="array" ref="H67">IFERROR(INDEX('Contratações Governo'!$I$1:$I547,SMALL(IF(H$1='Contratações Governo'!$G$1:$G$525,ROW('Contratações Governo'!$G$1:$G$525)-ROW('Contratações Governo'!$G$1)+1),ROW(23:23))),"")</f>
        <v/>
      </c>
      <c r="I67" s="405" cm="1">
        <f t="array" ref="I67">IFERROR(INDEX('Contratações Governo'!$I$1:$I547,SMALL(IF(I$1='Contratações Governo'!$G$1:$G$525,ROW('Contratações Governo'!$G$1:$G$525)-ROW('Contratações Governo'!$G$1)+1),ROW(23:23))),"")</f>
        <v>11669.09</v>
      </c>
      <c r="J67" s="404" t="str" cm="1">
        <f t="array" ref="J67">IFERROR(INDEX('Contratações Governo'!$I$1:$I547,SMALL(IF(J$1='Contratações Governo'!$G$1:$G$525,ROW('Contratações Governo'!$G$1:$G$525)-ROW('Contratações Governo'!$G$1)+1),ROW(23:23))),"")</f>
        <v/>
      </c>
      <c r="K67" s="405" t="str" cm="1">
        <f t="array" ref="K67">IFERROR(INDEX('Contratações Governo'!$I$1:$I547,SMALL(IF(K$1='Contratações Governo'!$G$1:$G$525,ROW('Contratações Governo'!$G$1:$G$525)-ROW('Contratações Governo'!$G$1)+1),ROW(23:23))),"")</f>
        <v/>
      </c>
      <c r="L67" s="404" t="str" cm="1">
        <f t="array" ref="L67">IFERROR(INDEX('Contratações Governo'!$I$1:$I547,SMALL(IF(L$1='Contratações Governo'!$G$1:$G$525,ROW('Contratações Governo'!$G$1:$G$525)-ROW('Contratações Governo'!$G$1)+1),ROW(23:23))),"")</f>
        <v/>
      </c>
      <c r="M67" s="405" t="str" cm="1">
        <f t="array" ref="M67">IFERROR(INDEX('Contratações Governo'!$I$1:$I547,SMALL(IF(M$1='Contratações Governo'!$G$1:$G$525,ROW('Contratações Governo'!$G$1:$G$525)-ROW('Contratações Governo'!$G$1)+1),ROW(23:23))),"")</f>
        <v/>
      </c>
      <c r="N67" s="404" t="str" cm="1">
        <f t="array" ref="N67">IFERROR(INDEX('Contratações Governo'!$I$1:$I547,SMALL(IF(N$1='Contratações Governo'!$G$1:$G$525,ROW('Contratações Governo'!$G$1:$G$525)-ROW('Contratações Governo'!$G$1)+1),ROW(23:23))),"")</f>
        <v/>
      </c>
      <c r="O67" s="405" t="str" cm="1">
        <f t="array" ref="O67">IFERROR(INDEX('Contratações Governo'!$I$1:$I547,SMALL(IF(O$1='Contratações Governo'!$G$1:$G$525,ROW('Contratações Governo'!$G$1:$G$525)-ROW('Contratações Governo'!$G$1)+1),ROW(23:23))),"")</f>
        <v/>
      </c>
      <c r="P67" s="404" t="str" cm="1">
        <f t="array" ref="P67">IFERROR(INDEX('Contratações Governo'!$I$1:$I547,SMALL(IF(P$1='Contratações Governo'!$G$1:$G$525,ROW('Contratações Governo'!$G$1:$G$525)-ROW('Contratações Governo'!$G$1)+1),ROW(23:23))),"")</f>
        <v/>
      </c>
      <c r="Q67" s="405" t="str" cm="1">
        <f t="array" ref="Q67">IFERROR(INDEX('Contratações Governo'!$I$1:$I547,SMALL(IF(Q$1='Contratações Governo'!$G$1:$G$525,ROW('Contratações Governo'!$G$1:$G$525)-ROW('Contratações Governo'!$G$1)+1),ROW(23:23))),"")</f>
        <v/>
      </c>
      <c r="R67" s="404" t="str" cm="1">
        <f t="array" ref="R67">IFERROR(INDEX('Contratações Governo'!$I$1:$I547,SMALL(IF(R$1='Contratações Governo'!$G$1:$G$525,ROW('Contratações Governo'!$G$1:$G$525)-ROW('Contratações Governo'!$G$1)+1),ROW(23:23))),"")</f>
        <v/>
      </c>
      <c r="S67" s="405" t="str" cm="1">
        <f t="array" ref="S67">IFERROR(INDEX('Contratações Governo'!$I$1:$I547,SMALL(IF(S$1='Contratações Governo'!$G$1:$G$525,ROW('Contratações Governo'!$G$1:$G$525)-ROW('Contratações Governo'!$G$1)+1),ROW(23:23))),"")</f>
        <v/>
      </c>
      <c r="T67" s="404" t="str" cm="1">
        <f t="array" ref="T67">IFERROR(INDEX('Contratações Governo'!$I$1:$I547,SMALL(IF(T$1='Contratações Governo'!$G$1:$G$525,ROW('Contratações Governo'!$G$1:$G$525)-ROW('Contratações Governo'!$G$1)+1),ROW(23:23))),"")</f>
        <v/>
      </c>
      <c r="U67" s="405" t="str" cm="1">
        <f t="array" ref="U67">IFERROR(INDEX('Contratações Governo'!$I$1:$I547,SMALL(IF(U$1='Contratações Governo'!$G$1:$G$525,ROW('Contratações Governo'!$G$1:$G$525)-ROW('Contratações Governo'!$G$1)+1),ROW(23:23))),"")</f>
        <v/>
      </c>
      <c r="V67" s="406" t="str" cm="1">
        <f t="array" ref="V67">IFERROR(INDEX('Contratações Governo'!$I$1:$I547,SMALL(IF(V$1='Contratações Governo'!$G$1:$G$525,ROW('Contratações Governo'!$G$1:$G$525)-ROW('Contratações Governo'!$G$1)+1),ROW(23:23))),"")</f>
        <v/>
      </c>
    </row>
    <row r="68" spans="1:22">
      <c r="A68" s="486"/>
      <c r="B68" s="408" t="str" cm="1">
        <f t="array" ref="B68">IFERROR(INDEX('Contratações Governo'!$I$1:$I548,SMALL(IF(B$1='Contratações Governo'!$G$1:$G$525,ROW('Contratações Governo'!$G$1:$G$525)-ROW('Contratações Governo'!$G$1)+1),ROW(24:24))),"")</f>
        <v/>
      </c>
      <c r="C68" s="405" t="str" cm="1">
        <f t="array" ref="C68">IFERROR(INDEX('Contratações Governo'!$I$1:$I548,SMALL(IF(C$1='Contratações Governo'!$G$1:$G$525,ROW('Contratações Governo'!$G$1:$G$525)-ROW('Contratações Governo'!$G$1)+1),ROW(24:24))),"")</f>
        <v/>
      </c>
      <c r="D68" s="404" t="str" cm="1">
        <f t="array" ref="D68">IFERROR(INDEX('Contratações Governo'!$I$1:$I548,SMALL(IF(D$1='Contratações Governo'!$G$1:$G$525,ROW('Contratações Governo'!$G$1:$G$525)-ROW('Contratações Governo'!$G$1)+1),ROW(24:24))),"")</f>
        <v/>
      </c>
      <c r="E68" s="405" t="str" cm="1">
        <f t="array" ref="E68">IFERROR(INDEX('Contratações Governo'!$I$1:$I548,SMALL(IF(E$1='Contratações Governo'!$G$1:$G$525,ROW('Contratações Governo'!$G$1:$G$525)-ROW('Contratações Governo'!$G$1)+1),ROW(24:24))),"")</f>
        <v/>
      </c>
      <c r="F68" s="404" t="str" cm="1">
        <f t="array" ref="F68">IFERROR(INDEX('Contratações Governo'!$I$1:$I548,SMALL(IF(F$1='Contratações Governo'!$G$1:$G$525,ROW('Contratações Governo'!$G$1:$G$525)-ROW('Contratações Governo'!$G$1)+1),ROW(24:24))),"")</f>
        <v/>
      </c>
      <c r="G68" s="405" t="str" cm="1">
        <f t="array" ref="G68">IFERROR(INDEX('Contratações Governo'!$I$1:$I548,SMALL(IF(G$1='Contratações Governo'!$G$1:$G$525,ROW('Contratações Governo'!$G$1:$G$525)-ROW('Contratações Governo'!$G$1)+1),ROW(24:24))),"")</f>
        <v/>
      </c>
      <c r="H68" s="404" t="str" cm="1">
        <f t="array" ref="H68">IFERROR(INDEX('Contratações Governo'!$I$1:$I548,SMALL(IF(H$1='Contratações Governo'!$G$1:$G$525,ROW('Contratações Governo'!$G$1:$G$525)-ROW('Contratações Governo'!$G$1)+1),ROW(24:24))),"")</f>
        <v/>
      </c>
      <c r="I68" s="405" cm="1">
        <f t="array" ref="I68">IFERROR(INDEX('Contratações Governo'!$I$1:$I548,SMALL(IF(I$1='Contratações Governo'!$G$1:$G$525,ROW('Contratações Governo'!$G$1:$G$525)-ROW('Contratações Governo'!$G$1)+1),ROW(24:24))),"")</f>
        <v>11669.09</v>
      </c>
      <c r="J68" s="404" t="str" cm="1">
        <f t="array" ref="J68">IFERROR(INDEX('Contratações Governo'!$I$1:$I548,SMALL(IF(J$1='Contratações Governo'!$G$1:$G$525,ROW('Contratações Governo'!$G$1:$G$525)-ROW('Contratações Governo'!$G$1)+1),ROW(24:24))),"")</f>
        <v/>
      </c>
      <c r="K68" s="405" t="str" cm="1">
        <f t="array" ref="K68">IFERROR(INDEX('Contratações Governo'!$I$1:$I548,SMALL(IF(K$1='Contratações Governo'!$G$1:$G$525,ROW('Contratações Governo'!$G$1:$G$525)-ROW('Contratações Governo'!$G$1)+1),ROW(24:24))),"")</f>
        <v/>
      </c>
      <c r="L68" s="404" t="str" cm="1">
        <f t="array" ref="L68">IFERROR(INDEX('Contratações Governo'!$I$1:$I548,SMALL(IF(L$1='Contratações Governo'!$G$1:$G$525,ROW('Contratações Governo'!$G$1:$G$525)-ROW('Contratações Governo'!$G$1)+1),ROW(24:24))),"")</f>
        <v/>
      </c>
      <c r="M68" s="405" t="str" cm="1">
        <f t="array" ref="M68">IFERROR(INDEX('Contratações Governo'!$I$1:$I548,SMALL(IF(M$1='Contratações Governo'!$G$1:$G$525,ROW('Contratações Governo'!$G$1:$G$525)-ROW('Contratações Governo'!$G$1)+1),ROW(24:24))),"")</f>
        <v/>
      </c>
      <c r="N68" s="404" t="str" cm="1">
        <f t="array" ref="N68">IFERROR(INDEX('Contratações Governo'!$I$1:$I548,SMALL(IF(N$1='Contratações Governo'!$G$1:$G$525,ROW('Contratações Governo'!$G$1:$G$525)-ROW('Contratações Governo'!$G$1)+1),ROW(24:24))),"")</f>
        <v/>
      </c>
      <c r="O68" s="405" t="str" cm="1">
        <f t="array" ref="O68">IFERROR(INDEX('Contratações Governo'!$I$1:$I548,SMALL(IF(O$1='Contratações Governo'!$G$1:$G$525,ROW('Contratações Governo'!$G$1:$G$525)-ROW('Contratações Governo'!$G$1)+1),ROW(24:24))),"")</f>
        <v/>
      </c>
      <c r="P68" s="404" t="str" cm="1">
        <f t="array" ref="P68">IFERROR(INDEX('Contratações Governo'!$I$1:$I548,SMALL(IF(P$1='Contratações Governo'!$G$1:$G$525,ROW('Contratações Governo'!$G$1:$G$525)-ROW('Contratações Governo'!$G$1)+1),ROW(24:24))),"")</f>
        <v/>
      </c>
      <c r="Q68" s="405" t="str" cm="1">
        <f t="array" ref="Q68">IFERROR(INDEX('Contratações Governo'!$I$1:$I548,SMALL(IF(Q$1='Contratações Governo'!$G$1:$G$525,ROW('Contratações Governo'!$G$1:$G$525)-ROW('Contratações Governo'!$G$1)+1),ROW(24:24))),"")</f>
        <v/>
      </c>
      <c r="R68" s="404" t="str" cm="1">
        <f t="array" ref="R68">IFERROR(INDEX('Contratações Governo'!$I$1:$I548,SMALL(IF(R$1='Contratações Governo'!$G$1:$G$525,ROW('Contratações Governo'!$G$1:$G$525)-ROW('Contratações Governo'!$G$1)+1),ROW(24:24))),"")</f>
        <v/>
      </c>
      <c r="S68" s="405" t="str" cm="1">
        <f t="array" ref="S68">IFERROR(INDEX('Contratações Governo'!$I$1:$I548,SMALL(IF(S$1='Contratações Governo'!$G$1:$G$525,ROW('Contratações Governo'!$G$1:$G$525)-ROW('Contratações Governo'!$G$1)+1),ROW(24:24))),"")</f>
        <v/>
      </c>
      <c r="T68" s="404" t="str" cm="1">
        <f t="array" ref="T68">IFERROR(INDEX('Contratações Governo'!$I$1:$I548,SMALL(IF(T$1='Contratações Governo'!$G$1:$G$525,ROW('Contratações Governo'!$G$1:$G$525)-ROW('Contratações Governo'!$G$1)+1),ROW(24:24))),"")</f>
        <v/>
      </c>
      <c r="U68" s="405" t="str" cm="1">
        <f t="array" ref="U68">IFERROR(INDEX('Contratações Governo'!$I$1:$I548,SMALL(IF(U$1='Contratações Governo'!$G$1:$G$525,ROW('Contratações Governo'!$G$1:$G$525)-ROW('Contratações Governo'!$G$1)+1),ROW(24:24))),"")</f>
        <v/>
      </c>
      <c r="V68" s="406" t="str" cm="1">
        <f t="array" ref="V68">IFERROR(INDEX('Contratações Governo'!$I$1:$I548,SMALL(IF(V$1='Contratações Governo'!$G$1:$G$525,ROW('Contratações Governo'!$G$1:$G$525)-ROW('Contratações Governo'!$G$1)+1),ROW(24:24))),"")</f>
        <v/>
      </c>
    </row>
    <row r="69" spans="1:22">
      <c r="A69" s="486"/>
      <c r="B69" s="408"/>
      <c r="C69" s="405"/>
      <c r="D69" s="404"/>
      <c r="E69" s="405"/>
      <c r="F69" s="404"/>
      <c r="G69" s="405"/>
      <c r="H69" s="404"/>
      <c r="I69" s="405" cm="1">
        <f t="array" ref="I69">IFERROR(INDEX('Contratações Governo'!$I$1:$I549,SMALL(IF(I$1='Contratações Governo'!$G$1:$G$525,ROW('Contratações Governo'!$G$1:$G$525)-ROW('Contratações Governo'!$G$1)+1),ROW(25:25))),"")</f>
        <v>11669.09</v>
      </c>
      <c r="J69" s="404"/>
      <c r="K69" s="405"/>
      <c r="L69" s="404"/>
      <c r="M69" s="405"/>
      <c r="N69" s="404"/>
      <c r="O69" s="405"/>
      <c r="P69" s="404"/>
      <c r="Q69" s="405"/>
      <c r="R69" s="404"/>
      <c r="S69" s="405"/>
      <c r="T69" s="404"/>
      <c r="U69" s="405"/>
      <c r="V69" s="406"/>
    </row>
    <row r="70" spans="1:22">
      <c r="A70" s="486"/>
      <c r="B70" s="408"/>
      <c r="C70" s="405"/>
      <c r="D70" s="404"/>
      <c r="E70" s="405"/>
      <c r="F70" s="404"/>
      <c r="G70" s="405"/>
      <c r="H70" s="404"/>
      <c r="I70" s="405" cm="1">
        <f t="array" ref="I70">IFERROR(INDEX('Contratações Governo'!$I$1:$I550,SMALL(IF(I$1='Contratações Governo'!$G$1:$G$525,ROW('Contratações Governo'!$G$1:$G$525)-ROW('Contratações Governo'!$G$1)+1),ROW(26:26))),"")</f>
        <v>11669.09</v>
      </c>
      <c r="J70" s="404"/>
      <c r="K70" s="405"/>
      <c r="L70" s="404"/>
      <c r="M70" s="405"/>
      <c r="N70" s="404"/>
      <c r="O70" s="405"/>
      <c r="P70" s="404"/>
      <c r="Q70" s="405"/>
      <c r="R70" s="404"/>
      <c r="S70" s="405"/>
      <c r="T70" s="404"/>
      <c r="U70" s="405"/>
      <c r="V70" s="406"/>
    </row>
    <row r="71" spans="1:22">
      <c r="A71" s="486"/>
      <c r="B71" s="408"/>
      <c r="C71" s="405"/>
      <c r="D71" s="404"/>
      <c r="E71" s="405"/>
      <c r="F71" s="404"/>
      <c r="G71" s="405"/>
      <c r="H71" s="404"/>
      <c r="I71" s="405" t="str" cm="1">
        <f t="array" ref="I71">IFERROR(INDEX('Contratações Governo'!$I$1:$I551,SMALL(IF(I$1='Contratações Governo'!$G$1:$G$525,ROW('Contratações Governo'!$G$1:$G$525)-ROW('Contratações Governo'!$G$1)+1),ROW(27:27))),"")</f>
        <v/>
      </c>
      <c r="J71" s="404"/>
      <c r="K71" s="405"/>
      <c r="L71" s="404"/>
      <c r="M71" s="405"/>
      <c r="N71" s="404"/>
      <c r="O71" s="405"/>
      <c r="P71" s="404"/>
      <c r="Q71" s="405"/>
      <c r="R71" s="404"/>
      <c r="S71" s="405"/>
      <c r="T71" s="404"/>
      <c r="U71" s="405"/>
      <c r="V71" s="406"/>
    </row>
    <row r="72" spans="1:22" ht="15.75" thickBot="1">
      <c r="A72" s="487"/>
      <c r="B72" s="409" t="str" cm="1">
        <f t="array" ref="B72">IFERROR(INDEX('Contratações Governo'!$I$1:$I549,SMALL(IF(B$1='Contratações Governo'!$G$1:$G$525,ROW('Contratações Governo'!$G$1:$G$525)-ROW('Contratações Governo'!$G$1)+1),ROW(25:25))),"")</f>
        <v/>
      </c>
      <c r="C72" s="410" t="str" cm="1">
        <f t="array" ref="C72">IFERROR(INDEX('Contratações Governo'!$I$1:$I549,SMALL(IF(C$1='Contratações Governo'!$G$1:$G$525,ROW('Contratações Governo'!$G$1:$G$525)-ROW('Contratações Governo'!$G$1)+1),ROW(25:25))),"")</f>
        <v/>
      </c>
      <c r="D72" s="411" t="str" cm="1">
        <f t="array" ref="D72">IFERROR(INDEX('Contratações Governo'!$I$1:$I549,SMALL(IF(D$1='Contratações Governo'!$G$1:$G$525,ROW('Contratações Governo'!$G$1:$G$525)-ROW('Contratações Governo'!$G$1)+1),ROW(25:25))),"")</f>
        <v/>
      </c>
      <c r="E72" s="410" t="str" cm="1">
        <f t="array" ref="E72">IFERROR(INDEX('Contratações Governo'!$I$1:$I549,SMALL(IF(E$1='Contratações Governo'!$G$1:$G$525,ROW('Contratações Governo'!$G$1:$G$525)-ROW('Contratações Governo'!$G$1)+1),ROW(25:25))),"")</f>
        <v/>
      </c>
      <c r="F72" s="411" t="str" cm="1">
        <f t="array" ref="F72">IFERROR(INDEX('Contratações Governo'!$I$1:$I549,SMALL(IF(F$1='Contratações Governo'!$G$1:$G$525,ROW('Contratações Governo'!$G$1:$G$525)-ROW('Contratações Governo'!$G$1)+1),ROW(25:25))),"")</f>
        <v/>
      </c>
      <c r="G72" s="410" t="str" cm="1">
        <f t="array" ref="G72">IFERROR(INDEX('Contratações Governo'!$I$1:$I549,SMALL(IF(G$1='Contratações Governo'!$G$1:$G$525,ROW('Contratações Governo'!$G$1:$G$525)-ROW('Contratações Governo'!$G$1)+1),ROW(25:25))),"")</f>
        <v/>
      </c>
      <c r="H72" s="411" t="str" cm="1">
        <f t="array" ref="H72">IFERROR(INDEX('Contratações Governo'!$I$1:$I549,SMALL(IF(H$1='Contratações Governo'!$G$1:$G$525,ROW('Contratações Governo'!$G$1:$G$525)-ROW('Contratações Governo'!$G$1)+1),ROW(25:25))),"")</f>
        <v/>
      </c>
      <c r="I72" s="410" t="str" cm="1">
        <f t="array" ref="I72">IFERROR(INDEX('Contratações Governo'!$I$1:$I552,SMALL(IF(I$1='Contratações Governo'!$G$1:$G$525,ROW('Contratações Governo'!$G$1:$G$525)-ROW('Contratações Governo'!$G$1)+1),ROW(28:28))),"")</f>
        <v/>
      </c>
      <c r="J72" s="411" t="str" cm="1">
        <f t="array" ref="J72">IFERROR(INDEX('Contratações Governo'!$I$1:$I549,SMALL(IF(J$1='Contratações Governo'!$G$1:$G$525,ROW('Contratações Governo'!$G$1:$G$525)-ROW('Contratações Governo'!$G$1)+1),ROW(25:25))),"")</f>
        <v/>
      </c>
      <c r="K72" s="410" t="str" cm="1">
        <f t="array" ref="K72">IFERROR(INDEX('Contratações Governo'!$I$1:$I549,SMALL(IF(K$1='Contratações Governo'!$G$1:$G$525,ROW('Contratações Governo'!$G$1:$G$525)-ROW('Contratações Governo'!$G$1)+1),ROW(25:25))),"")</f>
        <v/>
      </c>
      <c r="L72" s="411" t="str" cm="1">
        <f t="array" ref="L72">IFERROR(INDEX('Contratações Governo'!$I$1:$I549,SMALL(IF(L$1='Contratações Governo'!$G$1:$G$525,ROW('Contratações Governo'!$G$1:$G$525)-ROW('Contratações Governo'!$G$1)+1),ROW(25:25))),"")</f>
        <v/>
      </c>
      <c r="M72" s="410" t="str" cm="1">
        <f t="array" ref="M72">IFERROR(INDEX('Contratações Governo'!$I$1:$I549,SMALL(IF(M$1='Contratações Governo'!$G$1:$G$525,ROW('Contratações Governo'!$G$1:$G$525)-ROW('Contratações Governo'!$G$1)+1),ROW(25:25))),"")</f>
        <v/>
      </c>
      <c r="N72" s="411" t="str" cm="1">
        <f t="array" ref="N72">IFERROR(INDEX('Contratações Governo'!$I$1:$I549,SMALL(IF(N$1='Contratações Governo'!$G$1:$G$525,ROW('Contratações Governo'!$G$1:$G$525)-ROW('Contratações Governo'!$G$1)+1),ROW(25:25))),"")</f>
        <v/>
      </c>
      <c r="O72" s="410" t="str" cm="1">
        <f t="array" ref="O72">IFERROR(INDEX('Contratações Governo'!$I$1:$I549,SMALL(IF(O$1='Contratações Governo'!$G$1:$G$525,ROW('Contratações Governo'!$G$1:$G$525)-ROW('Contratações Governo'!$G$1)+1),ROW(25:25))),"")</f>
        <v/>
      </c>
      <c r="P72" s="411" t="str" cm="1">
        <f t="array" ref="P72">IFERROR(INDEX('Contratações Governo'!$I$1:$I549,SMALL(IF(P$1='Contratações Governo'!$G$1:$G$525,ROW('Contratações Governo'!$G$1:$G$525)-ROW('Contratações Governo'!$G$1)+1),ROW(25:25))),"")</f>
        <v/>
      </c>
      <c r="Q72" s="410" t="str" cm="1">
        <f t="array" ref="Q72">IFERROR(INDEX('Contratações Governo'!$I$1:$I549,SMALL(IF(Q$1='Contratações Governo'!$G$1:$G$525,ROW('Contratações Governo'!$G$1:$G$525)-ROW('Contratações Governo'!$G$1)+1),ROW(25:25))),"")</f>
        <v/>
      </c>
      <c r="R72" s="411" t="str" cm="1">
        <f t="array" ref="R72">IFERROR(INDEX('Contratações Governo'!$I$1:$I549,SMALL(IF(R$1='Contratações Governo'!$G$1:$G$525,ROW('Contratações Governo'!$G$1:$G$525)-ROW('Contratações Governo'!$G$1)+1),ROW(25:25))),"")</f>
        <v/>
      </c>
      <c r="S72" s="410" t="str" cm="1">
        <f t="array" ref="S72">IFERROR(INDEX('Contratações Governo'!$I$1:$I549,SMALL(IF(S$1='Contratações Governo'!$G$1:$G$525,ROW('Contratações Governo'!$G$1:$G$525)-ROW('Contratações Governo'!$G$1)+1),ROW(25:25))),"")</f>
        <v/>
      </c>
      <c r="T72" s="411" t="str" cm="1">
        <f t="array" ref="T72">IFERROR(INDEX('Contratações Governo'!$I$1:$I549,SMALL(IF(T$1='Contratações Governo'!$G$1:$G$525,ROW('Contratações Governo'!$G$1:$G$525)-ROW('Contratações Governo'!$G$1)+1),ROW(25:25))),"")</f>
        <v/>
      </c>
      <c r="U72" s="410" t="str" cm="1">
        <f t="array" ref="U72">IFERROR(INDEX('Contratações Governo'!$I$1:$I549,SMALL(IF(U$1='Contratações Governo'!$G$1:$G$525,ROW('Contratações Governo'!$G$1:$G$525)-ROW('Contratações Governo'!$G$1)+1),ROW(25:25))),"")</f>
        <v/>
      </c>
      <c r="V72" s="412" t="str" cm="1">
        <f t="array" ref="V72">IFERROR(INDEX('Contratações Governo'!$I$1:$I549,SMALL(IF(V$1='Contratações Governo'!$G$1:$G$525,ROW('Contratações Governo'!$G$1:$G$525)-ROW('Contratações Governo'!$G$1)+1),ROW(25:25))),"")</f>
        <v/>
      </c>
    </row>
    <row r="73" spans="1:22">
      <c r="A73" s="482" t="s">
        <v>58</v>
      </c>
      <c r="B73" s="408" t="str" cm="1">
        <f t="array" ref="B73">IFERROR(INDEX('Contratações Governo'!$I$1:$I544,SMALL(IF(B$1='Contratações Governo'!$G$1:$G$525,ROW('Contratações Governo'!$G$1:$G$525)-ROW('Contratações Governo'!$G$1)+1),ROW(20:20))),"")</f>
        <v/>
      </c>
      <c r="C73" s="405" t="str" cm="1">
        <f t="array" ref="C73">IFERROR(INDEX('Contratações Governo'!$I$1:$I544,SMALL(IF(C$1='Contratações Governo'!$G$1:$G$525,ROW('Contratações Governo'!$G$1:$G$525)-ROW('Contratações Governo'!$G$1)+1),ROW(20:20))),"")</f>
        <v/>
      </c>
      <c r="D73" s="404" t="str" cm="1">
        <f t="array" ref="D73">IFERROR(INDEX('Contratações Governo'!$I$1:$I544,SMALL(IF(D$1='Contratações Governo'!$G$1:$G$525,ROW('Contratações Governo'!$G$1:$G$525)-ROW('Contratações Governo'!$G$1)+1),ROW(20:20))),"")</f>
        <v/>
      </c>
      <c r="E73" s="405" t="str" cm="1">
        <f t="array" ref="E73">IFERROR(INDEX('Contratações Governo'!$I$1:$I544,SMALL(IF(E$1='Contratações Governo'!$G$1:$G$525,ROW('Contratações Governo'!$G$1:$G$525)-ROW('Contratações Governo'!$G$1)+1),ROW(20:20))),"")</f>
        <v/>
      </c>
      <c r="F73" s="404" t="str" cm="1">
        <f t="array" ref="F73">IFERROR(INDEX('Contratações Governo'!$I$1:$I544,SMALL(IF(F$1='Contratações Governo'!$G$1:$G$525,ROW('Contratações Governo'!$G$1:$G$525)-ROW('Contratações Governo'!$G$1)+1),ROW(20:20))),"")</f>
        <v/>
      </c>
      <c r="G73" s="405">
        <v>4000</v>
      </c>
      <c r="H73" s="404">
        <v>6100</v>
      </c>
      <c r="I73" s="405">
        <v>10000</v>
      </c>
      <c r="J73" s="360">
        <v>3500</v>
      </c>
      <c r="K73" s="359">
        <v>5500</v>
      </c>
      <c r="L73" s="404">
        <v>9000</v>
      </c>
      <c r="M73" s="405" t="str" cm="1">
        <f t="array" ref="M73">IFERROR(INDEX('Contratações Governo'!$I$1:$I544,SMALL(IF(M$1='Contratações Governo'!$G$1:$G$525,ROW('Contratações Governo'!$G$1:$G$525)-ROW('Contratações Governo'!$G$1)+1),ROW(20:20))),"")</f>
        <v/>
      </c>
      <c r="N73" s="404" t="str" cm="1">
        <f t="array" ref="N73">IFERROR(INDEX('Contratações Governo'!$I$1:$I544,SMALL(IF(N$1='Contratações Governo'!$G$1:$G$525,ROW('Contratações Governo'!$G$1:$G$525)-ROW('Contratações Governo'!$G$1)+1),ROW(20:20))),"")</f>
        <v/>
      </c>
      <c r="O73" s="405" t="str" cm="1">
        <f t="array" ref="O73">IFERROR(INDEX('Contratações Governo'!$I$1:$I544,SMALL(IF(O$1='Contratações Governo'!$G$1:$G$525,ROW('Contratações Governo'!$G$1:$G$525)-ROW('Contratações Governo'!$G$1)+1),ROW(20:20))),"")</f>
        <v/>
      </c>
      <c r="P73" s="404" t="str" cm="1">
        <f t="array" ref="P73">IFERROR(INDEX('Contratações Governo'!$I$1:$I544,SMALL(IF(P$1='Contratações Governo'!$G$1:$G$525,ROW('Contratações Governo'!$G$1:$G$525)-ROW('Contratações Governo'!$G$1)+1),ROW(20:20))),"")</f>
        <v/>
      </c>
      <c r="Q73" s="405" t="str" cm="1">
        <f t="array" ref="Q73">IFERROR(INDEX('Contratações Governo'!$I$1:$I544,SMALL(IF(Q$1='Contratações Governo'!$G$1:$G$525,ROW('Contratações Governo'!$G$1:$G$525)-ROW('Contratações Governo'!$G$1)+1),ROW(20:20))),"")</f>
        <v/>
      </c>
      <c r="R73" s="404">
        <v>20000</v>
      </c>
      <c r="S73" s="405" t="str" cm="1">
        <f t="array" ref="S73">IFERROR(INDEX('Contratações Governo'!$I$1:$I544,SMALL(IF(S$1='Contratações Governo'!$G$1:$G$525,ROW('Contratações Governo'!$G$1:$G$525)-ROW('Contratações Governo'!$G$1)+1),ROW(20:20))),"")</f>
        <v/>
      </c>
      <c r="T73" s="404">
        <v>15000</v>
      </c>
      <c r="U73" s="405" t="str" cm="1">
        <f t="array" ref="U73">IFERROR(INDEX('Contratações Governo'!$I$1:$I544,SMALL(IF(U$1='Contratações Governo'!$G$1:$G$525,ROW('Contratações Governo'!$G$1:$G$525)-ROW('Contratações Governo'!$G$1)+1),ROW(20:20))),"")</f>
        <v/>
      </c>
      <c r="V73" s="406" t="str" cm="1">
        <f t="array" ref="V73">IFERROR(INDEX('Contratações Governo'!$I$1:$I544,SMALL(IF(V$1='Contratações Governo'!$G$1:$G$525,ROW('Contratações Governo'!$G$1:$G$525)-ROW('Contratações Governo'!$G$1)+1),ROW(20:20))),"")</f>
        <v/>
      </c>
    </row>
    <row r="74" spans="1:22">
      <c r="A74" s="483"/>
      <c r="B74" s="408" t="str" cm="1">
        <f t="array" ref="B74">IFERROR(INDEX('Contratações Governo'!$I$1:$I545,SMALL(IF(B$1='Contratações Governo'!$G$1:$G$525,ROW('Contratações Governo'!$G$1:$G$525)-ROW('Contratações Governo'!$G$1)+1),ROW(21:21))),"")</f>
        <v/>
      </c>
      <c r="C74" s="405" t="str" cm="1">
        <f t="array" ref="C74">IFERROR(INDEX('Contratações Governo'!$I$1:$I545,SMALL(IF(C$1='Contratações Governo'!$G$1:$G$525,ROW('Contratações Governo'!$G$1:$G$525)-ROW('Contratações Governo'!$G$1)+1),ROW(21:21))),"")</f>
        <v/>
      </c>
      <c r="D74" s="404" t="str" cm="1">
        <f t="array" ref="D74">IFERROR(INDEX('Contratações Governo'!$I$1:$I545,SMALL(IF(D$1='Contratações Governo'!$G$1:$G$525,ROW('Contratações Governo'!$G$1:$G$525)-ROW('Contratações Governo'!$G$1)+1),ROW(21:21))),"")</f>
        <v/>
      </c>
      <c r="E74" s="405" t="str" cm="1">
        <f t="array" ref="E74">IFERROR(INDEX('Contratações Governo'!$I$1:$I545,SMALL(IF(E$1='Contratações Governo'!$G$1:$G$525,ROW('Contratações Governo'!$G$1:$G$525)-ROW('Contratações Governo'!$G$1)+1),ROW(21:21))),"")</f>
        <v/>
      </c>
      <c r="F74" s="404" t="str" cm="1">
        <f t="array" ref="F74">IFERROR(INDEX('Contratações Governo'!$I$1:$I545,SMALL(IF(F$1='Contratações Governo'!$G$1:$G$525,ROW('Contratações Governo'!$G$1:$G$525)-ROW('Contratações Governo'!$G$1)+1),ROW(21:21))),"")</f>
        <v/>
      </c>
      <c r="G74" s="405">
        <v>3000</v>
      </c>
      <c r="H74" s="360">
        <v>4700</v>
      </c>
      <c r="I74" s="359">
        <v>6000</v>
      </c>
      <c r="J74" s="404" t="str" cm="1">
        <f t="array" ref="J74">IFERROR(INDEX('Contratações Governo'!$I$1:$I545,SMALL(IF(J$1='Contratações Governo'!$G$1:$G$525,ROW('Contratações Governo'!$G$1:$G$525)-ROW('Contratações Governo'!$G$1)+1),ROW(21:21))),"")</f>
        <v/>
      </c>
      <c r="K74" s="405" t="str" cm="1">
        <f t="array" ref="K74">IFERROR(INDEX('Contratações Governo'!$I$1:$I545,SMALL(IF(K$1='Contratações Governo'!$G$1:$G$525,ROW('Contratações Governo'!$G$1:$G$525)-ROW('Contratações Governo'!$G$1)+1),ROW(21:21))),"")</f>
        <v/>
      </c>
      <c r="L74" s="404" t="str" cm="1">
        <f t="array" ref="L74">IFERROR(INDEX('Contratações Governo'!$I$1:$I545,SMALL(IF(L$1='Contratações Governo'!$G$1:$G$525,ROW('Contratações Governo'!$G$1:$G$525)-ROW('Contratações Governo'!$G$1)+1),ROW(21:21))),"")</f>
        <v/>
      </c>
      <c r="M74" s="405" t="str" cm="1">
        <f t="array" ref="M74">IFERROR(INDEX('Contratações Governo'!$I$1:$I545,SMALL(IF(M$1='Contratações Governo'!$G$1:$G$525,ROW('Contratações Governo'!$G$1:$G$525)-ROW('Contratações Governo'!$G$1)+1),ROW(21:21))),"")</f>
        <v/>
      </c>
      <c r="N74" s="404" t="str" cm="1">
        <f t="array" ref="N74">IFERROR(INDEX('Contratações Governo'!$I$1:$I545,SMALL(IF(N$1='Contratações Governo'!$G$1:$G$525,ROW('Contratações Governo'!$G$1:$G$525)-ROW('Contratações Governo'!$G$1)+1),ROW(21:21))),"")</f>
        <v/>
      </c>
      <c r="O74" s="405" t="str" cm="1">
        <f t="array" ref="O74">IFERROR(INDEX('Contratações Governo'!$I$1:$I545,SMALL(IF(O$1='Contratações Governo'!$G$1:$G$525,ROW('Contratações Governo'!$G$1:$G$525)-ROW('Contratações Governo'!$G$1)+1),ROW(21:21))),"")</f>
        <v/>
      </c>
      <c r="P74" s="404" t="str" cm="1">
        <f t="array" ref="P74">IFERROR(INDEX('Contratações Governo'!$I$1:$I545,SMALL(IF(P$1='Contratações Governo'!$G$1:$G$525,ROW('Contratações Governo'!$G$1:$G$525)-ROW('Contratações Governo'!$G$1)+1),ROW(21:21))),"")</f>
        <v/>
      </c>
      <c r="Q74" s="405" t="str" cm="1">
        <f t="array" ref="Q74">IFERROR(INDEX('Contratações Governo'!$I$1:$I545,SMALL(IF(Q$1='Contratações Governo'!$G$1:$G$525,ROW('Contratações Governo'!$G$1:$G$525)-ROW('Contratações Governo'!$G$1)+1),ROW(21:21))),"")</f>
        <v/>
      </c>
      <c r="R74" s="404" t="str" cm="1">
        <f t="array" ref="R74">IFERROR(INDEX('Contratações Governo'!$I$1:$I545,SMALL(IF(R$1='Contratações Governo'!$G$1:$G$525,ROW('Contratações Governo'!$G$1:$G$525)-ROW('Contratações Governo'!$G$1)+1),ROW(21:21))),"")</f>
        <v/>
      </c>
      <c r="S74" s="405" t="str" cm="1">
        <f t="array" ref="S74">IFERROR(INDEX('Contratações Governo'!$I$1:$I545,SMALL(IF(S$1='Contratações Governo'!$G$1:$G$525,ROW('Contratações Governo'!$G$1:$G$525)-ROW('Contratações Governo'!$G$1)+1),ROW(21:21))),"")</f>
        <v/>
      </c>
      <c r="T74" s="404" t="str" cm="1">
        <f t="array" ref="T74">IFERROR(INDEX('Contratações Governo'!$I$1:$I545,SMALL(IF(T$1='Contratações Governo'!$G$1:$G$525,ROW('Contratações Governo'!$G$1:$G$525)-ROW('Contratações Governo'!$G$1)+1),ROW(21:21))),"")</f>
        <v/>
      </c>
      <c r="U74" s="405" t="str" cm="1">
        <f t="array" ref="U74">IFERROR(INDEX('Contratações Governo'!$I$1:$I545,SMALL(IF(U$1='Contratações Governo'!$G$1:$G$525,ROW('Contratações Governo'!$G$1:$G$525)-ROW('Contratações Governo'!$G$1)+1),ROW(21:21))),"")</f>
        <v/>
      </c>
      <c r="V74" s="406" t="str" cm="1">
        <f t="array" ref="V74">IFERROR(INDEX('Contratações Governo'!$I$1:$I545,SMALL(IF(V$1='Contratações Governo'!$G$1:$G$525,ROW('Contratações Governo'!$G$1:$G$525)-ROW('Contratações Governo'!$G$1)+1),ROW(21:21))),"")</f>
        <v/>
      </c>
    </row>
    <row r="75" spans="1:22" ht="15.75" thickBot="1">
      <c r="A75" s="484"/>
      <c r="B75" s="409" t="str" cm="1">
        <f t="array" ref="B75">IFERROR(INDEX('Contratações Governo'!$I$1:$I546,SMALL(IF(B$1='Contratações Governo'!$G$1:$G$525,ROW('Contratações Governo'!$G$1:$G$525)-ROW('Contratações Governo'!$G$1)+1),ROW(22:22))),"")</f>
        <v/>
      </c>
      <c r="C75" s="410" t="str" cm="1">
        <f t="array" ref="C75">IFERROR(INDEX('Contratações Governo'!$I$1:$I546,SMALL(IF(C$1='Contratações Governo'!$G$1:$G$525,ROW('Contratações Governo'!$G$1:$G$525)-ROW('Contratações Governo'!$G$1)+1),ROW(22:22))),"")</f>
        <v/>
      </c>
      <c r="D75" s="411" t="str" cm="1">
        <f t="array" ref="D75">IFERROR(INDEX('Contratações Governo'!$I$1:$I546,SMALL(IF(D$1='Contratações Governo'!$G$1:$G$525,ROW('Contratações Governo'!$G$1:$G$525)-ROW('Contratações Governo'!$G$1)+1),ROW(22:22))),"")</f>
        <v/>
      </c>
      <c r="E75" s="410" t="str" cm="1">
        <f t="array" ref="E75">IFERROR(INDEX('Contratações Governo'!$I$1:$I546,SMALL(IF(E$1='Contratações Governo'!$G$1:$G$525,ROW('Contratações Governo'!$G$1:$G$525)-ROW('Contratações Governo'!$G$1)+1),ROW(22:22))),"")</f>
        <v/>
      </c>
      <c r="F75" s="411" t="str" cm="1">
        <f t="array" ref="F75">IFERROR(INDEX('Contratações Governo'!$I$1:$I546,SMALL(IF(F$1='Contratações Governo'!$G$1:$G$525,ROW('Contratações Governo'!$G$1:$G$525)-ROW('Contratações Governo'!$G$1)+1),ROW(22:22))),"")</f>
        <v/>
      </c>
      <c r="G75" s="410"/>
      <c r="H75" s="411"/>
      <c r="I75" s="410"/>
      <c r="J75" s="411" t="str" cm="1">
        <f t="array" ref="J75">IFERROR(INDEX('Contratações Governo'!$I$1:$I546,SMALL(IF(J$1='Contratações Governo'!$G$1:$G$525,ROW('Contratações Governo'!$G$1:$G$525)-ROW('Contratações Governo'!$G$1)+1),ROW(22:22))),"")</f>
        <v/>
      </c>
      <c r="K75" s="410" t="str" cm="1">
        <f t="array" ref="K75">IFERROR(INDEX('Contratações Governo'!$I$1:$I546,SMALL(IF(K$1='Contratações Governo'!$G$1:$G$525,ROW('Contratações Governo'!$G$1:$G$525)-ROW('Contratações Governo'!$G$1)+1),ROW(22:22))),"")</f>
        <v/>
      </c>
      <c r="L75" s="411" t="str" cm="1">
        <f t="array" ref="L75">IFERROR(INDEX('Contratações Governo'!$I$1:$I546,SMALL(IF(L$1='Contratações Governo'!$G$1:$G$525,ROW('Contratações Governo'!$G$1:$G$525)-ROW('Contratações Governo'!$G$1)+1),ROW(22:22))),"")</f>
        <v/>
      </c>
      <c r="M75" s="410" t="str" cm="1">
        <f t="array" ref="M75">IFERROR(INDEX('Contratações Governo'!$I$1:$I546,SMALL(IF(M$1='Contratações Governo'!$G$1:$G$525,ROW('Contratações Governo'!$G$1:$G$525)-ROW('Contratações Governo'!$G$1)+1),ROW(22:22))),"")</f>
        <v/>
      </c>
      <c r="N75" s="411" t="str" cm="1">
        <f t="array" ref="N75">IFERROR(INDEX('Contratações Governo'!$I$1:$I546,SMALL(IF(N$1='Contratações Governo'!$G$1:$G$525,ROW('Contratações Governo'!$G$1:$G$525)-ROW('Contratações Governo'!$G$1)+1),ROW(22:22))),"")</f>
        <v/>
      </c>
      <c r="O75" s="410" t="str" cm="1">
        <f t="array" ref="O75">IFERROR(INDEX('Contratações Governo'!$I$1:$I546,SMALL(IF(O$1='Contratações Governo'!$G$1:$G$525,ROW('Contratações Governo'!$G$1:$G$525)-ROW('Contratações Governo'!$G$1)+1),ROW(22:22))),"")</f>
        <v/>
      </c>
      <c r="P75" s="411" t="str" cm="1">
        <f t="array" ref="P75">IFERROR(INDEX('Contratações Governo'!$I$1:$I546,SMALL(IF(P$1='Contratações Governo'!$G$1:$G$525,ROW('Contratações Governo'!$G$1:$G$525)-ROW('Contratações Governo'!$G$1)+1),ROW(22:22))),"")</f>
        <v/>
      </c>
      <c r="Q75" s="410" t="str" cm="1">
        <f t="array" ref="Q75">IFERROR(INDEX('Contratações Governo'!$I$1:$I546,SMALL(IF(Q$1='Contratações Governo'!$G$1:$G$525,ROW('Contratações Governo'!$G$1:$G$525)-ROW('Contratações Governo'!$G$1)+1),ROW(22:22))),"")</f>
        <v/>
      </c>
      <c r="R75" s="411" t="str" cm="1">
        <f t="array" ref="R75">IFERROR(INDEX('Contratações Governo'!$I$1:$I546,SMALL(IF(R$1='Contratações Governo'!$G$1:$G$525,ROW('Contratações Governo'!$G$1:$G$525)-ROW('Contratações Governo'!$G$1)+1),ROW(22:22))),"")</f>
        <v/>
      </c>
      <c r="S75" s="410" t="str" cm="1">
        <f t="array" ref="S75">IFERROR(INDEX('Contratações Governo'!$I$1:$I546,SMALL(IF(S$1='Contratações Governo'!$G$1:$G$525,ROW('Contratações Governo'!$G$1:$G$525)-ROW('Contratações Governo'!$G$1)+1),ROW(22:22))),"")</f>
        <v/>
      </c>
      <c r="T75" s="411" t="str" cm="1">
        <f t="array" ref="T75">IFERROR(INDEX('Contratações Governo'!$I$1:$I546,SMALL(IF(T$1='Contratações Governo'!$G$1:$G$525,ROW('Contratações Governo'!$G$1:$G$525)-ROW('Contratações Governo'!$G$1)+1),ROW(22:22))),"")</f>
        <v/>
      </c>
      <c r="U75" s="410" t="str" cm="1">
        <f t="array" ref="U75">IFERROR(INDEX('Contratações Governo'!$I$1:$I546,SMALL(IF(U$1='Contratações Governo'!$G$1:$G$525,ROW('Contratações Governo'!$G$1:$G$525)-ROW('Contratações Governo'!$G$1)+1),ROW(22:22))),"")</f>
        <v/>
      </c>
      <c r="V75" s="412" t="str" cm="1">
        <f t="array" ref="V75">IFERROR(INDEX('Contratações Governo'!$I$1:$I546,SMALL(IF(V$1='Contratações Governo'!$G$1:$G$525,ROW('Contratações Governo'!$G$1:$G$525)-ROW('Contratações Governo'!$G$1)+1),ROW(22:22))),"")</f>
        <v/>
      </c>
    </row>
    <row r="76" spans="1:22">
      <c r="A76" s="482" t="s">
        <v>59</v>
      </c>
      <c r="B76" s="407" t="str" cm="1">
        <f t="array" ref="B76">IFERROR(INDEX('Contratações Governo'!$I$1:$I547,SMALL(IF(B$1='Contratações Governo'!$G$1:$G$525,ROW('Contratações Governo'!$G$1:$G$525)-ROW('Contratações Governo'!$G$1)+1),ROW(23:23))),"")</f>
        <v/>
      </c>
      <c r="C76" s="402" t="str" cm="1">
        <f t="array" ref="C76">IFERROR(INDEX('Contratações Governo'!$I$1:$I547,SMALL(IF(C$1='Contratações Governo'!$G$1:$G$525,ROW('Contratações Governo'!$G$1:$G$525)-ROW('Contratações Governo'!$G$1)+1),ROW(23:23))),"")</f>
        <v/>
      </c>
      <c r="D76" s="401" t="str" cm="1">
        <f t="array" ref="D76">IFERROR(INDEX('Contratações Governo'!$I$1:$I547,SMALL(IF(D$1='Contratações Governo'!$G$1:$G$525,ROW('Contratações Governo'!$G$1:$G$525)-ROW('Contratações Governo'!$G$1)+1),ROW(23:23))),"")</f>
        <v/>
      </c>
      <c r="E76" s="402" t="str" cm="1">
        <f t="array" ref="E76">IFERROR(INDEX('Contratações Governo'!$I$1:$I547,SMALL(IF(E$1='Contratações Governo'!$G$1:$G$525,ROW('Contratações Governo'!$G$1:$G$525)-ROW('Contratações Governo'!$G$1)+1),ROW(23:23))),"")</f>
        <v/>
      </c>
      <c r="F76" s="401" t="str" cm="1">
        <f t="array" ref="F76">IFERROR(INDEX('Contratações Governo'!$I$1:$I547,SMALL(IF(F$1='Contratações Governo'!$G$1:$G$525,ROW('Contratações Governo'!$G$1:$G$525)-ROW('Contratações Governo'!$G$1)+1),ROW(23:23))),"")</f>
        <v/>
      </c>
      <c r="G76" s="402">
        <v>3600</v>
      </c>
      <c r="H76" s="401">
        <v>6428.33</v>
      </c>
      <c r="I76" s="402">
        <v>9741.2999999999993</v>
      </c>
      <c r="J76" s="401" t="str" cm="1">
        <f t="array" ref="J76">IFERROR(INDEX('Contratações Governo'!$I$1:$I547,SMALL(IF(J$1='Contratações Governo'!$G$1:$G$525,ROW('Contratações Governo'!$G$1:$G$525)-ROW('Contratações Governo'!$G$1)+1),ROW(23:23))),"")</f>
        <v/>
      </c>
      <c r="K76" s="402" t="str" cm="1">
        <f t="array" ref="K76">IFERROR(INDEX('Contratações Governo'!$I$1:$I547,SMALL(IF(K$1='Contratações Governo'!$G$1:$G$525,ROW('Contratações Governo'!$G$1:$G$525)-ROW('Contratações Governo'!$G$1)+1),ROW(23:23))),"")</f>
        <v/>
      </c>
      <c r="L76" s="401" t="str" cm="1">
        <f t="array" ref="L76">IFERROR(INDEX('Contratações Governo'!$I$1:$I547,SMALL(IF(L$1='Contratações Governo'!$G$1:$G$525,ROW('Contratações Governo'!$G$1:$G$525)-ROW('Contratações Governo'!$G$1)+1),ROW(23:23))),"")</f>
        <v/>
      </c>
      <c r="M76" s="402" t="str" cm="1">
        <f t="array" ref="M76">IFERROR(INDEX('Contratações Governo'!$I$1:$I547,SMALL(IF(M$1='Contratações Governo'!$G$1:$G$525,ROW('Contratações Governo'!$G$1:$G$525)-ROW('Contratações Governo'!$G$1)+1),ROW(23:23))),"")</f>
        <v/>
      </c>
      <c r="N76" s="401" t="str" cm="1">
        <f t="array" ref="N76">IFERROR(INDEX('Contratações Governo'!$I$1:$I547,SMALL(IF(N$1='Contratações Governo'!$G$1:$G$525,ROW('Contratações Governo'!$G$1:$G$525)-ROW('Contratações Governo'!$G$1)+1),ROW(23:23))),"")</f>
        <v/>
      </c>
      <c r="O76" s="402" t="str" cm="1">
        <f t="array" ref="O76">IFERROR(INDEX('Contratações Governo'!$I$1:$I547,SMALL(IF(O$1='Contratações Governo'!$G$1:$G$525,ROW('Contratações Governo'!$G$1:$G$525)-ROW('Contratações Governo'!$G$1)+1),ROW(23:23))),"")</f>
        <v/>
      </c>
      <c r="P76" s="401" t="str" cm="1">
        <f t="array" ref="P76">IFERROR(INDEX('Contratações Governo'!$I$1:$I547,SMALL(IF(P$1='Contratações Governo'!$G$1:$G$525,ROW('Contratações Governo'!$G$1:$G$525)-ROW('Contratações Governo'!$G$1)+1),ROW(23:23))),"")</f>
        <v/>
      </c>
      <c r="Q76" s="402" t="str" cm="1">
        <f t="array" ref="Q76">IFERROR(INDEX('Contratações Governo'!$I$1:$I547,SMALL(IF(Q$1='Contratações Governo'!$G$1:$G$525,ROW('Contratações Governo'!$G$1:$G$525)-ROW('Contratações Governo'!$G$1)+1),ROW(23:23))),"")</f>
        <v/>
      </c>
      <c r="R76" s="401" t="str" cm="1">
        <f t="array" ref="R76">IFERROR(INDEX('Contratações Governo'!$I$1:$I547,SMALL(IF(R$1='Contratações Governo'!$G$1:$G$525,ROW('Contratações Governo'!$G$1:$G$525)-ROW('Contratações Governo'!$G$1)+1),ROW(23:23))),"")</f>
        <v/>
      </c>
      <c r="S76" s="402" t="str" cm="1">
        <f t="array" ref="S76">IFERROR(INDEX('Contratações Governo'!$I$1:$I547,SMALL(IF(S$1='Contratações Governo'!$G$1:$G$525,ROW('Contratações Governo'!$G$1:$G$525)-ROW('Contratações Governo'!$G$1)+1),ROW(23:23))),"")</f>
        <v/>
      </c>
      <c r="T76" s="401" t="str" cm="1">
        <f t="array" ref="T76">IFERROR(INDEX('Contratações Governo'!$I$1:$I547,SMALL(IF(T$1='Contratações Governo'!$G$1:$G$525,ROW('Contratações Governo'!$G$1:$G$525)-ROW('Contratações Governo'!$G$1)+1),ROW(23:23))),"")</f>
        <v/>
      </c>
      <c r="U76" s="402" t="str" cm="1">
        <f t="array" ref="U76">IFERROR(INDEX('Contratações Governo'!$I$1:$I547,SMALL(IF(U$1='Contratações Governo'!$G$1:$G$525,ROW('Contratações Governo'!$G$1:$G$525)-ROW('Contratações Governo'!$G$1)+1),ROW(23:23))),"")</f>
        <v/>
      </c>
      <c r="V76" s="403" t="str" cm="1">
        <f t="array" ref="V76">IFERROR(INDEX('Contratações Governo'!$I$1:$I547,SMALL(IF(V$1='Contratações Governo'!$G$1:$G$525,ROW('Contratações Governo'!$G$1:$G$525)-ROW('Contratações Governo'!$G$1)+1),ROW(23:23))),"")</f>
        <v/>
      </c>
    </row>
    <row r="77" spans="1:22">
      <c r="A77" s="483"/>
      <c r="B77" s="408" t="str" cm="1">
        <f t="array" ref="B77">IFERROR(INDEX('Contratações Governo'!$I$1:$I548,SMALL(IF(B$1='Contratações Governo'!$G$1:$G$525,ROW('Contratações Governo'!$G$1:$G$525)-ROW('Contratações Governo'!$G$1)+1),ROW(24:24))),"")</f>
        <v/>
      </c>
      <c r="C77" s="405" t="str" cm="1">
        <f t="array" ref="C77">IFERROR(INDEX('Contratações Governo'!$I$1:$I548,SMALL(IF(C$1='Contratações Governo'!$G$1:$G$525,ROW('Contratações Governo'!$G$1:$G$525)-ROW('Contratações Governo'!$G$1)+1),ROW(24:24))),"")</f>
        <v/>
      </c>
      <c r="D77" s="404" t="str" cm="1">
        <f t="array" ref="D77">IFERROR(INDEX('Contratações Governo'!$I$1:$I548,SMALL(IF(D$1='Contratações Governo'!$G$1:$G$525,ROW('Contratações Governo'!$G$1:$G$525)-ROW('Contratações Governo'!$G$1)+1),ROW(24:24))),"")</f>
        <v/>
      </c>
      <c r="E77" s="405" t="str" cm="1">
        <f t="array" ref="E77">IFERROR(INDEX('Contratações Governo'!$I$1:$I548,SMALL(IF(E$1='Contratações Governo'!$G$1:$G$525,ROW('Contratações Governo'!$G$1:$G$525)-ROW('Contratações Governo'!$G$1)+1),ROW(24:24))),"")</f>
        <v/>
      </c>
      <c r="F77" s="404" t="str" cm="1">
        <f t="array" ref="F77">IFERROR(INDEX('Contratações Governo'!$I$1:$I548,SMALL(IF(F$1='Contratações Governo'!$G$1:$G$525,ROW('Contratações Governo'!$G$1:$G$525)-ROW('Contratações Governo'!$G$1)+1),ROW(24:24))),"")</f>
        <v/>
      </c>
      <c r="G77" s="405">
        <v>7001.31</v>
      </c>
      <c r="H77" s="404">
        <v>11000</v>
      </c>
      <c r="I77" s="405">
        <v>15421</v>
      </c>
      <c r="J77" s="404" t="str" cm="1">
        <f t="array" ref="J77">IFERROR(INDEX('Contratações Governo'!$I$1:$I548,SMALL(IF(J$1='Contratações Governo'!$G$1:$G$525,ROW('Contratações Governo'!$G$1:$G$525)-ROW('Contratações Governo'!$G$1)+1),ROW(24:24))),"")</f>
        <v/>
      </c>
      <c r="K77" s="405" t="str" cm="1">
        <f t="array" ref="K77">IFERROR(INDEX('Contratações Governo'!$I$1:$I548,SMALL(IF(K$1='Contratações Governo'!$G$1:$G$525,ROW('Contratações Governo'!$G$1:$G$525)-ROW('Contratações Governo'!$G$1)+1),ROW(24:24))),"")</f>
        <v/>
      </c>
      <c r="L77" s="404" t="str" cm="1">
        <f t="array" ref="L77">IFERROR(INDEX('Contratações Governo'!$I$1:$I548,SMALL(IF(L$1='Contratações Governo'!$G$1:$G$525,ROW('Contratações Governo'!$G$1:$G$525)-ROW('Contratações Governo'!$G$1)+1),ROW(24:24))),"")</f>
        <v/>
      </c>
      <c r="M77" s="405" t="str" cm="1">
        <f t="array" ref="M77">IFERROR(INDEX('Contratações Governo'!$I$1:$I548,SMALL(IF(M$1='Contratações Governo'!$G$1:$G$525,ROW('Contratações Governo'!$G$1:$G$525)-ROW('Contratações Governo'!$G$1)+1),ROW(24:24))),"")</f>
        <v/>
      </c>
      <c r="N77" s="404" t="str" cm="1">
        <f t="array" ref="N77">IFERROR(INDEX('Contratações Governo'!$I$1:$I548,SMALL(IF(N$1='Contratações Governo'!$G$1:$G$525,ROW('Contratações Governo'!$G$1:$G$525)-ROW('Contratações Governo'!$G$1)+1),ROW(24:24))),"")</f>
        <v/>
      </c>
      <c r="O77" s="405" t="str" cm="1">
        <f t="array" ref="O77">IFERROR(INDEX('Contratações Governo'!$I$1:$I548,SMALL(IF(O$1='Contratações Governo'!$G$1:$G$525,ROW('Contratações Governo'!$G$1:$G$525)-ROW('Contratações Governo'!$G$1)+1),ROW(24:24))),"")</f>
        <v/>
      </c>
      <c r="P77" s="404" t="str" cm="1">
        <f t="array" ref="P77">IFERROR(INDEX('Contratações Governo'!$I$1:$I548,SMALL(IF(P$1='Contratações Governo'!$G$1:$G$525,ROW('Contratações Governo'!$G$1:$G$525)-ROW('Contratações Governo'!$G$1)+1),ROW(24:24))),"")</f>
        <v/>
      </c>
      <c r="Q77" s="405" t="str" cm="1">
        <f t="array" ref="Q77">IFERROR(INDEX('Contratações Governo'!$I$1:$I548,SMALL(IF(Q$1='Contratações Governo'!$G$1:$G$525,ROW('Contratações Governo'!$G$1:$G$525)-ROW('Contratações Governo'!$G$1)+1),ROW(24:24))),"")</f>
        <v/>
      </c>
      <c r="R77" s="404" t="str" cm="1">
        <f t="array" ref="R77">IFERROR(INDEX('Contratações Governo'!$I$1:$I548,SMALL(IF(R$1='Contratações Governo'!$G$1:$G$525,ROW('Contratações Governo'!$G$1:$G$525)-ROW('Contratações Governo'!$G$1)+1),ROW(24:24))),"")</f>
        <v/>
      </c>
      <c r="S77" s="405" t="str" cm="1">
        <f t="array" ref="S77">IFERROR(INDEX('Contratações Governo'!$I$1:$I548,SMALL(IF(S$1='Contratações Governo'!$G$1:$G$525,ROW('Contratações Governo'!$G$1:$G$525)-ROW('Contratações Governo'!$G$1)+1),ROW(24:24))),"")</f>
        <v/>
      </c>
      <c r="T77" s="404" t="str" cm="1">
        <f t="array" ref="T77">IFERROR(INDEX('Contratações Governo'!$I$1:$I548,SMALL(IF(T$1='Contratações Governo'!$G$1:$G$525,ROW('Contratações Governo'!$G$1:$G$525)-ROW('Contratações Governo'!$G$1)+1),ROW(24:24))),"")</f>
        <v/>
      </c>
      <c r="U77" s="405" t="str" cm="1">
        <f t="array" ref="U77">IFERROR(INDEX('Contratações Governo'!$I$1:$I548,SMALL(IF(U$1='Contratações Governo'!$G$1:$G$525,ROW('Contratações Governo'!$G$1:$G$525)-ROW('Contratações Governo'!$G$1)+1),ROW(24:24))),"")</f>
        <v/>
      </c>
      <c r="V77" s="406" t="str" cm="1">
        <f t="array" ref="V77">IFERROR(INDEX('Contratações Governo'!$I$1:$I548,SMALL(IF(V$1='Contratações Governo'!$G$1:$G$525,ROW('Contratações Governo'!$G$1:$G$525)-ROW('Contratações Governo'!$G$1)+1),ROW(24:24))),"")</f>
        <v/>
      </c>
    </row>
    <row r="78" spans="1:22" ht="15.75" thickBot="1">
      <c r="A78" s="484"/>
      <c r="B78" s="409" t="str" cm="1">
        <f t="array" ref="B78">IFERROR(INDEX('Contratações Governo'!$I$1:$I549,SMALL(IF(B$1='Contratações Governo'!$G$1:$G$525,ROW('Contratações Governo'!$G$1:$G$525)-ROW('Contratações Governo'!$G$1)+1),ROW(25:25))),"")</f>
        <v/>
      </c>
      <c r="C78" s="410" t="str" cm="1">
        <f t="array" ref="C78">IFERROR(INDEX('Contratações Governo'!$I$1:$I549,SMALL(IF(C$1='Contratações Governo'!$G$1:$G$525,ROW('Contratações Governo'!$G$1:$G$525)-ROW('Contratações Governo'!$G$1)+1),ROW(25:25))),"")</f>
        <v/>
      </c>
      <c r="D78" s="411" t="str" cm="1">
        <f t="array" ref="D78">IFERROR(INDEX('Contratações Governo'!$I$1:$I549,SMALL(IF(D$1='Contratações Governo'!$G$1:$G$525,ROW('Contratações Governo'!$G$1:$G$525)-ROW('Contratações Governo'!$G$1)+1),ROW(25:25))),"")</f>
        <v/>
      </c>
      <c r="E78" s="410" t="str" cm="1">
        <f t="array" ref="E78">IFERROR(INDEX('Contratações Governo'!$I$1:$I549,SMALL(IF(E$1='Contratações Governo'!$G$1:$G$525,ROW('Contratações Governo'!$G$1:$G$525)-ROW('Contratações Governo'!$G$1)+1),ROW(25:25))),"")</f>
        <v/>
      </c>
      <c r="F78" s="411" t="str" cm="1">
        <f t="array" ref="F78">IFERROR(INDEX('Contratações Governo'!$I$1:$I549,SMALL(IF(F$1='Contratações Governo'!$G$1:$G$525,ROW('Contratações Governo'!$G$1:$G$525)-ROW('Contratações Governo'!$G$1)+1),ROW(25:25))),"")</f>
        <v/>
      </c>
      <c r="G78" s="410" t="str" cm="1">
        <f t="array" ref="G78">IFERROR(INDEX('Contratações Governo'!$I$1:$I549,SMALL(IF(G$1='Contratações Governo'!$G$1:$G$525,ROW('Contratações Governo'!$G$1:$G$525)-ROW('Contratações Governo'!$G$1)+1),ROW(25:25))),"")</f>
        <v/>
      </c>
      <c r="H78" s="411" t="str" cm="1">
        <f t="array" ref="H78">IFERROR(INDEX('Contratações Governo'!$I$1:$I549,SMALL(IF(H$1='Contratações Governo'!$G$1:$G$525,ROW('Contratações Governo'!$G$1:$G$525)-ROW('Contratações Governo'!$G$1)+1),ROW(25:25))),"")</f>
        <v/>
      </c>
      <c r="I78" s="410"/>
      <c r="J78" s="411" t="str" cm="1">
        <f t="array" ref="J78">IFERROR(INDEX('Contratações Governo'!$I$1:$I549,SMALL(IF(J$1='Contratações Governo'!$G$1:$G$525,ROW('Contratações Governo'!$G$1:$G$525)-ROW('Contratações Governo'!$G$1)+1),ROW(25:25))),"")</f>
        <v/>
      </c>
      <c r="K78" s="410" t="str" cm="1">
        <f t="array" ref="K78">IFERROR(INDEX('Contratações Governo'!$I$1:$I549,SMALL(IF(K$1='Contratações Governo'!$G$1:$G$525,ROW('Contratações Governo'!$G$1:$G$525)-ROW('Contratações Governo'!$G$1)+1),ROW(25:25))),"")</f>
        <v/>
      </c>
      <c r="L78" s="411" t="str" cm="1">
        <f t="array" ref="L78">IFERROR(INDEX('Contratações Governo'!$I$1:$I549,SMALL(IF(L$1='Contratações Governo'!$G$1:$G$525,ROW('Contratações Governo'!$G$1:$G$525)-ROW('Contratações Governo'!$G$1)+1),ROW(25:25))),"")</f>
        <v/>
      </c>
      <c r="M78" s="410" t="str" cm="1">
        <f t="array" ref="M78">IFERROR(INDEX('Contratações Governo'!$I$1:$I549,SMALL(IF(M$1='Contratações Governo'!$G$1:$G$525,ROW('Contratações Governo'!$G$1:$G$525)-ROW('Contratações Governo'!$G$1)+1),ROW(25:25))),"")</f>
        <v/>
      </c>
      <c r="N78" s="411" t="str" cm="1">
        <f t="array" ref="N78">IFERROR(INDEX('Contratações Governo'!$I$1:$I549,SMALL(IF(N$1='Contratações Governo'!$G$1:$G$525,ROW('Contratações Governo'!$G$1:$G$525)-ROW('Contratações Governo'!$G$1)+1),ROW(25:25))),"")</f>
        <v/>
      </c>
      <c r="O78" s="410" t="str" cm="1">
        <f t="array" ref="O78">IFERROR(INDEX('Contratações Governo'!$I$1:$I549,SMALL(IF(O$1='Contratações Governo'!$G$1:$G$525,ROW('Contratações Governo'!$G$1:$G$525)-ROW('Contratações Governo'!$G$1)+1),ROW(25:25))),"")</f>
        <v/>
      </c>
      <c r="P78" s="411" t="str" cm="1">
        <f t="array" ref="P78">IFERROR(INDEX('Contratações Governo'!$I$1:$I549,SMALL(IF(P$1='Contratações Governo'!$G$1:$G$525,ROW('Contratações Governo'!$G$1:$G$525)-ROW('Contratações Governo'!$G$1)+1),ROW(25:25))),"")</f>
        <v/>
      </c>
      <c r="Q78" s="410" t="str" cm="1">
        <f t="array" ref="Q78">IFERROR(INDEX('Contratações Governo'!$I$1:$I549,SMALL(IF(Q$1='Contratações Governo'!$G$1:$G$525,ROW('Contratações Governo'!$G$1:$G$525)-ROW('Contratações Governo'!$G$1)+1),ROW(25:25))),"")</f>
        <v/>
      </c>
      <c r="R78" s="411" t="str" cm="1">
        <f t="array" ref="R78">IFERROR(INDEX('Contratações Governo'!$I$1:$I549,SMALL(IF(R$1='Contratações Governo'!$G$1:$G$525,ROW('Contratações Governo'!$G$1:$G$525)-ROW('Contratações Governo'!$G$1)+1),ROW(25:25))),"")</f>
        <v/>
      </c>
      <c r="S78" s="410" t="str" cm="1">
        <f t="array" ref="S78">IFERROR(INDEX('Contratações Governo'!$I$1:$I549,SMALL(IF(S$1='Contratações Governo'!$G$1:$G$525,ROW('Contratações Governo'!$G$1:$G$525)-ROW('Contratações Governo'!$G$1)+1),ROW(25:25))),"")</f>
        <v/>
      </c>
      <c r="T78" s="411" t="str" cm="1">
        <f t="array" ref="T78">IFERROR(INDEX('Contratações Governo'!$I$1:$I549,SMALL(IF(T$1='Contratações Governo'!$G$1:$G$525,ROW('Contratações Governo'!$G$1:$G$525)-ROW('Contratações Governo'!$G$1)+1),ROW(25:25))),"")</f>
        <v/>
      </c>
      <c r="U78" s="410" t="str" cm="1">
        <f t="array" ref="U78">IFERROR(INDEX('Contratações Governo'!$I$1:$I549,SMALL(IF(U$1='Contratações Governo'!$G$1:$G$525,ROW('Contratações Governo'!$G$1:$G$525)-ROW('Contratações Governo'!$G$1)+1),ROW(25:25))),"")</f>
        <v/>
      </c>
      <c r="V78" s="412" t="str" cm="1">
        <f t="array" ref="V78">IFERROR(INDEX('Contratações Governo'!$I$1:$I549,SMALL(IF(V$1='Contratações Governo'!$G$1:$G$525,ROW('Contratações Governo'!$G$1:$G$525)-ROW('Contratações Governo'!$G$1)+1),ROW(25:25))),"")</f>
        <v/>
      </c>
    </row>
    <row r="79" spans="1:22">
      <c r="A79" s="54"/>
      <c r="B79" s="337"/>
      <c r="C79" s="337"/>
      <c r="D79" s="337"/>
      <c r="E79" s="337"/>
      <c r="F79" s="337"/>
      <c r="G79" s="337"/>
      <c r="H79" s="337"/>
      <c r="I79" s="337"/>
      <c r="J79" s="337"/>
      <c r="K79" s="337"/>
      <c r="L79" s="337"/>
      <c r="M79" s="337"/>
      <c r="N79" s="337"/>
      <c r="O79" s="337"/>
      <c r="P79" s="337"/>
      <c r="Q79" s="337"/>
      <c r="R79" s="337"/>
      <c r="S79" s="337"/>
      <c r="T79" s="337"/>
      <c r="U79" s="337"/>
      <c r="V79" s="337"/>
    </row>
    <row r="80" spans="1:22" ht="15.75" thickBot="1">
      <c r="A80" s="339"/>
      <c r="B80" s="337" t="str" cm="1">
        <f t="array" ref="B80">IFERROR(INDEX('Contratações Governo'!$I$1:$I550,SMALL(IF(B$1='Contratações Governo'!$G$1:$G$525,ROW('Contratações Governo'!$G$1:$G$525)-ROW('Contratações Governo'!$G$1)+1),ROW(26:26))),"")</f>
        <v/>
      </c>
      <c r="C80" s="337" t="str" cm="1">
        <f t="array" ref="C80">IFERROR(INDEX('Contratações Governo'!$I$1:$I550,SMALL(IF(C$1='Contratações Governo'!$G$1:$G$525,ROW('Contratações Governo'!$G$1:$G$525)-ROW('Contratações Governo'!$G$1)+1),ROW(26:26))),"")</f>
        <v/>
      </c>
      <c r="D80" s="337" t="str" cm="1">
        <f t="array" ref="D80">IFERROR(INDEX('Contratações Governo'!$I$1:$I550,SMALL(IF(D$1='Contratações Governo'!$G$1:$G$525,ROW('Contratações Governo'!$G$1:$G$525)-ROW('Contratações Governo'!$G$1)+1),ROW(26:26))),"")</f>
        <v/>
      </c>
      <c r="E80" s="337" t="str" cm="1">
        <f t="array" ref="E80">IFERROR(INDEX('Contratações Governo'!$I$1:$I550,SMALL(IF(E$1='Contratações Governo'!$G$1:$G$525,ROW('Contratações Governo'!$G$1:$G$525)-ROW('Contratações Governo'!$G$1)+1),ROW(26:26))),"")</f>
        <v/>
      </c>
      <c r="F80" s="337" t="str" cm="1">
        <f t="array" ref="F80">IFERROR(INDEX('Contratações Governo'!$I$1:$I550,SMALL(IF(F$1='Contratações Governo'!$G$1:$G$525,ROW('Contratações Governo'!$G$1:$G$525)-ROW('Contratações Governo'!$G$1)+1),ROW(26:26))),"")</f>
        <v/>
      </c>
      <c r="G80" s="337" t="str" cm="1">
        <f t="array" ref="G80">IFERROR(INDEX('Contratações Governo'!$I$1:$I550,SMALL(IF(G$1='Contratações Governo'!$G$1:$G$525,ROW('Contratações Governo'!$G$1:$G$525)-ROW('Contratações Governo'!$G$1)+1),ROW(26:26))),"")</f>
        <v/>
      </c>
      <c r="H80" s="337" t="str" cm="1">
        <f t="array" ref="H80">IFERROR(INDEX('Contratações Governo'!$I$1:$I550,SMALL(IF(H$1='Contratações Governo'!$G$1:$G$525,ROW('Contratações Governo'!$G$1:$G$525)-ROW('Contratações Governo'!$G$1)+1),ROW(26:26))),"")</f>
        <v/>
      </c>
      <c r="I80" s="337" cm="1">
        <f t="array" ref="I80">IFERROR(INDEX('Contratações Governo'!$I$1:$I550,SMALL(IF(I$1='Contratações Governo'!$G$1:$G$525,ROW('Contratações Governo'!$G$1:$G$525)-ROW('Contratações Governo'!$G$1)+1),ROW(26:26))),"")</f>
        <v>11669.09</v>
      </c>
      <c r="J80" s="337" t="str" cm="1">
        <f t="array" ref="J80">IFERROR(INDEX('Contratações Governo'!$I$1:$I550,SMALL(IF(J$1='Contratações Governo'!$G$1:$G$525,ROW('Contratações Governo'!$G$1:$G$525)-ROW('Contratações Governo'!$G$1)+1),ROW(26:26))),"")</f>
        <v/>
      </c>
      <c r="K80" s="337" t="str" cm="1">
        <f t="array" ref="K80">IFERROR(INDEX('Contratações Governo'!$I$1:$I550,SMALL(IF(K$1='Contratações Governo'!$G$1:$G$525,ROW('Contratações Governo'!$G$1:$G$525)-ROW('Contratações Governo'!$G$1)+1),ROW(26:26))),"")</f>
        <v/>
      </c>
      <c r="L80" s="337" t="str" cm="1">
        <f t="array" ref="L80">IFERROR(INDEX('Contratações Governo'!$I$1:$I550,SMALL(IF(L$1='Contratações Governo'!$G$1:$G$525,ROW('Contratações Governo'!$G$1:$G$525)-ROW('Contratações Governo'!$G$1)+1),ROW(26:26))),"")</f>
        <v/>
      </c>
      <c r="M80" s="337" t="str" cm="1">
        <f t="array" ref="M80">IFERROR(INDEX('Contratações Governo'!$I$1:$I550,SMALL(IF(M$1='Contratações Governo'!$G$1:$G$525,ROW('Contratações Governo'!$G$1:$G$525)-ROW('Contratações Governo'!$G$1)+1),ROW(26:26))),"")</f>
        <v/>
      </c>
      <c r="N80" s="337" t="str" cm="1">
        <f t="array" ref="N80">IFERROR(INDEX('Contratações Governo'!$I$1:$I550,SMALL(IF(N$1='Contratações Governo'!$G$1:$G$525,ROW('Contratações Governo'!$G$1:$G$525)-ROW('Contratações Governo'!$G$1)+1),ROW(26:26))),"")</f>
        <v/>
      </c>
      <c r="O80" s="337" t="str" cm="1">
        <f t="array" ref="O80">IFERROR(INDEX('Contratações Governo'!$I$1:$I550,SMALL(IF(O$1='Contratações Governo'!$G$1:$G$525,ROW('Contratações Governo'!$G$1:$G$525)-ROW('Contratações Governo'!$G$1)+1),ROW(26:26))),"")</f>
        <v/>
      </c>
      <c r="P80" s="337" t="str" cm="1">
        <f t="array" ref="P80">IFERROR(INDEX('Contratações Governo'!$I$1:$I550,SMALL(IF(P$1='Contratações Governo'!$G$1:$G$525,ROW('Contratações Governo'!$G$1:$G$525)-ROW('Contratações Governo'!$G$1)+1),ROW(26:26))),"")</f>
        <v/>
      </c>
      <c r="Q80" s="337" t="str" cm="1">
        <f t="array" ref="Q80">IFERROR(INDEX('Contratações Governo'!$I$1:$I550,SMALL(IF(Q$1='Contratações Governo'!$G$1:$G$525,ROW('Contratações Governo'!$G$1:$G$525)-ROW('Contratações Governo'!$G$1)+1),ROW(26:26))),"")</f>
        <v/>
      </c>
      <c r="R80" s="337" t="str" cm="1">
        <f t="array" ref="R80">IFERROR(INDEX('Contratações Governo'!$I$1:$I550,SMALL(IF(R$1='Contratações Governo'!$G$1:$G$525,ROW('Contratações Governo'!$G$1:$G$525)-ROW('Contratações Governo'!$G$1)+1),ROW(26:26))),"")</f>
        <v/>
      </c>
      <c r="S80" s="337" t="str" cm="1">
        <f t="array" ref="S80">IFERROR(INDEX('Contratações Governo'!$I$1:$I550,SMALL(IF(S$1='Contratações Governo'!$G$1:$G$525,ROW('Contratações Governo'!$G$1:$G$525)-ROW('Contratações Governo'!$G$1)+1),ROW(26:26))),"")</f>
        <v/>
      </c>
      <c r="T80" s="337" t="str" cm="1">
        <f t="array" ref="T80">IFERROR(INDEX('Contratações Governo'!$I$1:$I550,SMALL(IF(T$1='Contratações Governo'!$G$1:$G$525,ROW('Contratações Governo'!$G$1:$G$525)-ROW('Contratações Governo'!$G$1)+1),ROW(26:26))),"")</f>
        <v/>
      </c>
      <c r="U80" s="337" t="str" cm="1">
        <f t="array" ref="U80">IFERROR(INDEX('Contratações Governo'!$I$1:$I550,SMALL(IF(U$1='Contratações Governo'!$G$1:$G$525,ROW('Contratações Governo'!$G$1:$G$525)-ROW('Contratações Governo'!$G$1)+1),ROW(26:26))),"")</f>
        <v/>
      </c>
      <c r="V80" s="337" t="str" cm="1">
        <f t="array" ref="V80">IFERROR(INDEX('Contratações Governo'!$I$1:$I550,SMALL(IF(V$1='Contratações Governo'!$G$1:$G$525,ROW('Contratações Governo'!$G$1:$G$525)-ROW('Contratações Governo'!$G$1)+1),ROW(26:26))),"")</f>
        <v/>
      </c>
    </row>
    <row r="81" spans="1:22">
      <c r="A81" s="323" t="s">
        <v>60</v>
      </c>
      <c r="B81" s="341">
        <f t="shared" ref="B81:V81" si="0">AVERAGE(B2:B78)</f>
        <v>11867.471666666666</v>
      </c>
      <c r="C81" s="329">
        <f t="shared" si="0"/>
        <v>18612.231428571427</v>
      </c>
      <c r="D81" s="341">
        <f t="shared" si="0"/>
        <v>5412.3214285714284</v>
      </c>
      <c r="E81" s="329">
        <f t="shared" si="0"/>
        <v>7795.7493877551024</v>
      </c>
      <c r="F81" s="341">
        <f t="shared" si="0"/>
        <v>11352.735408163264</v>
      </c>
      <c r="G81" s="329">
        <f t="shared" si="0"/>
        <v>7519.4760606060599</v>
      </c>
      <c r="H81" s="341">
        <f t="shared" si="0"/>
        <v>10978.946081871345</v>
      </c>
      <c r="I81" s="329">
        <f t="shared" si="0"/>
        <v>14638.482226562501</v>
      </c>
      <c r="J81" s="341">
        <f t="shared" si="0"/>
        <v>6183.8249999999998</v>
      </c>
      <c r="K81" s="329">
        <f t="shared" si="0"/>
        <v>8420.4791111111117</v>
      </c>
      <c r="L81" s="341">
        <f t="shared" si="0"/>
        <v>11434.152762345677</v>
      </c>
      <c r="M81" s="329">
        <f t="shared" si="0"/>
        <v>6750.6363888888882</v>
      </c>
      <c r="N81" s="341">
        <f t="shared" si="0"/>
        <v>9771.4827160493824</v>
      </c>
      <c r="O81" s="329">
        <f t="shared" si="0"/>
        <v>13497.18837037037</v>
      </c>
      <c r="P81" s="341">
        <f t="shared" si="0"/>
        <v>8242.639000000001</v>
      </c>
      <c r="Q81" s="329">
        <f t="shared" si="0"/>
        <v>12949.608333333332</v>
      </c>
      <c r="R81" s="341">
        <f t="shared" si="0"/>
        <v>15901.679047619047</v>
      </c>
      <c r="S81" s="329">
        <f t="shared" si="0"/>
        <v>11932.850588235293</v>
      </c>
      <c r="T81" s="341">
        <f t="shared" si="0"/>
        <v>13981.239068825909</v>
      </c>
      <c r="U81" s="329">
        <f t="shared" si="0"/>
        <v>7351.4883333333337</v>
      </c>
      <c r="V81" s="353">
        <f t="shared" si="0"/>
        <v>11182.634285714286</v>
      </c>
    </row>
    <row r="82" spans="1:22" ht="15.75" thickBot="1">
      <c r="A82" s="327" t="s">
        <v>61</v>
      </c>
      <c r="B82" s="346">
        <f t="shared" ref="B82:V82" si="1">COUNT(B2:B78)</f>
        <v>12</v>
      </c>
      <c r="C82" s="301">
        <f t="shared" si="1"/>
        <v>15</v>
      </c>
      <c r="D82" s="346">
        <f t="shared" si="1"/>
        <v>8</v>
      </c>
      <c r="E82" s="301">
        <f t="shared" si="1"/>
        <v>7</v>
      </c>
      <c r="F82" s="346">
        <f t="shared" si="1"/>
        <v>14</v>
      </c>
      <c r="G82" s="301">
        <f t="shared" si="1"/>
        <v>44</v>
      </c>
      <c r="H82" s="346">
        <f t="shared" si="1"/>
        <v>57</v>
      </c>
      <c r="I82" s="301">
        <f t="shared" si="1"/>
        <v>64</v>
      </c>
      <c r="J82" s="346">
        <f t="shared" si="1"/>
        <v>8</v>
      </c>
      <c r="K82" s="301">
        <f t="shared" si="1"/>
        <v>10</v>
      </c>
      <c r="L82" s="346">
        <f t="shared" si="1"/>
        <v>18</v>
      </c>
      <c r="M82" s="301">
        <f t="shared" si="1"/>
        <v>4</v>
      </c>
      <c r="N82" s="346">
        <f t="shared" si="1"/>
        <v>9</v>
      </c>
      <c r="O82" s="301">
        <f t="shared" si="1"/>
        <v>15</v>
      </c>
      <c r="P82" s="346">
        <f t="shared" si="1"/>
        <v>10</v>
      </c>
      <c r="Q82" s="301">
        <f t="shared" si="1"/>
        <v>12</v>
      </c>
      <c r="R82" s="346">
        <f t="shared" si="1"/>
        <v>7</v>
      </c>
      <c r="S82" s="301">
        <f t="shared" si="1"/>
        <v>17</v>
      </c>
      <c r="T82" s="346">
        <f t="shared" si="1"/>
        <v>19</v>
      </c>
      <c r="U82" s="301">
        <f t="shared" si="1"/>
        <v>6</v>
      </c>
      <c r="V82" s="355">
        <f t="shared" si="1"/>
        <v>7</v>
      </c>
    </row>
    <row r="83" spans="1:22">
      <c r="A83" s="336"/>
      <c r="B83" s="337"/>
      <c r="C83" s="337"/>
      <c r="D83" s="337"/>
      <c r="E83" s="337"/>
      <c r="F83" s="337"/>
      <c r="G83" s="337"/>
      <c r="H83" s="337"/>
      <c r="I83" s="337"/>
      <c r="J83" s="337"/>
      <c r="K83" s="337"/>
      <c r="L83" s="337"/>
      <c r="M83" s="337"/>
      <c r="N83" s="337"/>
      <c r="O83" s="337"/>
      <c r="P83" s="337"/>
      <c r="Q83" s="337"/>
      <c r="R83" s="337"/>
      <c r="S83" s="337"/>
      <c r="T83" s="337"/>
      <c r="U83" s="337"/>
      <c r="V83" s="338"/>
    </row>
    <row r="84" spans="1:22" ht="15.75" thickBot="1">
      <c r="A84" s="336"/>
      <c r="B84" s="337"/>
      <c r="C84" s="337"/>
      <c r="D84" s="337"/>
      <c r="E84" s="337"/>
      <c r="F84" s="337"/>
      <c r="G84" s="337"/>
      <c r="H84" s="337"/>
      <c r="I84" s="337"/>
      <c r="J84" s="337"/>
      <c r="K84" s="337"/>
      <c r="L84" s="337"/>
      <c r="M84" s="337"/>
      <c r="N84" s="337"/>
      <c r="O84" s="337"/>
      <c r="P84" s="337"/>
      <c r="Q84" s="337"/>
      <c r="R84" s="337"/>
      <c r="S84" s="337"/>
      <c r="T84" s="337"/>
      <c r="U84" s="337"/>
      <c r="V84" s="338"/>
    </row>
    <row r="85" spans="1:22">
      <c r="A85" s="323" t="s">
        <v>62</v>
      </c>
      <c r="B85" s="347">
        <f>STDEVP(B2:B78)/B81</f>
        <v>9.0962077600118749E-2</v>
      </c>
      <c r="C85" s="332">
        <f t="shared" ref="C85:U85" si="2">STDEVP(C2:C78)/C81</f>
        <v>0.17735860137637144</v>
      </c>
      <c r="D85" s="347">
        <f t="shared" si="2"/>
        <v>0.17562179249312454</v>
      </c>
      <c r="E85" s="332">
        <f t="shared" si="2"/>
        <v>0.13214240606652106</v>
      </c>
      <c r="F85" s="347">
        <f t="shared" si="2"/>
        <v>0.20444231885407901</v>
      </c>
      <c r="G85" s="332">
        <f t="shared" si="2"/>
        <v>0.30164006816372724</v>
      </c>
      <c r="H85" s="347">
        <f t="shared" si="2"/>
        <v>0.29384164123084278</v>
      </c>
      <c r="I85" s="332">
        <f t="shared" si="2"/>
        <v>0.34533426315522142</v>
      </c>
      <c r="J85" s="347">
        <f t="shared" si="2"/>
        <v>0.22561468055614992</v>
      </c>
      <c r="K85" s="332">
        <f t="shared" si="2"/>
        <v>0.15738545817473398</v>
      </c>
      <c r="L85" s="347">
        <f t="shared" si="2"/>
        <v>0.15564893480937686</v>
      </c>
      <c r="M85" s="332">
        <f t="shared" si="2"/>
        <v>5.8140032326988063E-2</v>
      </c>
      <c r="N85" s="347">
        <f t="shared" si="2"/>
        <v>0.12375035884387348</v>
      </c>
      <c r="O85" s="332">
        <f t="shared" si="2"/>
        <v>0.17082088149075622</v>
      </c>
      <c r="P85" s="347">
        <f t="shared" si="2"/>
        <v>0.21763249745003252</v>
      </c>
      <c r="Q85" s="332">
        <f t="shared" si="2"/>
        <v>0.29813445476183359</v>
      </c>
      <c r="R85" s="347">
        <f t="shared" si="2"/>
        <v>0.22509299971206681</v>
      </c>
      <c r="S85" s="332">
        <f t="shared" si="2"/>
        <v>0.30533632150734802</v>
      </c>
      <c r="T85" s="347">
        <f t="shared" si="2"/>
        <v>0.20870598941630725</v>
      </c>
      <c r="U85" s="332">
        <f t="shared" si="2"/>
        <v>0.27526403747330963</v>
      </c>
      <c r="V85" s="356">
        <f>STDEVP(V2:V78)/V81</f>
        <v>0.21630490971167837</v>
      </c>
    </row>
    <row r="86" spans="1:22">
      <c r="A86" s="324" t="s">
        <v>63</v>
      </c>
      <c r="B86" s="337">
        <f>PERCENTILE(B2:B78,0.25)</f>
        <v>11282.3575</v>
      </c>
      <c r="C86" s="330">
        <f t="shared" ref="C86:U86" si="3">PERCENTILE(C2:C78,0.25)</f>
        <v>16919</v>
      </c>
      <c r="D86" s="337">
        <f t="shared" si="3"/>
        <v>4500</v>
      </c>
      <c r="E86" s="330">
        <f t="shared" si="3"/>
        <v>6790.32</v>
      </c>
      <c r="F86" s="337">
        <f t="shared" si="3"/>
        <v>9903.9974999999995</v>
      </c>
      <c r="G86" s="330">
        <f t="shared" si="3"/>
        <v>5610.0524999999998</v>
      </c>
      <c r="H86" s="337">
        <f t="shared" si="3"/>
        <v>9083.3333333333339</v>
      </c>
      <c r="I86" s="330">
        <f t="shared" si="3"/>
        <v>11571.210000000001</v>
      </c>
      <c r="J86" s="337">
        <f t="shared" si="3"/>
        <v>5628.6025</v>
      </c>
      <c r="K86" s="330">
        <f t="shared" si="3"/>
        <v>7594.4650000000001</v>
      </c>
      <c r="L86" s="337">
        <f t="shared" si="3"/>
        <v>10121.911875</v>
      </c>
      <c r="M86" s="330">
        <f t="shared" si="3"/>
        <v>6455.9575000000004</v>
      </c>
      <c r="N86" s="337">
        <f t="shared" si="3"/>
        <v>9500</v>
      </c>
      <c r="O86" s="330">
        <f t="shared" si="3"/>
        <v>11907.775000000001</v>
      </c>
      <c r="P86" s="337">
        <f t="shared" si="3"/>
        <v>6963.1475</v>
      </c>
      <c r="Q86" s="330">
        <f t="shared" si="3"/>
        <v>9866.3050000000003</v>
      </c>
      <c r="R86" s="337">
        <f t="shared" si="3"/>
        <v>13389.21</v>
      </c>
      <c r="S86" s="330">
        <f t="shared" si="3"/>
        <v>9800</v>
      </c>
      <c r="T86" s="337">
        <f t="shared" si="3"/>
        <v>12523.135</v>
      </c>
      <c r="U86" s="330">
        <f t="shared" si="3"/>
        <v>6759.1525000000001</v>
      </c>
      <c r="V86" s="338">
        <f>PERCENTILE(V2:V78,0.25)</f>
        <v>9701.7200000000012</v>
      </c>
    </row>
    <row r="87" spans="1:22">
      <c r="A87" s="324" t="s">
        <v>64</v>
      </c>
      <c r="B87" s="348">
        <f>PERCENTILE(B2:B78,0.75)</f>
        <v>12637.61</v>
      </c>
      <c r="C87" s="333">
        <f t="shared" ref="C87:U87" si="4">PERCENTILE(C2:C78,0.75)</f>
        <v>21145.55</v>
      </c>
      <c r="D87" s="348">
        <f t="shared" si="4"/>
        <v>6194.6428571428569</v>
      </c>
      <c r="E87" s="333">
        <f t="shared" si="4"/>
        <v>8869.6428571428569</v>
      </c>
      <c r="F87" s="348">
        <f t="shared" si="4"/>
        <v>11834.556785714285</v>
      </c>
      <c r="G87" s="333">
        <f t="shared" si="4"/>
        <v>9517.5</v>
      </c>
      <c r="H87" s="348">
        <f t="shared" si="4"/>
        <v>12675</v>
      </c>
      <c r="I87" s="333">
        <f t="shared" si="4"/>
        <v>17300</v>
      </c>
      <c r="J87" s="348">
        <f t="shared" si="4"/>
        <v>7196.99</v>
      </c>
      <c r="K87" s="333">
        <f t="shared" si="4"/>
        <v>9262.5</v>
      </c>
      <c r="L87" s="348">
        <f t="shared" si="4"/>
        <v>12416.252500000001</v>
      </c>
      <c r="M87" s="333">
        <f t="shared" si="4"/>
        <v>6956.2588888888886</v>
      </c>
      <c r="N87" s="348">
        <f t="shared" si="4"/>
        <v>10644.444444444445</v>
      </c>
      <c r="O87" s="333">
        <f t="shared" si="4"/>
        <v>15225.855</v>
      </c>
      <c r="P87" s="348">
        <f t="shared" si="4"/>
        <v>8801.25</v>
      </c>
      <c r="Q87" s="333">
        <f t="shared" si="4"/>
        <v>14750</v>
      </c>
      <c r="R87" s="348">
        <f t="shared" si="4"/>
        <v>19416.666666666664</v>
      </c>
      <c r="S87" s="333">
        <f t="shared" si="4"/>
        <v>13518.75</v>
      </c>
      <c r="T87" s="348">
        <f t="shared" si="4"/>
        <v>15869.861153846156</v>
      </c>
      <c r="U87" s="333">
        <f t="shared" si="4"/>
        <v>8533.83</v>
      </c>
      <c r="V87" s="357">
        <f>PERCENTILE(V2:V78,0.75)</f>
        <v>12187.5</v>
      </c>
    </row>
    <row r="88" spans="1:22">
      <c r="A88" s="324" t="s">
        <v>65</v>
      </c>
      <c r="B88" s="349">
        <f>B87-B86</f>
        <v>1355.2525000000005</v>
      </c>
      <c r="C88" s="334">
        <f t="shared" ref="C88:U88" si="5">C87-C86</f>
        <v>4226.5499999999993</v>
      </c>
      <c r="D88" s="349">
        <f t="shared" si="5"/>
        <v>1694.6428571428569</v>
      </c>
      <c r="E88" s="334">
        <f t="shared" si="5"/>
        <v>2079.3228571428572</v>
      </c>
      <c r="F88" s="349">
        <f t="shared" si="5"/>
        <v>1930.5592857142856</v>
      </c>
      <c r="G88" s="334">
        <f t="shared" si="5"/>
        <v>3907.4475000000002</v>
      </c>
      <c r="H88" s="349">
        <f t="shared" si="5"/>
        <v>3591.6666666666661</v>
      </c>
      <c r="I88" s="334">
        <f t="shared" si="5"/>
        <v>5728.7899999999991</v>
      </c>
      <c r="J88" s="349">
        <f t="shared" si="5"/>
        <v>1568.3874999999998</v>
      </c>
      <c r="K88" s="334">
        <f t="shared" si="5"/>
        <v>1668.0349999999999</v>
      </c>
      <c r="L88" s="349">
        <f t="shared" si="5"/>
        <v>2294.3406250000007</v>
      </c>
      <c r="M88" s="334">
        <f>M87-M86</f>
        <v>500.30138888888814</v>
      </c>
      <c r="N88" s="349">
        <f t="shared" si="5"/>
        <v>1144.4444444444453</v>
      </c>
      <c r="O88" s="334">
        <f t="shared" si="5"/>
        <v>3318.0799999999981</v>
      </c>
      <c r="P88" s="349">
        <f t="shared" si="5"/>
        <v>1838.1025</v>
      </c>
      <c r="Q88" s="334">
        <f t="shared" si="5"/>
        <v>4883.6949999999997</v>
      </c>
      <c r="R88" s="349">
        <f t="shared" si="5"/>
        <v>6027.4566666666651</v>
      </c>
      <c r="S88" s="334">
        <f t="shared" si="5"/>
        <v>3718.75</v>
      </c>
      <c r="T88" s="349">
        <f t="shared" si="5"/>
        <v>3346.7261538461553</v>
      </c>
      <c r="U88" s="334">
        <f t="shared" si="5"/>
        <v>1774.6774999999998</v>
      </c>
      <c r="V88" s="358">
        <f>V87-V86</f>
        <v>2485.7799999999988</v>
      </c>
    </row>
    <row r="89" spans="1:22">
      <c r="A89" s="325" t="s">
        <v>66</v>
      </c>
      <c r="B89" s="337">
        <f>B81+1.5*B88</f>
        <v>13900.350416666668</v>
      </c>
      <c r="C89" s="330">
        <f t="shared" ref="C89:U89" si="6">C81+1.5*C88</f>
        <v>24952.056428571428</v>
      </c>
      <c r="D89" s="337">
        <f t="shared" si="6"/>
        <v>7954.2857142857138</v>
      </c>
      <c r="E89" s="330">
        <f t="shared" si="6"/>
        <v>10914.733673469389</v>
      </c>
      <c r="F89" s="337">
        <f t="shared" si="6"/>
        <v>14248.574336734691</v>
      </c>
      <c r="G89" s="330">
        <f t="shared" si="6"/>
        <v>13380.64731060606</v>
      </c>
      <c r="H89" s="337">
        <f t="shared" si="6"/>
        <v>16366.446081871345</v>
      </c>
      <c r="I89" s="330">
        <f t="shared" si="6"/>
        <v>23231.667226562498</v>
      </c>
      <c r="J89" s="337">
        <f t="shared" si="6"/>
        <v>8536.40625</v>
      </c>
      <c r="K89" s="330">
        <f t="shared" si="6"/>
        <v>10922.531611111111</v>
      </c>
      <c r="L89" s="337">
        <f t="shared" si="6"/>
        <v>14875.663699845678</v>
      </c>
      <c r="M89" s="330">
        <f>M81+1.5*M88</f>
        <v>7501.0884722222199</v>
      </c>
      <c r="N89" s="337">
        <f t="shared" si="6"/>
        <v>11488.14938271605</v>
      </c>
      <c r="O89" s="330">
        <f t="shared" si="6"/>
        <v>18474.308370370367</v>
      </c>
      <c r="P89" s="337">
        <f t="shared" si="6"/>
        <v>10999.792750000001</v>
      </c>
      <c r="Q89" s="330">
        <f t="shared" si="6"/>
        <v>20275.150833333333</v>
      </c>
      <c r="R89" s="337">
        <f t="shared" si="6"/>
        <v>24942.864047619045</v>
      </c>
      <c r="S89" s="330">
        <f t="shared" si="6"/>
        <v>17510.975588235291</v>
      </c>
      <c r="T89" s="337">
        <f t="shared" si="6"/>
        <v>19001.328299595141</v>
      </c>
      <c r="U89" s="330">
        <f t="shared" si="6"/>
        <v>10013.504583333333</v>
      </c>
      <c r="V89" s="338">
        <f>V81+1.5*V88</f>
        <v>14911.304285714285</v>
      </c>
    </row>
    <row r="90" spans="1:22" ht="15.75" thickBot="1">
      <c r="A90" s="326" t="s">
        <v>67</v>
      </c>
      <c r="B90" s="342">
        <f>B81-1.5*B88</f>
        <v>9834.5929166666647</v>
      </c>
      <c r="C90" s="331">
        <f t="shared" ref="C90:U90" si="7">C81-1.5*C88</f>
        <v>12272.406428571428</v>
      </c>
      <c r="D90" s="342">
        <f t="shared" si="7"/>
        <v>2870.3571428571431</v>
      </c>
      <c r="E90" s="331">
        <f t="shared" si="7"/>
        <v>4676.7651020408166</v>
      </c>
      <c r="F90" s="342">
        <f t="shared" si="7"/>
        <v>8456.8964795918364</v>
      </c>
      <c r="G90" s="331">
        <f t="shared" si="7"/>
        <v>1658.3048106060596</v>
      </c>
      <c r="H90" s="342">
        <f t="shared" si="7"/>
        <v>5591.446081871346</v>
      </c>
      <c r="I90" s="331">
        <f t="shared" si="7"/>
        <v>6045.2972265625031</v>
      </c>
      <c r="J90" s="342">
        <f t="shared" si="7"/>
        <v>3831.2437500000001</v>
      </c>
      <c r="K90" s="331">
        <f t="shared" si="7"/>
        <v>5918.4266111111119</v>
      </c>
      <c r="L90" s="342">
        <f t="shared" si="7"/>
        <v>7992.6418248456757</v>
      </c>
      <c r="M90" s="331">
        <f t="shared" si="7"/>
        <v>6000.1843055555564</v>
      </c>
      <c r="N90" s="342">
        <f t="shared" si="7"/>
        <v>8054.8160493827145</v>
      </c>
      <c r="O90" s="331">
        <f t="shared" si="7"/>
        <v>8520.0683703703726</v>
      </c>
      <c r="P90" s="342">
        <f t="shared" si="7"/>
        <v>5485.4852500000015</v>
      </c>
      <c r="Q90" s="331">
        <f t="shared" si="7"/>
        <v>5624.0658333333322</v>
      </c>
      <c r="R90" s="342">
        <f t="shared" si="7"/>
        <v>6860.4940476190495</v>
      </c>
      <c r="S90" s="331">
        <f t="shared" si="7"/>
        <v>6354.7255882352929</v>
      </c>
      <c r="T90" s="342">
        <f t="shared" si="7"/>
        <v>8961.1498380566773</v>
      </c>
      <c r="U90" s="331">
        <f t="shared" si="7"/>
        <v>4689.472083333334</v>
      </c>
      <c r="V90" s="354">
        <f>V81-1.5*V88</f>
        <v>7453.9642857142881</v>
      </c>
    </row>
    <row r="91" spans="1:22" ht="15.75" thickBot="1">
      <c r="A91" s="120"/>
      <c r="C91" s="335"/>
      <c r="E91" s="335"/>
      <c r="G91" s="335"/>
      <c r="I91" s="335"/>
      <c r="K91" s="335"/>
      <c r="M91" s="335"/>
      <c r="O91" s="335"/>
      <c r="Q91" s="335"/>
      <c r="S91" s="335"/>
      <c r="U91" s="335"/>
    </row>
    <row r="92" spans="1:22">
      <c r="A92" s="485" t="s">
        <v>56</v>
      </c>
      <c r="B92" s="343" t="b">
        <f t="shared" ref="B92:V92" si="8">IF(B2="","",AND(B2&gt;=B$90,B2&lt;=B$89))</f>
        <v>1</v>
      </c>
      <c r="C92" s="329" t="b">
        <f t="shared" si="8"/>
        <v>1</v>
      </c>
      <c r="D92" s="341" t="b">
        <f t="shared" si="8"/>
        <v>1</v>
      </c>
      <c r="E92" s="329" t="b">
        <f t="shared" si="8"/>
        <v>1</v>
      </c>
      <c r="F92" s="341" t="b">
        <f t="shared" si="8"/>
        <v>1</v>
      </c>
      <c r="G92" s="329" t="b">
        <f t="shared" si="8"/>
        <v>1</v>
      </c>
      <c r="H92" s="341" t="b">
        <f t="shared" si="8"/>
        <v>1</v>
      </c>
      <c r="I92" s="329" t="b">
        <f t="shared" si="8"/>
        <v>1</v>
      </c>
      <c r="J92" s="341" t="b">
        <f t="shared" si="8"/>
        <v>1</v>
      </c>
      <c r="K92" s="329" t="b">
        <f t="shared" si="8"/>
        <v>1</v>
      </c>
      <c r="L92" s="341" t="b">
        <f t="shared" si="8"/>
        <v>1</v>
      </c>
      <c r="M92" s="329" t="b">
        <f t="shared" si="8"/>
        <v>1</v>
      </c>
      <c r="N92" s="341" t="b">
        <f t="shared" si="8"/>
        <v>1</v>
      </c>
      <c r="O92" s="329" t="b">
        <f t="shared" si="8"/>
        <v>1</v>
      </c>
      <c r="P92" s="341" t="b">
        <f t="shared" si="8"/>
        <v>1</v>
      </c>
      <c r="Q92" s="329" t="b">
        <f t="shared" si="8"/>
        <v>1</v>
      </c>
      <c r="R92" s="341" t="b">
        <f t="shared" si="8"/>
        <v>1</v>
      </c>
      <c r="S92" s="329" t="b">
        <f t="shared" si="8"/>
        <v>1</v>
      </c>
      <c r="T92" s="341" t="b">
        <f t="shared" si="8"/>
        <v>1</v>
      </c>
      <c r="U92" s="329" t="b">
        <f t="shared" si="8"/>
        <v>1</v>
      </c>
      <c r="V92" s="353" t="b">
        <f t="shared" si="8"/>
        <v>0</v>
      </c>
    </row>
    <row r="93" spans="1:22">
      <c r="A93" s="486"/>
      <c r="B93" s="344" t="b">
        <f t="shared" ref="B93:V93" si="9">IF(B3="","",AND(B3&gt;=B$90,B3&lt;=B$89))</f>
        <v>1</v>
      </c>
      <c r="C93" s="330" t="b">
        <f t="shared" si="9"/>
        <v>1</v>
      </c>
      <c r="D93" s="337" t="b">
        <f t="shared" si="9"/>
        <v>1</v>
      </c>
      <c r="E93" s="330" t="b">
        <f t="shared" si="9"/>
        <v>1</v>
      </c>
      <c r="F93" s="337" t="b">
        <f t="shared" si="9"/>
        <v>1</v>
      </c>
      <c r="G93" s="330" t="b">
        <f t="shared" si="9"/>
        <v>1</v>
      </c>
      <c r="H93" s="337" t="b">
        <f t="shared" si="9"/>
        <v>1</v>
      </c>
      <c r="I93" s="330" t="b">
        <f t="shared" si="9"/>
        <v>1</v>
      </c>
      <c r="J93" s="337" t="b">
        <f t="shared" si="9"/>
        <v>1</v>
      </c>
      <c r="K93" s="330" t="b">
        <f t="shared" si="9"/>
        <v>1</v>
      </c>
      <c r="L93" s="337" t="b">
        <f t="shared" si="9"/>
        <v>1</v>
      </c>
      <c r="M93" s="330" t="b">
        <f t="shared" si="9"/>
        <v>1</v>
      </c>
      <c r="N93" s="337" t="b">
        <f t="shared" si="9"/>
        <v>1</v>
      </c>
      <c r="O93" s="330" t="b">
        <f t="shared" si="9"/>
        <v>1</v>
      </c>
      <c r="P93" s="337" t="b">
        <f t="shared" si="9"/>
        <v>0</v>
      </c>
      <c r="Q93" s="330" t="b">
        <f t="shared" si="9"/>
        <v>1</v>
      </c>
      <c r="R93" s="337" t="b">
        <f t="shared" si="9"/>
        <v>1</v>
      </c>
      <c r="S93" s="330" t="b">
        <f t="shared" si="9"/>
        <v>1</v>
      </c>
      <c r="T93" s="337" t="b">
        <f t="shared" si="9"/>
        <v>0</v>
      </c>
      <c r="U93" s="330" t="str">
        <f t="shared" si="9"/>
        <v/>
      </c>
      <c r="V93" s="338" t="b">
        <f t="shared" si="9"/>
        <v>1</v>
      </c>
    </row>
    <row r="94" spans="1:22">
      <c r="A94" s="486"/>
      <c r="B94" s="344" t="str">
        <f t="shared" ref="B94:V94" si="10">IF(B4="","",AND(B4&gt;=B$90,B4&lt;=B$89))</f>
        <v/>
      </c>
      <c r="C94" s="330" t="b">
        <f t="shared" si="10"/>
        <v>1</v>
      </c>
      <c r="D94" s="337" t="str">
        <f t="shared" si="10"/>
        <v/>
      </c>
      <c r="E94" s="330" t="b">
        <f t="shared" si="10"/>
        <v>1</v>
      </c>
      <c r="F94" s="337" t="b">
        <f t="shared" si="10"/>
        <v>1</v>
      </c>
      <c r="G94" s="330" t="b">
        <f t="shared" si="10"/>
        <v>1</v>
      </c>
      <c r="H94" s="337" t="b">
        <f t="shared" si="10"/>
        <v>1</v>
      </c>
      <c r="I94" s="330" t="b">
        <f t="shared" si="10"/>
        <v>1</v>
      </c>
      <c r="J94" s="337" t="b">
        <f t="shared" si="10"/>
        <v>1</v>
      </c>
      <c r="K94" s="330" t="b">
        <f t="shared" si="10"/>
        <v>1</v>
      </c>
      <c r="L94" s="337" t="b">
        <f t="shared" si="10"/>
        <v>1</v>
      </c>
      <c r="M94" s="330" t="str">
        <f t="shared" si="10"/>
        <v/>
      </c>
      <c r="N94" s="337" t="b">
        <f t="shared" si="10"/>
        <v>1</v>
      </c>
      <c r="O94" s="330" t="b">
        <f t="shared" si="10"/>
        <v>1</v>
      </c>
      <c r="P94" s="337" t="b">
        <f t="shared" si="10"/>
        <v>1</v>
      </c>
      <c r="Q94" s="330" t="b">
        <f t="shared" si="10"/>
        <v>1</v>
      </c>
      <c r="R94" s="337" t="b">
        <f t="shared" si="10"/>
        <v>1</v>
      </c>
      <c r="S94" s="330" t="b">
        <f t="shared" si="10"/>
        <v>1</v>
      </c>
      <c r="T94" s="337" t="b">
        <f t="shared" si="10"/>
        <v>1</v>
      </c>
      <c r="U94" s="330" t="str">
        <f t="shared" si="10"/>
        <v/>
      </c>
      <c r="V94" s="338" t="str">
        <f t="shared" si="10"/>
        <v/>
      </c>
    </row>
    <row r="95" spans="1:22">
      <c r="A95" s="486"/>
      <c r="B95" s="344" t="str">
        <f t="shared" ref="B95:V95" si="11">IF(B5="","",AND(B5&gt;=B$90,B5&lt;=B$89))</f>
        <v/>
      </c>
      <c r="C95" s="330" t="b">
        <f t="shared" si="11"/>
        <v>1</v>
      </c>
      <c r="D95" s="337" t="str">
        <f t="shared" si="11"/>
        <v/>
      </c>
      <c r="E95" s="330" t="str">
        <f t="shared" si="11"/>
        <v/>
      </c>
      <c r="F95" s="337" t="str">
        <f t="shared" si="11"/>
        <v/>
      </c>
      <c r="G95" s="330" t="b">
        <f t="shared" si="11"/>
        <v>1</v>
      </c>
      <c r="H95" s="337" t="b">
        <f t="shared" si="11"/>
        <v>1</v>
      </c>
      <c r="I95" s="330" t="b">
        <f t="shared" si="11"/>
        <v>1</v>
      </c>
      <c r="J95" s="337" t="str">
        <f t="shared" si="11"/>
        <v/>
      </c>
      <c r="K95" s="330" t="b">
        <f t="shared" si="11"/>
        <v>1</v>
      </c>
      <c r="L95" s="337" t="str">
        <f t="shared" si="11"/>
        <v/>
      </c>
      <c r="M95" s="330" t="str">
        <f t="shared" si="11"/>
        <v/>
      </c>
      <c r="N95" s="337" t="str">
        <f t="shared" si="11"/>
        <v/>
      </c>
      <c r="O95" s="330" t="b">
        <f t="shared" si="11"/>
        <v>1</v>
      </c>
      <c r="P95" s="337" t="str">
        <f t="shared" si="11"/>
        <v/>
      </c>
      <c r="Q95" s="330" t="b">
        <f t="shared" si="11"/>
        <v>0</v>
      </c>
      <c r="R95" s="337" t="str">
        <f t="shared" si="11"/>
        <v/>
      </c>
      <c r="S95" s="330" t="b">
        <f t="shared" si="11"/>
        <v>1</v>
      </c>
      <c r="T95" s="337" t="b">
        <f t="shared" si="11"/>
        <v>1</v>
      </c>
      <c r="U95" s="330" t="str">
        <f t="shared" si="11"/>
        <v/>
      </c>
      <c r="V95" s="338" t="str">
        <f t="shared" si="11"/>
        <v/>
      </c>
    </row>
    <row r="96" spans="1:22">
      <c r="A96" s="486"/>
      <c r="B96" s="344" t="str">
        <f t="shared" ref="B96:V96" si="12">IF(B6="","",AND(B6&gt;=B$90,B6&lt;=B$89))</f>
        <v/>
      </c>
      <c r="C96" s="330" t="b">
        <f t="shared" si="12"/>
        <v>0</v>
      </c>
      <c r="D96" s="337" t="str">
        <f t="shared" si="12"/>
        <v/>
      </c>
      <c r="E96" s="330" t="str">
        <f t="shared" si="12"/>
        <v/>
      </c>
      <c r="F96" s="337" t="str">
        <f t="shared" si="12"/>
        <v/>
      </c>
      <c r="G96" s="330" t="b">
        <f t="shared" si="12"/>
        <v>1</v>
      </c>
      <c r="H96" s="337" t="b">
        <f t="shared" si="12"/>
        <v>1</v>
      </c>
      <c r="I96" s="330" t="b">
        <f t="shared" si="12"/>
        <v>1</v>
      </c>
      <c r="J96" s="337" t="str">
        <f t="shared" si="12"/>
        <v/>
      </c>
      <c r="K96" s="330" t="str">
        <f t="shared" si="12"/>
        <v/>
      </c>
      <c r="L96" s="337" t="str">
        <f t="shared" si="12"/>
        <v/>
      </c>
      <c r="M96" s="330" t="str">
        <f t="shared" si="12"/>
        <v/>
      </c>
      <c r="N96" s="337" t="str">
        <f t="shared" si="12"/>
        <v/>
      </c>
      <c r="O96" s="330" t="b">
        <f t="shared" si="12"/>
        <v>1</v>
      </c>
      <c r="P96" s="337" t="str">
        <f t="shared" si="12"/>
        <v/>
      </c>
      <c r="Q96" s="330" t="str">
        <f t="shared" si="12"/>
        <v/>
      </c>
      <c r="R96" s="337" t="str">
        <f t="shared" si="12"/>
        <v/>
      </c>
      <c r="S96" s="330" t="b">
        <f t="shared" si="12"/>
        <v>1</v>
      </c>
      <c r="T96" s="337" t="str">
        <f t="shared" si="12"/>
        <v/>
      </c>
      <c r="U96" s="330" t="str">
        <f t="shared" si="12"/>
        <v/>
      </c>
      <c r="V96" s="338" t="str">
        <f t="shared" si="12"/>
        <v/>
      </c>
    </row>
    <row r="97" spans="1:22">
      <c r="A97" s="486"/>
      <c r="B97" s="344" t="str">
        <f t="shared" ref="B97:V97" si="13">IF(B7="","",AND(B7&gt;=B$90,B7&lt;=B$89))</f>
        <v/>
      </c>
      <c r="C97" s="330" t="str">
        <f t="shared" si="13"/>
        <v/>
      </c>
      <c r="D97" s="337" t="str">
        <f t="shared" si="13"/>
        <v/>
      </c>
      <c r="E97" s="330" t="str">
        <f t="shared" si="13"/>
        <v/>
      </c>
      <c r="F97" s="337" t="str">
        <f t="shared" si="13"/>
        <v/>
      </c>
      <c r="G97" s="330" t="b">
        <f t="shared" si="13"/>
        <v>1</v>
      </c>
      <c r="H97" s="337" t="b">
        <f t="shared" si="13"/>
        <v>1</v>
      </c>
      <c r="I97" s="330" t="b">
        <f t="shared" si="13"/>
        <v>1</v>
      </c>
      <c r="J97" s="337" t="str">
        <f t="shared" si="13"/>
        <v/>
      </c>
      <c r="K97" s="330" t="str">
        <f t="shared" si="13"/>
        <v/>
      </c>
      <c r="L97" s="337" t="str">
        <f t="shared" si="13"/>
        <v/>
      </c>
      <c r="M97" s="330" t="str">
        <f t="shared" si="13"/>
        <v/>
      </c>
      <c r="N97" s="337" t="str">
        <f t="shared" si="13"/>
        <v/>
      </c>
      <c r="O97" s="330" t="b">
        <f t="shared" si="13"/>
        <v>1</v>
      </c>
      <c r="P97" s="337" t="str">
        <f t="shared" si="13"/>
        <v/>
      </c>
      <c r="Q97" s="330" t="str">
        <f t="shared" si="13"/>
        <v/>
      </c>
      <c r="R97" s="337" t="str">
        <f t="shared" si="13"/>
        <v/>
      </c>
      <c r="S97" s="330" t="b">
        <f t="shared" si="13"/>
        <v>0</v>
      </c>
      <c r="T97" s="337" t="str">
        <f t="shared" si="13"/>
        <v/>
      </c>
      <c r="U97" s="330" t="str">
        <f t="shared" si="13"/>
        <v/>
      </c>
      <c r="V97" s="338" t="str">
        <f t="shared" si="13"/>
        <v/>
      </c>
    </row>
    <row r="98" spans="1:22">
      <c r="A98" s="486"/>
      <c r="B98" s="344" t="str">
        <f t="shared" ref="B98:V98" si="14">IF(B8="","",AND(B8&gt;=B$90,B8&lt;=B$89))</f>
        <v/>
      </c>
      <c r="C98" s="330" t="str">
        <f t="shared" si="14"/>
        <v/>
      </c>
      <c r="D98" s="337" t="str">
        <f t="shared" si="14"/>
        <v/>
      </c>
      <c r="E98" s="330" t="str">
        <f t="shared" si="14"/>
        <v/>
      </c>
      <c r="F98" s="337" t="str">
        <f t="shared" si="14"/>
        <v/>
      </c>
      <c r="G98" s="330" t="b">
        <f t="shared" si="14"/>
        <v>1</v>
      </c>
      <c r="H98" s="337" t="b">
        <f t="shared" si="14"/>
        <v>1</v>
      </c>
      <c r="I98" s="330" t="b">
        <f t="shared" si="14"/>
        <v>1</v>
      </c>
      <c r="J98" s="337" t="str">
        <f t="shared" si="14"/>
        <v/>
      </c>
      <c r="K98" s="330" t="str">
        <f t="shared" si="14"/>
        <v/>
      </c>
      <c r="L98" s="337" t="str">
        <f t="shared" si="14"/>
        <v/>
      </c>
      <c r="M98" s="330" t="str">
        <f t="shared" si="14"/>
        <v/>
      </c>
      <c r="N98" s="337" t="str">
        <f t="shared" si="14"/>
        <v/>
      </c>
      <c r="O98" s="330" t="b">
        <f t="shared" si="14"/>
        <v>1</v>
      </c>
      <c r="P98" s="337" t="str">
        <f t="shared" si="14"/>
        <v/>
      </c>
      <c r="Q98" s="330" t="str">
        <f t="shared" si="14"/>
        <v/>
      </c>
      <c r="R98" s="337" t="str">
        <f t="shared" si="14"/>
        <v/>
      </c>
      <c r="S98" s="330" t="str">
        <f t="shared" si="14"/>
        <v/>
      </c>
      <c r="T98" s="337" t="str">
        <f t="shared" si="14"/>
        <v/>
      </c>
      <c r="U98" s="330" t="str">
        <f t="shared" si="14"/>
        <v/>
      </c>
      <c r="V98" s="338" t="str">
        <f t="shared" si="14"/>
        <v/>
      </c>
    </row>
    <row r="99" spans="1:22">
      <c r="A99" s="486"/>
      <c r="B99" s="344" t="str">
        <f t="shared" ref="B99:V99" si="15">IF(B9="","",AND(B9&gt;=B$90,B9&lt;=B$89))</f>
        <v/>
      </c>
      <c r="C99" s="330" t="str">
        <f t="shared" si="15"/>
        <v/>
      </c>
      <c r="D99" s="337" t="str">
        <f t="shared" si="15"/>
        <v/>
      </c>
      <c r="E99" s="330" t="str">
        <f t="shared" si="15"/>
        <v/>
      </c>
      <c r="F99" s="337" t="str">
        <f t="shared" si="15"/>
        <v/>
      </c>
      <c r="G99" s="330" t="b">
        <f t="shared" si="15"/>
        <v>1</v>
      </c>
      <c r="H99" s="337" t="b">
        <f t="shared" si="15"/>
        <v>1</v>
      </c>
      <c r="I99" s="330" t="b">
        <f t="shared" si="15"/>
        <v>1</v>
      </c>
      <c r="J99" s="337" t="str">
        <f t="shared" si="15"/>
        <v/>
      </c>
      <c r="K99" s="330" t="str">
        <f t="shared" si="15"/>
        <v/>
      </c>
      <c r="L99" s="337" t="str">
        <f t="shared" si="15"/>
        <v/>
      </c>
      <c r="M99" s="330" t="str">
        <f t="shared" si="15"/>
        <v/>
      </c>
      <c r="N99" s="337" t="str">
        <f t="shared" si="15"/>
        <v/>
      </c>
      <c r="O99" s="330" t="str">
        <f t="shared" si="15"/>
        <v/>
      </c>
      <c r="P99" s="337" t="str">
        <f t="shared" si="15"/>
        <v/>
      </c>
      <c r="Q99" s="330" t="str">
        <f t="shared" si="15"/>
        <v/>
      </c>
      <c r="R99" s="337" t="str">
        <f t="shared" si="15"/>
        <v/>
      </c>
      <c r="S99" s="330" t="str">
        <f t="shared" si="15"/>
        <v/>
      </c>
      <c r="T99" s="337" t="str">
        <f t="shared" si="15"/>
        <v/>
      </c>
      <c r="U99" s="330" t="str">
        <f t="shared" si="15"/>
        <v/>
      </c>
      <c r="V99" s="338" t="str">
        <f t="shared" si="15"/>
        <v/>
      </c>
    </row>
    <row r="100" spans="1:22">
      <c r="A100" s="486"/>
      <c r="B100" s="344" t="str">
        <f t="shared" ref="B100:V100" si="16">IF(B10="","",AND(B10&gt;=B$90,B10&lt;=B$89))</f>
        <v/>
      </c>
      <c r="C100" s="330" t="str">
        <f t="shared" si="16"/>
        <v/>
      </c>
      <c r="D100" s="337" t="str">
        <f t="shared" si="16"/>
        <v/>
      </c>
      <c r="E100" s="330" t="str">
        <f t="shared" si="16"/>
        <v/>
      </c>
      <c r="F100" s="337" t="str">
        <f t="shared" si="16"/>
        <v/>
      </c>
      <c r="G100" s="330" t="b">
        <f t="shared" si="16"/>
        <v>1</v>
      </c>
      <c r="H100" s="337" t="b">
        <f t="shared" si="16"/>
        <v>1</v>
      </c>
      <c r="I100" s="330" t="b">
        <f t="shared" si="16"/>
        <v>1</v>
      </c>
      <c r="J100" s="337" t="str">
        <f t="shared" si="16"/>
        <v/>
      </c>
      <c r="K100" s="330" t="str">
        <f t="shared" si="16"/>
        <v/>
      </c>
      <c r="L100" s="337" t="str">
        <f t="shared" si="16"/>
        <v/>
      </c>
      <c r="M100" s="330" t="str">
        <f t="shared" si="16"/>
        <v/>
      </c>
      <c r="N100" s="337" t="str">
        <f t="shared" si="16"/>
        <v/>
      </c>
      <c r="O100" s="330" t="str">
        <f t="shared" si="16"/>
        <v/>
      </c>
      <c r="P100" s="337" t="str">
        <f t="shared" si="16"/>
        <v/>
      </c>
      <c r="Q100" s="330" t="str">
        <f t="shared" si="16"/>
        <v/>
      </c>
      <c r="R100" s="337" t="str">
        <f t="shared" si="16"/>
        <v/>
      </c>
      <c r="S100" s="330" t="str">
        <f t="shared" si="16"/>
        <v/>
      </c>
      <c r="T100" s="337" t="str">
        <f t="shared" si="16"/>
        <v/>
      </c>
      <c r="U100" s="330" t="str">
        <f t="shared" si="16"/>
        <v/>
      </c>
      <c r="V100" s="338" t="str">
        <f t="shared" si="16"/>
        <v/>
      </c>
    </row>
    <row r="101" spans="1:22">
      <c r="A101" s="486"/>
      <c r="B101" s="344" t="str">
        <f t="shared" ref="B101:V101" si="17">IF(B11="","",AND(B11&gt;=B$90,B11&lt;=B$89))</f>
        <v/>
      </c>
      <c r="C101" s="330" t="str">
        <f t="shared" si="17"/>
        <v/>
      </c>
      <c r="D101" s="337" t="str">
        <f t="shared" si="17"/>
        <v/>
      </c>
      <c r="E101" s="330" t="str">
        <f t="shared" si="17"/>
        <v/>
      </c>
      <c r="F101" s="337" t="str">
        <f t="shared" si="17"/>
        <v/>
      </c>
      <c r="G101" s="330" t="b">
        <f t="shared" si="17"/>
        <v>1</v>
      </c>
      <c r="H101" s="337" t="b">
        <f t="shared" si="17"/>
        <v>1</v>
      </c>
      <c r="I101" s="330" t="b">
        <f t="shared" si="17"/>
        <v>1</v>
      </c>
      <c r="J101" s="337" t="str">
        <f t="shared" si="17"/>
        <v/>
      </c>
      <c r="K101" s="330" t="str">
        <f t="shared" si="17"/>
        <v/>
      </c>
      <c r="L101" s="337" t="str">
        <f t="shared" si="17"/>
        <v/>
      </c>
      <c r="M101" s="330" t="str">
        <f t="shared" si="17"/>
        <v/>
      </c>
      <c r="N101" s="337" t="str">
        <f t="shared" si="17"/>
        <v/>
      </c>
      <c r="O101" s="330" t="str">
        <f t="shared" si="17"/>
        <v/>
      </c>
      <c r="P101" s="337" t="str">
        <f t="shared" si="17"/>
        <v/>
      </c>
      <c r="Q101" s="330" t="str">
        <f t="shared" si="17"/>
        <v/>
      </c>
      <c r="R101" s="337" t="str">
        <f t="shared" si="17"/>
        <v/>
      </c>
      <c r="S101" s="330" t="str">
        <f t="shared" si="17"/>
        <v/>
      </c>
      <c r="T101" s="337" t="str">
        <f t="shared" si="17"/>
        <v/>
      </c>
      <c r="U101" s="330" t="str">
        <f t="shared" si="17"/>
        <v/>
      </c>
      <c r="V101" s="338" t="str">
        <f t="shared" si="17"/>
        <v/>
      </c>
    </row>
    <row r="102" spans="1:22">
      <c r="A102" s="486"/>
      <c r="B102" s="344" t="str">
        <f t="shared" ref="B102:V102" si="18">IF(B12="","",AND(B12&gt;=B$90,B12&lt;=B$89))</f>
        <v/>
      </c>
      <c r="C102" s="330" t="str">
        <f t="shared" si="18"/>
        <v/>
      </c>
      <c r="D102" s="337" t="str">
        <f t="shared" si="18"/>
        <v/>
      </c>
      <c r="E102" s="330" t="str">
        <f t="shared" si="18"/>
        <v/>
      </c>
      <c r="F102" s="337" t="str">
        <f t="shared" si="18"/>
        <v/>
      </c>
      <c r="G102" s="330" t="b">
        <f t="shared" si="18"/>
        <v>1</v>
      </c>
      <c r="H102" s="337" t="b">
        <f t="shared" si="18"/>
        <v>1</v>
      </c>
      <c r="I102" s="330" t="b">
        <f t="shared" si="18"/>
        <v>1</v>
      </c>
      <c r="J102" s="337" t="str">
        <f t="shared" si="18"/>
        <v/>
      </c>
      <c r="K102" s="330" t="str">
        <f t="shared" si="18"/>
        <v/>
      </c>
      <c r="L102" s="337" t="str">
        <f t="shared" si="18"/>
        <v/>
      </c>
      <c r="M102" s="330" t="str">
        <f t="shared" si="18"/>
        <v/>
      </c>
      <c r="N102" s="337" t="str">
        <f t="shared" si="18"/>
        <v/>
      </c>
      <c r="O102" s="330" t="str">
        <f t="shared" si="18"/>
        <v/>
      </c>
      <c r="P102" s="337" t="str">
        <f t="shared" si="18"/>
        <v/>
      </c>
      <c r="Q102" s="330" t="str">
        <f t="shared" si="18"/>
        <v/>
      </c>
      <c r="R102" s="337" t="str">
        <f t="shared" si="18"/>
        <v/>
      </c>
      <c r="S102" s="330" t="str">
        <f t="shared" si="18"/>
        <v/>
      </c>
      <c r="T102" s="337" t="str">
        <f t="shared" si="18"/>
        <v/>
      </c>
      <c r="U102" s="330" t="str">
        <f t="shared" si="18"/>
        <v/>
      </c>
      <c r="V102" s="338" t="str">
        <f t="shared" si="18"/>
        <v/>
      </c>
    </row>
    <row r="103" spans="1:22">
      <c r="A103" s="486"/>
      <c r="B103" s="344" t="str">
        <f t="shared" ref="B103:V103" si="19">IF(B13="","",AND(B13&gt;=B$90,B13&lt;=B$89))</f>
        <v/>
      </c>
      <c r="C103" s="330" t="str">
        <f t="shared" si="19"/>
        <v/>
      </c>
      <c r="D103" s="337" t="str">
        <f t="shared" si="19"/>
        <v/>
      </c>
      <c r="E103" s="330" t="str">
        <f t="shared" si="19"/>
        <v/>
      </c>
      <c r="F103" s="337" t="str">
        <f t="shared" si="19"/>
        <v/>
      </c>
      <c r="G103" s="330" t="b">
        <f t="shared" si="19"/>
        <v>1</v>
      </c>
      <c r="H103" s="337" t="b">
        <f t="shared" si="19"/>
        <v>1</v>
      </c>
      <c r="I103" s="330" t="b">
        <f t="shared" si="19"/>
        <v>1</v>
      </c>
      <c r="J103" s="337" t="str">
        <f t="shared" si="19"/>
        <v/>
      </c>
      <c r="K103" s="330" t="str">
        <f t="shared" si="19"/>
        <v/>
      </c>
      <c r="L103" s="337" t="str">
        <f t="shared" si="19"/>
        <v/>
      </c>
      <c r="M103" s="330" t="str">
        <f t="shared" si="19"/>
        <v/>
      </c>
      <c r="N103" s="337" t="str">
        <f t="shared" si="19"/>
        <v/>
      </c>
      <c r="O103" s="330" t="str">
        <f t="shared" si="19"/>
        <v/>
      </c>
      <c r="P103" s="337" t="str">
        <f t="shared" si="19"/>
        <v/>
      </c>
      <c r="Q103" s="330" t="str">
        <f t="shared" si="19"/>
        <v/>
      </c>
      <c r="R103" s="337" t="str">
        <f t="shared" si="19"/>
        <v/>
      </c>
      <c r="S103" s="330" t="str">
        <f t="shared" si="19"/>
        <v/>
      </c>
      <c r="T103" s="337" t="str">
        <f t="shared" si="19"/>
        <v/>
      </c>
      <c r="U103" s="330" t="str">
        <f t="shared" si="19"/>
        <v/>
      </c>
      <c r="V103" s="338" t="str">
        <f t="shared" si="19"/>
        <v/>
      </c>
    </row>
    <row r="104" spans="1:22">
      <c r="A104" s="486"/>
      <c r="B104" s="344" t="str">
        <f t="shared" ref="B104:V104" si="20">IF(B14="","",AND(B14&gt;=B$90,B14&lt;=B$89))</f>
        <v/>
      </c>
      <c r="C104" s="330" t="str">
        <f t="shared" si="20"/>
        <v/>
      </c>
      <c r="D104" s="337" t="str">
        <f t="shared" si="20"/>
        <v/>
      </c>
      <c r="E104" s="330" t="str">
        <f t="shared" si="20"/>
        <v/>
      </c>
      <c r="F104" s="337" t="str">
        <f t="shared" si="20"/>
        <v/>
      </c>
      <c r="G104" s="330" t="b">
        <f t="shared" si="20"/>
        <v>1</v>
      </c>
      <c r="H104" s="337" t="b">
        <f t="shared" si="20"/>
        <v>1</v>
      </c>
      <c r="I104" s="330" t="b">
        <f t="shared" si="20"/>
        <v>1</v>
      </c>
      <c r="J104" s="337" t="str">
        <f t="shared" si="20"/>
        <v/>
      </c>
      <c r="K104" s="330" t="str">
        <f t="shared" si="20"/>
        <v/>
      </c>
      <c r="L104" s="337" t="str">
        <f t="shared" si="20"/>
        <v/>
      </c>
      <c r="M104" s="330" t="str">
        <f t="shared" si="20"/>
        <v/>
      </c>
      <c r="N104" s="337" t="str">
        <f t="shared" si="20"/>
        <v/>
      </c>
      <c r="O104" s="330" t="str">
        <f t="shared" si="20"/>
        <v/>
      </c>
      <c r="P104" s="337" t="str">
        <f t="shared" si="20"/>
        <v/>
      </c>
      <c r="Q104" s="330" t="str">
        <f t="shared" si="20"/>
        <v/>
      </c>
      <c r="R104" s="337" t="str">
        <f t="shared" si="20"/>
        <v/>
      </c>
      <c r="S104" s="330" t="str">
        <f t="shared" si="20"/>
        <v/>
      </c>
      <c r="T104" s="337" t="str">
        <f t="shared" si="20"/>
        <v/>
      </c>
      <c r="U104" s="330" t="str">
        <f t="shared" si="20"/>
        <v/>
      </c>
      <c r="V104" s="338" t="str">
        <f t="shared" si="20"/>
        <v/>
      </c>
    </row>
    <row r="105" spans="1:22">
      <c r="A105" s="486"/>
      <c r="B105" s="344" t="str">
        <f t="shared" ref="B105:V105" si="21">IF(B15="","",AND(B15&gt;=B$90,B15&lt;=B$89))</f>
        <v/>
      </c>
      <c r="C105" s="330" t="str">
        <f t="shared" si="21"/>
        <v/>
      </c>
      <c r="D105" s="337" t="str">
        <f t="shared" si="21"/>
        <v/>
      </c>
      <c r="E105" s="330" t="str">
        <f t="shared" si="21"/>
        <v/>
      </c>
      <c r="F105" s="337" t="str">
        <f t="shared" si="21"/>
        <v/>
      </c>
      <c r="G105" s="330" t="b">
        <f t="shared" si="21"/>
        <v>1</v>
      </c>
      <c r="H105" s="337" t="b">
        <f t="shared" si="21"/>
        <v>1</v>
      </c>
      <c r="I105" s="330" t="b">
        <f t="shared" si="21"/>
        <v>1</v>
      </c>
      <c r="J105" s="337" t="str">
        <f t="shared" si="21"/>
        <v/>
      </c>
      <c r="K105" s="330" t="str">
        <f t="shared" si="21"/>
        <v/>
      </c>
      <c r="L105" s="337" t="str">
        <f t="shared" si="21"/>
        <v/>
      </c>
      <c r="M105" s="330" t="str">
        <f t="shared" si="21"/>
        <v/>
      </c>
      <c r="N105" s="337" t="str">
        <f t="shared" si="21"/>
        <v/>
      </c>
      <c r="O105" s="330" t="str">
        <f t="shared" si="21"/>
        <v/>
      </c>
      <c r="P105" s="337" t="str">
        <f t="shared" si="21"/>
        <v/>
      </c>
      <c r="Q105" s="330" t="str">
        <f t="shared" si="21"/>
        <v/>
      </c>
      <c r="R105" s="337" t="str">
        <f t="shared" si="21"/>
        <v/>
      </c>
      <c r="S105" s="330" t="str">
        <f t="shared" si="21"/>
        <v/>
      </c>
      <c r="T105" s="337" t="str">
        <f t="shared" si="21"/>
        <v/>
      </c>
      <c r="U105" s="330" t="str">
        <f t="shared" si="21"/>
        <v/>
      </c>
      <c r="V105" s="338" t="str">
        <f t="shared" si="21"/>
        <v/>
      </c>
    </row>
    <row r="106" spans="1:22">
      <c r="A106" s="486"/>
      <c r="B106" s="344" t="str">
        <f t="shared" ref="B106:V106" si="22">IF(B16="","",AND(B16&gt;=B$90,B16&lt;=B$89))</f>
        <v/>
      </c>
      <c r="C106" s="330" t="str">
        <f t="shared" si="22"/>
        <v/>
      </c>
      <c r="D106" s="337" t="str">
        <f t="shared" si="22"/>
        <v/>
      </c>
      <c r="E106" s="330" t="str">
        <f t="shared" si="22"/>
        <v/>
      </c>
      <c r="F106" s="337" t="str">
        <f t="shared" si="22"/>
        <v/>
      </c>
      <c r="G106" s="330" t="b">
        <f t="shared" si="22"/>
        <v>1</v>
      </c>
      <c r="H106" s="337" t="b">
        <f t="shared" si="22"/>
        <v>1</v>
      </c>
      <c r="I106" s="330" t="b">
        <f t="shared" si="22"/>
        <v>1</v>
      </c>
      <c r="J106" s="337" t="str">
        <f t="shared" si="22"/>
        <v/>
      </c>
      <c r="K106" s="330" t="str">
        <f t="shared" si="22"/>
        <v/>
      </c>
      <c r="L106" s="337" t="str">
        <f t="shared" si="22"/>
        <v/>
      </c>
      <c r="M106" s="330" t="str">
        <f t="shared" si="22"/>
        <v/>
      </c>
      <c r="N106" s="337" t="str">
        <f t="shared" si="22"/>
        <v/>
      </c>
      <c r="O106" s="330" t="str">
        <f t="shared" si="22"/>
        <v/>
      </c>
      <c r="P106" s="337" t="str">
        <f t="shared" si="22"/>
        <v/>
      </c>
      <c r="Q106" s="330" t="str">
        <f t="shared" si="22"/>
        <v/>
      </c>
      <c r="R106" s="337" t="str">
        <f t="shared" si="22"/>
        <v/>
      </c>
      <c r="S106" s="330" t="str">
        <f t="shared" si="22"/>
        <v/>
      </c>
      <c r="T106" s="337" t="str">
        <f t="shared" si="22"/>
        <v/>
      </c>
      <c r="U106" s="330" t="str">
        <f t="shared" si="22"/>
        <v/>
      </c>
      <c r="V106" s="338" t="str">
        <f t="shared" si="22"/>
        <v/>
      </c>
    </row>
    <row r="107" spans="1:22">
      <c r="A107" s="486"/>
      <c r="B107" s="344" t="str">
        <f t="shared" ref="B107:V107" si="23">IF(B17="","",AND(B17&gt;=B$90,B17&lt;=B$89))</f>
        <v/>
      </c>
      <c r="C107" s="330" t="str">
        <f t="shared" si="23"/>
        <v/>
      </c>
      <c r="D107" s="337" t="str">
        <f t="shared" si="23"/>
        <v/>
      </c>
      <c r="E107" s="330" t="str">
        <f t="shared" si="23"/>
        <v/>
      </c>
      <c r="F107" s="337" t="str">
        <f t="shared" si="23"/>
        <v/>
      </c>
      <c r="G107" s="330" t="b">
        <f t="shared" si="23"/>
        <v>1</v>
      </c>
      <c r="H107" s="337" t="b">
        <f t="shared" si="23"/>
        <v>1</v>
      </c>
      <c r="I107" s="330" t="b">
        <f t="shared" si="23"/>
        <v>1</v>
      </c>
      <c r="J107" s="337" t="str">
        <f t="shared" si="23"/>
        <v/>
      </c>
      <c r="K107" s="330" t="str">
        <f t="shared" si="23"/>
        <v/>
      </c>
      <c r="L107" s="337" t="str">
        <f t="shared" si="23"/>
        <v/>
      </c>
      <c r="M107" s="330" t="str">
        <f t="shared" si="23"/>
        <v/>
      </c>
      <c r="N107" s="337" t="str">
        <f t="shared" si="23"/>
        <v/>
      </c>
      <c r="O107" s="330" t="str">
        <f t="shared" si="23"/>
        <v/>
      </c>
      <c r="P107" s="337" t="str">
        <f t="shared" si="23"/>
        <v/>
      </c>
      <c r="Q107" s="330" t="str">
        <f t="shared" si="23"/>
        <v/>
      </c>
      <c r="R107" s="337" t="str">
        <f t="shared" si="23"/>
        <v/>
      </c>
      <c r="S107" s="330" t="str">
        <f t="shared" si="23"/>
        <v/>
      </c>
      <c r="T107" s="337" t="str">
        <f t="shared" si="23"/>
        <v/>
      </c>
      <c r="U107" s="330" t="str">
        <f t="shared" si="23"/>
        <v/>
      </c>
      <c r="V107" s="338" t="str">
        <f t="shared" si="23"/>
        <v/>
      </c>
    </row>
    <row r="108" spans="1:22">
      <c r="A108" s="486"/>
      <c r="B108" s="344" t="str">
        <f t="shared" ref="B108:V108" si="24">IF(B18="","",AND(B18&gt;=B$90,B18&lt;=B$89))</f>
        <v/>
      </c>
      <c r="C108" s="330" t="str">
        <f t="shared" si="24"/>
        <v/>
      </c>
      <c r="D108" s="337" t="str">
        <f t="shared" si="24"/>
        <v/>
      </c>
      <c r="E108" s="330" t="str">
        <f t="shared" si="24"/>
        <v/>
      </c>
      <c r="F108" s="337" t="str">
        <f t="shared" si="24"/>
        <v/>
      </c>
      <c r="G108" s="330" t="b">
        <f t="shared" si="24"/>
        <v>1</v>
      </c>
      <c r="H108" s="337" t="b">
        <f t="shared" si="24"/>
        <v>1</v>
      </c>
      <c r="I108" s="330" t="b">
        <f t="shared" si="24"/>
        <v>1</v>
      </c>
      <c r="J108" s="337" t="str">
        <f t="shared" si="24"/>
        <v/>
      </c>
      <c r="K108" s="330" t="str">
        <f t="shared" si="24"/>
        <v/>
      </c>
      <c r="L108" s="337" t="str">
        <f t="shared" si="24"/>
        <v/>
      </c>
      <c r="M108" s="330" t="str">
        <f t="shared" si="24"/>
        <v/>
      </c>
      <c r="N108" s="337" t="str">
        <f t="shared" si="24"/>
        <v/>
      </c>
      <c r="O108" s="330" t="str">
        <f t="shared" si="24"/>
        <v/>
      </c>
      <c r="P108" s="337" t="str">
        <f t="shared" si="24"/>
        <v/>
      </c>
      <c r="Q108" s="330" t="str">
        <f t="shared" si="24"/>
        <v/>
      </c>
      <c r="R108" s="337" t="str">
        <f t="shared" si="24"/>
        <v/>
      </c>
      <c r="S108" s="330" t="str">
        <f t="shared" si="24"/>
        <v/>
      </c>
      <c r="T108" s="337" t="str">
        <f t="shared" si="24"/>
        <v/>
      </c>
      <c r="U108" s="330" t="str">
        <f t="shared" si="24"/>
        <v/>
      </c>
      <c r="V108" s="338" t="str">
        <f t="shared" si="24"/>
        <v/>
      </c>
    </row>
    <row r="109" spans="1:22">
      <c r="A109" s="486"/>
      <c r="B109" s="344" t="str">
        <f t="shared" ref="B109:V109" si="25">IF(B19="","",AND(B19&gt;=B$90,B19&lt;=B$89))</f>
        <v/>
      </c>
      <c r="C109" s="330" t="str">
        <f t="shared" si="25"/>
        <v/>
      </c>
      <c r="D109" s="337" t="str">
        <f t="shared" si="25"/>
        <v/>
      </c>
      <c r="E109" s="330" t="str">
        <f t="shared" si="25"/>
        <v/>
      </c>
      <c r="F109" s="337" t="str">
        <f t="shared" si="25"/>
        <v/>
      </c>
      <c r="G109" s="330" t="b">
        <f t="shared" si="25"/>
        <v>1</v>
      </c>
      <c r="H109" s="337" t="b">
        <f t="shared" si="25"/>
        <v>1</v>
      </c>
      <c r="I109" s="330" t="b">
        <f t="shared" si="25"/>
        <v>1</v>
      </c>
      <c r="J109" s="337" t="str">
        <f t="shared" si="25"/>
        <v/>
      </c>
      <c r="K109" s="330" t="str">
        <f t="shared" si="25"/>
        <v/>
      </c>
      <c r="L109" s="337" t="str">
        <f t="shared" si="25"/>
        <v/>
      </c>
      <c r="M109" s="330" t="str">
        <f t="shared" si="25"/>
        <v/>
      </c>
      <c r="N109" s="337" t="str">
        <f t="shared" si="25"/>
        <v/>
      </c>
      <c r="O109" s="330" t="str">
        <f t="shared" si="25"/>
        <v/>
      </c>
      <c r="P109" s="337" t="str">
        <f t="shared" si="25"/>
        <v/>
      </c>
      <c r="Q109" s="330" t="str">
        <f t="shared" si="25"/>
        <v/>
      </c>
      <c r="R109" s="337" t="str">
        <f t="shared" si="25"/>
        <v/>
      </c>
      <c r="S109" s="330" t="str">
        <f t="shared" si="25"/>
        <v/>
      </c>
      <c r="T109" s="337" t="str">
        <f t="shared" si="25"/>
        <v/>
      </c>
      <c r="U109" s="330" t="str">
        <f t="shared" si="25"/>
        <v/>
      </c>
      <c r="V109" s="338" t="str">
        <f t="shared" si="25"/>
        <v/>
      </c>
    </row>
    <row r="110" spans="1:22">
      <c r="A110" s="486"/>
      <c r="B110" s="344" t="str">
        <f t="shared" ref="B110:V110" si="26">IF(B20="","",AND(B20&gt;=B$90,B20&lt;=B$89))</f>
        <v/>
      </c>
      <c r="C110" s="330" t="str">
        <f t="shared" si="26"/>
        <v/>
      </c>
      <c r="D110" s="337" t="str">
        <f t="shared" si="26"/>
        <v/>
      </c>
      <c r="E110" s="330" t="str">
        <f t="shared" si="26"/>
        <v/>
      </c>
      <c r="F110" s="337" t="str">
        <f t="shared" si="26"/>
        <v/>
      </c>
      <c r="G110" s="330" t="b">
        <f t="shared" si="26"/>
        <v>1</v>
      </c>
      <c r="H110" s="337" t="b">
        <f t="shared" si="26"/>
        <v>1</v>
      </c>
      <c r="I110" s="330" t="b">
        <f t="shared" si="26"/>
        <v>1</v>
      </c>
      <c r="J110" s="337" t="str">
        <f t="shared" si="26"/>
        <v/>
      </c>
      <c r="K110" s="330" t="str">
        <f t="shared" si="26"/>
        <v/>
      </c>
      <c r="L110" s="337" t="str">
        <f t="shared" si="26"/>
        <v/>
      </c>
      <c r="M110" s="330" t="str">
        <f t="shared" si="26"/>
        <v/>
      </c>
      <c r="N110" s="337" t="str">
        <f t="shared" si="26"/>
        <v/>
      </c>
      <c r="O110" s="330" t="str">
        <f t="shared" si="26"/>
        <v/>
      </c>
      <c r="P110" s="337" t="str">
        <f t="shared" si="26"/>
        <v/>
      </c>
      <c r="Q110" s="330" t="str">
        <f t="shared" si="26"/>
        <v/>
      </c>
      <c r="R110" s="337" t="str">
        <f t="shared" si="26"/>
        <v/>
      </c>
      <c r="S110" s="330" t="str">
        <f t="shared" si="26"/>
        <v/>
      </c>
      <c r="T110" s="337" t="str">
        <f t="shared" si="26"/>
        <v/>
      </c>
      <c r="U110" s="330" t="str">
        <f t="shared" si="26"/>
        <v/>
      </c>
      <c r="V110" s="338" t="str">
        <f t="shared" si="26"/>
        <v/>
      </c>
    </row>
    <row r="111" spans="1:22">
      <c r="A111" s="486"/>
      <c r="B111" s="344" t="str">
        <f t="shared" ref="B111:V111" si="27">IF(B21="","",AND(B21&gt;=B$90,B21&lt;=B$89))</f>
        <v/>
      </c>
      <c r="C111" s="330" t="str">
        <f t="shared" si="27"/>
        <v/>
      </c>
      <c r="D111" s="337" t="str">
        <f t="shared" si="27"/>
        <v/>
      </c>
      <c r="E111" s="330" t="str">
        <f t="shared" si="27"/>
        <v/>
      </c>
      <c r="F111" s="337" t="str">
        <f t="shared" si="27"/>
        <v/>
      </c>
      <c r="G111" s="330" t="b">
        <f t="shared" si="27"/>
        <v>1</v>
      </c>
      <c r="H111" s="337" t="b">
        <f t="shared" si="27"/>
        <v>1</v>
      </c>
      <c r="I111" s="330" t="b">
        <f t="shared" si="27"/>
        <v>1</v>
      </c>
      <c r="J111" s="337" t="str">
        <f t="shared" si="27"/>
        <v/>
      </c>
      <c r="K111" s="330" t="str">
        <f t="shared" si="27"/>
        <v/>
      </c>
      <c r="L111" s="337" t="str">
        <f t="shared" si="27"/>
        <v/>
      </c>
      <c r="M111" s="330" t="str">
        <f t="shared" si="27"/>
        <v/>
      </c>
      <c r="N111" s="337" t="str">
        <f t="shared" si="27"/>
        <v/>
      </c>
      <c r="O111" s="330" t="str">
        <f t="shared" si="27"/>
        <v/>
      </c>
      <c r="P111" s="337" t="str">
        <f t="shared" si="27"/>
        <v/>
      </c>
      <c r="Q111" s="330" t="str">
        <f t="shared" si="27"/>
        <v/>
      </c>
      <c r="R111" s="337" t="str">
        <f t="shared" si="27"/>
        <v/>
      </c>
      <c r="S111" s="330" t="str">
        <f t="shared" si="27"/>
        <v/>
      </c>
      <c r="T111" s="337" t="str">
        <f t="shared" si="27"/>
        <v/>
      </c>
      <c r="U111" s="330" t="str">
        <f t="shared" si="27"/>
        <v/>
      </c>
      <c r="V111" s="338" t="str">
        <f t="shared" si="27"/>
        <v/>
      </c>
    </row>
    <row r="112" spans="1:22">
      <c r="A112" s="486"/>
      <c r="B112" s="344" t="str">
        <f t="shared" ref="B112:V112" si="28">IF(B22="","",AND(B22&gt;=B$90,B22&lt;=B$89))</f>
        <v/>
      </c>
      <c r="C112" s="330" t="str">
        <f t="shared" si="28"/>
        <v/>
      </c>
      <c r="D112" s="337" t="str">
        <f t="shared" si="28"/>
        <v/>
      </c>
      <c r="E112" s="330" t="str">
        <f t="shared" si="28"/>
        <v/>
      </c>
      <c r="F112" s="337" t="str">
        <f t="shared" si="28"/>
        <v/>
      </c>
      <c r="G112" s="330" t="b">
        <f t="shared" si="28"/>
        <v>1</v>
      </c>
      <c r="H112" s="337" t="b">
        <f t="shared" si="28"/>
        <v>1</v>
      </c>
      <c r="I112" s="330" t="b">
        <f t="shared" si="28"/>
        <v>1</v>
      </c>
      <c r="J112" s="337" t="str">
        <f t="shared" si="28"/>
        <v/>
      </c>
      <c r="K112" s="330" t="str">
        <f t="shared" si="28"/>
        <v/>
      </c>
      <c r="L112" s="337" t="str">
        <f t="shared" si="28"/>
        <v/>
      </c>
      <c r="M112" s="330" t="str">
        <f t="shared" si="28"/>
        <v/>
      </c>
      <c r="N112" s="337" t="str">
        <f t="shared" si="28"/>
        <v/>
      </c>
      <c r="O112" s="330" t="str">
        <f t="shared" si="28"/>
        <v/>
      </c>
      <c r="P112" s="337" t="str">
        <f t="shared" si="28"/>
        <v/>
      </c>
      <c r="Q112" s="330" t="str">
        <f t="shared" si="28"/>
        <v/>
      </c>
      <c r="R112" s="337" t="str">
        <f t="shared" si="28"/>
        <v/>
      </c>
      <c r="S112" s="330" t="str">
        <f t="shared" si="28"/>
        <v/>
      </c>
      <c r="T112" s="337" t="str">
        <f t="shared" si="28"/>
        <v/>
      </c>
      <c r="U112" s="330" t="str">
        <f t="shared" si="28"/>
        <v/>
      </c>
      <c r="V112" s="338" t="str">
        <f t="shared" si="28"/>
        <v/>
      </c>
    </row>
    <row r="113" spans="1:22">
      <c r="A113" s="486"/>
      <c r="B113" s="344" t="str">
        <f t="shared" ref="B113:V113" si="29">IF(B23="","",AND(B23&gt;=B$90,B23&lt;=B$89))</f>
        <v/>
      </c>
      <c r="C113" s="330" t="str">
        <f t="shared" si="29"/>
        <v/>
      </c>
      <c r="D113" s="337" t="str">
        <f t="shared" si="29"/>
        <v/>
      </c>
      <c r="E113" s="330" t="str">
        <f t="shared" si="29"/>
        <v/>
      </c>
      <c r="F113" s="337" t="str">
        <f t="shared" si="29"/>
        <v/>
      </c>
      <c r="G113" s="330" t="b">
        <f t="shared" si="29"/>
        <v>1</v>
      </c>
      <c r="H113" s="337" t="b">
        <f t="shared" si="29"/>
        <v>1</v>
      </c>
      <c r="I113" s="330" t="b">
        <f t="shared" si="29"/>
        <v>0</v>
      </c>
      <c r="J113" s="337" t="str">
        <f t="shared" si="29"/>
        <v/>
      </c>
      <c r="K113" s="330" t="str">
        <f t="shared" si="29"/>
        <v/>
      </c>
      <c r="L113" s="337" t="str">
        <f t="shared" si="29"/>
        <v/>
      </c>
      <c r="M113" s="330" t="str">
        <f t="shared" si="29"/>
        <v/>
      </c>
      <c r="N113" s="337" t="str">
        <f t="shared" si="29"/>
        <v/>
      </c>
      <c r="O113" s="330" t="str">
        <f t="shared" si="29"/>
        <v/>
      </c>
      <c r="P113" s="337" t="str">
        <f t="shared" si="29"/>
        <v/>
      </c>
      <c r="Q113" s="330" t="str">
        <f t="shared" si="29"/>
        <v/>
      </c>
      <c r="R113" s="337" t="str">
        <f t="shared" si="29"/>
        <v/>
      </c>
      <c r="S113" s="330" t="str">
        <f t="shared" si="29"/>
        <v/>
      </c>
      <c r="T113" s="337" t="str">
        <f t="shared" si="29"/>
        <v/>
      </c>
      <c r="U113" s="330" t="str">
        <f t="shared" si="29"/>
        <v/>
      </c>
      <c r="V113" s="338" t="str">
        <f t="shared" si="29"/>
        <v/>
      </c>
    </row>
    <row r="114" spans="1:22">
      <c r="A114" s="486"/>
      <c r="B114" s="344" t="str">
        <f t="shared" ref="B114:V114" si="30">IF(B24="","",AND(B24&gt;=B$90,B24&lt;=B$89))</f>
        <v/>
      </c>
      <c r="C114" s="330" t="str">
        <f t="shared" si="30"/>
        <v/>
      </c>
      <c r="D114" s="337" t="str">
        <f t="shared" si="30"/>
        <v/>
      </c>
      <c r="E114" s="330" t="str">
        <f t="shared" si="30"/>
        <v/>
      </c>
      <c r="F114" s="337" t="str">
        <f t="shared" si="30"/>
        <v/>
      </c>
      <c r="G114" s="330" t="b">
        <f t="shared" si="30"/>
        <v>1</v>
      </c>
      <c r="H114" s="337" t="b">
        <f t="shared" si="30"/>
        <v>1</v>
      </c>
      <c r="I114" s="330" t="b">
        <f t="shared" si="30"/>
        <v>1</v>
      </c>
      <c r="J114" s="337" t="str">
        <f t="shared" si="30"/>
        <v/>
      </c>
      <c r="K114" s="330" t="str">
        <f t="shared" si="30"/>
        <v/>
      </c>
      <c r="L114" s="337" t="str">
        <f t="shared" si="30"/>
        <v/>
      </c>
      <c r="M114" s="330" t="str">
        <f t="shared" si="30"/>
        <v/>
      </c>
      <c r="N114" s="337" t="str">
        <f t="shared" si="30"/>
        <v/>
      </c>
      <c r="O114" s="330" t="str">
        <f t="shared" si="30"/>
        <v/>
      </c>
      <c r="P114" s="337" t="str">
        <f t="shared" si="30"/>
        <v/>
      </c>
      <c r="Q114" s="330" t="str">
        <f t="shared" si="30"/>
        <v/>
      </c>
      <c r="R114" s="337" t="str">
        <f t="shared" si="30"/>
        <v/>
      </c>
      <c r="S114" s="330" t="str">
        <f t="shared" si="30"/>
        <v/>
      </c>
      <c r="T114" s="337" t="str">
        <f t="shared" si="30"/>
        <v/>
      </c>
      <c r="U114" s="330" t="str">
        <f t="shared" si="30"/>
        <v/>
      </c>
      <c r="V114" s="338" t="str">
        <f t="shared" si="30"/>
        <v/>
      </c>
    </row>
    <row r="115" spans="1:22">
      <c r="A115" s="486"/>
      <c r="B115" s="344" t="str">
        <f t="shared" ref="B115:V115" si="31">IF(B25="","",AND(B25&gt;=B$90,B25&lt;=B$89))</f>
        <v/>
      </c>
      <c r="C115" s="330" t="str">
        <f t="shared" si="31"/>
        <v/>
      </c>
      <c r="D115" s="337" t="str">
        <f t="shared" si="31"/>
        <v/>
      </c>
      <c r="E115" s="330" t="str">
        <f t="shared" si="31"/>
        <v/>
      </c>
      <c r="F115" s="337" t="str">
        <f t="shared" si="31"/>
        <v/>
      </c>
      <c r="G115" s="330" t="b">
        <f t="shared" si="31"/>
        <v>1</v>
      </c>
      <c r="H115" s="337" t="b">
        <f t="shared" si="31"/>
        <v>1</v>
      </c>
      <c r="I115" s="330" t="b">
        <f t="shared" si="31"/>
        <v>1</v>
      </c>
      <c r="J115" s="337" t="str">
        <f t="shared" si="31"/>
        <v/>
      </c>
      <c r="K115" s="330" t="str">
        <f t="shared" si="31"/>
        <v/>
      </c>
      <c r="L115" s="337" t="str">
        <f t="shared" si="31"/>
        <v/>
      </c>
      <c r="M115" s="330" t="str">
        <f t="shared" si="31"/>
        <v/>
      </c>
      <c r="N115" s="337" t="str">
        <f t="shared" si="31"/>
        <v/>
      </c>
      <c r="O115" s="330" t="str">
        <f t="shared" si="31"/>
        <v/>
      </c>
      <c r="P115" s="337" t="str">
        <f t="shared" si="31"/>
        <v/>
      </c>
      <c r="Q115" s="330" t="str">
        <f t="shared" si="31"/>
        <v/>
      </c>
      <c r="R115" s="337" t="str">
        <f t="shared" si="31"/>
        <v/>
      </c>
      <c r="S115" s="330" t="str">
        <f t="shared" si="31"/>
        <v/>
      </c>
      <c r="T115" s="337" t="str">
        <f t="shared" si="31"/>
        <v/>
      </c>
      <c r="U115" s="330" t="str">
        <f t="shared" si="31"/>
        <v/>
      </c>
      <c r="V115" s="338" t="str">
        <f t="shared" si="31"/>
        <v/>
      </c>
    </row>
    <row r="116" spans="1:22">
      <c r="A116" s="486"/>
      <c r="B116" s="344" t="str">
        <f t="shared" ref="B116:V116" si="32">IF(B26="","",AND(B26&gt;=B$90,B26&lt;=B$89))</f>
        <v/>
      </c>
      <c r="C116" s="330" t="str">
        <f t="shared" si="32"/>
        <v/>
      </c>
      <c r="D116" s="337" t="str">
        <f t="shared" si="32"/>
        <v/>
      </c>
      <c r="E116" s="330" t="str">
        <f t="shared" si="32"/>
        <v/>
      </c>
      <c r="F116" s="337" t="str">
        <f t="shared" si="32"/>
        <v/>
      </c>
      <c r="G116" s="330" t="b">
        <f t="shared" si="32"/>
        <v>1</v>
      </c>
      <c r="H116" s="337" t="b">
        <f t="shared" si="32"/>
        <v>1</v>
      </c>
      <c r="I116" s="330" t="b">
        <f t="shared" si="32"/>
        <v>1</v>
      </c>
      <c r="J116" s="337" t="str">
        <f t="shared" si="32"/>
        <v/>
      </c>
      <c r="K116" s="330" t="str">
        <f t="shared" si="32"/>
        <v/>
      </c>
      <c r="L116" s="337" t="str">
        <f t="shared" si="32"/>
        <v/>
      </c>
      <c r="M116" s="330" t="str">
        <f t="shared" si="32"/>
        <v/>
      </c>
      <c r="N116" s="337" t="str">
        <f t="shared" si="32"/>
        <v/>
      </c>
      <c r="O116" s="330" t="str">
        <f t="shared" si="32"/>
        <v/>
      </c>
      <c r="P116" s="337" t="str">
        <f t="shared" si="32"/>
        <v/>
      </c>
      <c r="Q116" s="330" t="str">
        <f t="shared" si="32"/>
        <v/>
      </c>
      <c r="R116" s="337" t="str">
        <f t="shared" si="32"/>
        <v/>
      </c>
      <c r="S116" s="330" t="str">
        <f t="shared" si="32"/>
        <v/>
      </c>
      <c r="T116" s="337" t="str">
        <f t="shared" si="32"/>
        <v/>
      </c>
      <c r="U116" s="330" t="str">
        <f t="shared" si="32"/>
        <v/>
      </c>
      <c r="V116" s="338" t="str">
        <f t="shared" si="32"/>
        <v/>
      </c>
    </row>
    <row r="117" spans="1:22">
      <c r="A117" s="486"/>
      <c r="B117" s="344" t="str">
        <f t="shared" ref="B117:V117" si="33">IF(B27="","",AND(B27&gt;=B$90,B27&lt;=B$89))</f>
        <v/>
      </c>
      <c r="C117" s="330" t="str">
        <f t="shared" si="33"/>
        <v/>
      </c>
      <c r="D117" s="337" t="str">
        <f t="shared" si="33"/>
        <v/>
      </c>
      <c r="E117" s="330" t="str">
        <f t="shared" si="33"/>
        <v/>
      </c>
      <c r="F117" s="337" t="str">
        <f t="shared" si="33"/>
        <v/>
      </c>
      <c r="G117" s="330" t="b">
        <f t="shared" si="33"/>
        <v>1</v>
      </c>
      <c r="H117" s="337" t="b">
        <f t="shared" si="33"/>
        <v>1</v>
      </c>
      <c r="I117" s="330" t="b">
        <f t="shared" si="33"/>
        <v>1</v>
      </c>
      <c r="J117" s="337" t="str">
        <f t="shared" si="33"/>
        <v/>
      </c>
      <c r="K117" s="330" t="str">
        <f t="shared" si="33"/>
        <v/>
      </c>
      <c r="L117" s="337" t="str">
        <f t="shared" si="33"/>
        <v/>
      </c>
      <c r="M117" s="330" t="str">
        <f t="shared" si="33"/>
        <v/>
      </c>
      <c r="N117" s="337" t="str">
        <f t="shared" si="33"/>
        <v/>
      </c>
      <c r="O117" s="330" t="str">
        <f t="shared" si="33"/>
        <v/>
      </c>
      <c r="P117" s="337" t="str">
        <f t="shared" si="33"/>
        <v/>
      </c>
      <c r="Q117" s="330" t="str">
        <f t="shared" si="33"/>
        <v/>
      </c>
      <c r="R117" s="337" t="str">
        <f t="shared" si="33"/>
        <v/>
      </c>
      <c r="S117" s="330" t="str">
        <f t="shared" si="33"/>
        <v/>
      </c>
      <c r="T117" s="337" t="str">
        <f t="shared" si="33"/>
        <v/>
      </c>
      <c r="U117" s="330" t="str">
        <f t="shared" si="33"/>
        <v/>
      </c>
      <c r="V117" s="338" t="str">
        <f t="shared" si="33"/>
        <v/>
      </c>
    </row>
    <row r="118" spans="1:22">
      <c r="A118" s="486"/>
      <c r="B118" s="344" t="str">
        <f t="shared" ref="B118:V118" si="34">IF(B28="","",AND(B28&gt;=B$90,B28&lt;=B$89))</f>
        <v/>
      </c>
      <c r="C118" s="330" t="str">
        <f t="shared" si="34"/>
        <v/>
      </c>
      <c r="D118" s="337" t="str">
        <f t="shared" si="34"/>
        <v/>
      </c>
      <c r="E118" s="330" t="str">
        <f t="shared" si="34"/>
        <v/>
      </c>
      <c r="F118" s="337" t="str">
        <f t="shared" si="34"/>
        <v/>
      </c>
      <c r="G118" s="330" t="b">
        <f t="shared" si="34"/>
        <v>1</v>
      </c>
      <c r="H118" s="337" t="b">
        <f t="shared" si="34"/>
        <v>1</v>
      </c>
      <c r="I118" s="330" t="b">
        <f t="shared" si="34"/>
        <v>1</v>
      </c>
      <c r="J118" s="337" t="str">
        <f t="shared" si="34"/>
        <v/>
      </c>
      <c r="K118" s="330" t="str">
        <f t="shared" si="34"/>
        <v/>
      </c>
      <c r="L118" s="337" t="str">
        <f t="shared" si="34"/>
        <v/>
      </c>
      <c r="M118" s="330" t="str">
        <f t="shared" si="34"/>
        <v/>
      </c>
      <c r="N118" s="337" t="str">
        <f t="shared" si="34"/>
        <v/>
      </c>
      <c r="O118" s="330" t="str">
        <f t="shared" si="34"/>
        <v/>
      </c>
      <c r="P118" s="337" t="str">
        <f t="shared" si="34"/>
        <v/>
      </c>
      <c r="Q118" s="330" t="str">
        <f t="shared" si="34"/>
        <v/>
      </c>
      <c r="R118" s="337" t="str">
        <f t="shared" si="34"/>
        <v/>
      </c>
      <c r="S118" s="330" t="str">
        <f t="shared" si="34"/>
        <v/>
      </c>
      <c r="T118" s="337" t="str">
        <f t="shared" si="34"/>
        <v/>
      </c>
      <c r="U118" s="330" t="str">
        <f t="shared" si="34"/>
        <v/>
      </c>
      <c r="V118" s="338" t="str">
        <f t="shared" si="34"/>
        <v/>
      </c>
    </row>
    <row r="119" spans="1:22">
      <c r="A119" s="486"/>
      <c r="B119" s="344" t="str">
        <f t="shared" ref="B119:V119" si="35">IF(B29="","",AND(B29&gt;=B$90,B29&lt;=B$89))</f>
        <v/>
      </c>
      <c r="C119" s="330" t="str">
        <f t="shared" si="35"/>
        <v/>
      </c>
      <c r="D119" s="337" t="str">
        <f t="shared" si="35"/>
        <v/>
      </c>
      <c r="E119" s="330" t="str">
        <f t="shared" si="35"/>
        <v/>
      </c>
      <c r="F119" s="337" t="str">
        <f t="shared" si="35"/>
        <v/>
      </c>
      <c r="G119" s="330" t="b">
        <f t="shared" si="35"/>
        <v>1</v>
      </c>
      <c r="H119" s="337" t="b">
        <f t="shared" si="35"/>
        <v>0</v>
      </c>
      <c r="I119" s="330" t="b">
        <f t="shared" si="35"/>
        <v>1</v>
      </c>
      <c r="J119" s="337" t="str">
        <f t="shared" si="35"/>
        <v/>
      </c>
      <c r="K119" s="330" t="str">
        <f t="shared" si="35"/>
        <v/>
      </c>
      <c r="L119" s="337" t="str">
        <f t="shared" si="35"/>
        <v/>
      </c>
      <c r="M119" s="330" t="str">
        <f t="shared" si="35"/>
        <v/>
      </c>
      <c r="N119" s="337" t="str">
        <f t="shared" si="35"/>
        <v/>
      </c>
      <c r="O119" s="330" t="str">
        <f t="shared" si="35"/>
        <v/>
      </c>
      <c r="P119" s="337" t="str">
        <f t="shared" si="35"/>
        <v/>
      </c>
      <c r="Q119" s="330" t="str">
        <f t="shared" si="35"/>
        <v/>
      </c>
      <c r="R119" s="337" t="str">
        <f t="shared" si="35"/>
        <v/>
      </c>
      <c r="S119" s="330" t="str">
        <f t="shared" si="35"/>
        <v/>
      </c>
      <c r="T119" s="337" t="str">
        <f t="shared" si="35"/>
        <v/>
      </c>
      <c r="U119" s="330" t="str">
        <f t="shared" si="35"/>
        <v/>
      </c>
      <c r="V119" s="338" t="str">
        <f t="shared" si="35"/>
        <v/>
      </c>
    </row>
    <row r="120" spans="1:22">
      <c r="A120" s="486"/>
      <c r="B120" s="344" t="str">
        <f t="shared" ref="B120:V120" si="36">IF(B30="","",AND(B30&gt;=B$90,B30&lt;=B$89))</f>
        <v/>
      </c>
      <c r="C120" s="330" t="str">
        <f t="shared" si="36"/>
        <v/>
      </c>
      <c r="D120" s="337" t="str">
        <f t="shared" si="36"/>
        <v/>
      </c>
      <c r="E120" s="330" t="str">
        <f t="shared" si="36"/>
        <v/>
      </c>
      <c r="F120" s="337" t="str">
        <f t="shared" si="36"/>
        <v/>
      </c>
      <c r="G120" s="330" t="b">
        <f t="shared" si="36"/>
        <v>1</v>
      </c>
      <c r="H120" s="337" t="b">
        <f t="shared" si="36"/>
        <v>0</v>
      </c>
      <c r="I120" s="330" t="b">
        <f t="shared" si="36"/>
        <v>1</v>
      </c>
      <c r="J120" s="337" t="str">
        <f t="shared" si="36"/>
        <v/>
      </c>
      <c r="K120" s="330" t="str">
        <f t="shared" si="36"/>
        <v/>
      </c>
      <c r="L120" s="337" t="str">
        <f t="shared" si="36"/>
        <v/>
      </c>
      <c r="M120" s="330" t="str">
        <f t="shared" si="36"/>
        <v/>
      </c>
      <c r="N120" s="337" t="str">
        <f t="shared" si="36"/>
        <v/>
      </c>
      <c r="O120" s="330" t="str">
        <f t="shared" si="36"/>
        <v/>
      </c>
      <c r="P120" s="337" t="str">
        <f t="shared" si="36"/>
        <v/>
      </c>
      <c r="Q120" s="330" t="str">
        <f t="shared" si="36"/>
        <v/>
      </c>
      <c r="R120" s="337" t="str">
        <f t="shared" si="36"/>
        <v/>
      </c>
      <c r="S120" s="330" t="str">
        <f t="shared" si="36"/>
        <v/>
      </c>
      <c r="T120" s="337" t="str">
        <f t="shared" si="36"/>
        <v/>
      </c>
      <c r="U120" s="330" t="str">
        <f t="shared" si="36"/>
        <v/>
      </c>
      <c r="V120" s="338" t="str">
        <f t="shared" si="36"/>
        <v/>
      </c>
    </row>
    <row r="121" spans="1:22">
      <c r="A121" s="486"/>
      <c r="B121" s="344" t="str">
        <f t="shared" ref="B121:V121" si="37">IF(B31="","",AND(B31&gt;=B$90,B31&lt;=B$89))</f>
        <v/>
      </c>
      <c r="C121" s="330" t="str">
        <f t="shared" si="37"/>
        <v/>
      </c>
      <c r="D121" s="337" t="str">
        <f t="shared" si="37"/>
        <v/>
      </c>
      <c r="E121" s="330" t="str">
        <f t="shared" si="37"/>
        <v/>
      </c>
      <c r="F121" s="337" t="str">
        <f t="shared" si="37"/>
        <v/>
      </c>
      <c r="G121" s="330" t="b">
        <f t="shared" si="37"/>
        <v>1</v>
      </c>
      <c r="H121" s="337" t="b">
        <f t="shared" si="37"/>
        <v>1</v>
      </c>
      <c r="I121" s="330" t="b">
        <f t="shared" si="37"/>
        <v>1</v>
      </c>
      <c r="J121" s="337" t="str">
        <f t="shared" si="37"/>
        <v/>
      </c>
      <c r="K121" s="330" t="str">
        <f t="shared" si="37"/>
        <v/>
      </c>
      <c r="L121" s="337" t="str">
        <f t="shared" si="37"/>
        <v/>
      </c>
      <c r="M121" s="330" t="str">
        <f t="shared" si="37"/>
        <v/>
      </c>
      <c r="N121" s="337" t="str">
        <f t="shared" si="37"/>
        <v/>
      </c>
      <c r="O121" s="330" t="str">
        <f t="shared" si="37"/>
        <v/>
      </c>
      <c r="P121" s="337" t="str">
        <f t="shared" si="37"/>
        <v/>
      </c>
      <c r="Q121" s="330" t="str">
        <f t="shared" si="37"/>
        <v/>
      </c>
      <c r="R121" s="337" t="str">
        <f t="shared" si="37"/>
        <v/>
      </c>
      <c r="S121" s="330" t="str">
        <f t="shared" si="37"/>
        <v/>
      </c>
      <c r="T121" s="337" t="str">
        <f t="shared" si="37"/>
        <v/>
      </c>
      <c r="U121" s="330" t="str">
        <f t="shared" si="37"/>
        <v/>
      </c>
      <c r="V121" s="338" t="str">
        <f t="shared" si="37"/>
        <v/>
      </c>
    </row>
    <row r="122" spans="1:22">
      <c r="A122" s="486"/>
      <c r="B122" s="344" t="str">
        <f t="shared" ref="B122:V122" si="38">IF(B32="","",AND(B32&gt;=B$90,B32&lt;=B$89))</f>
        <v/>
      </c>
      <c r="C122" s="330" t="str">
        <f t="shared" si="38"/>
        <v/>
      </c>
      <c r="D122" s="337" t="str">
        <f t="shared" si="38"/>
        <v/>
      </c>
      <c r="E122" s="330" t="str">
        <f t="shared" si="38"/>
        <v/>
      </c>
      <c r="F122" s="337" t="str">
        <f t="shared" si="38"/>
        <v/>
      </c>
      <c r="G122" s="330" t="b">
        <f t="shared" si="38"/>
        <v>1</v>
      </c>
      <c r="H122" s="337" t="b">
        <f t="shared" si="38"/>
        <v>1</v>
      </c>
      <c r="I122" s="330" t="b">
        <f t="shared" si="38"/>
        <v>1</v>
      </c>
      <c r="J122" s="337" t="str">
        <f t="shared" si="38"/>
        <v/>
      </c>
      <c r="K122" s="330" t="str">
        <f t="shared" si="38"/>
        <v/>
      </c>
      <c r="L122" s="337" t="str">
        <f t="shared" si="38"/>
        <v/>
      </c>
      <c r="M122" s="330" t="str">
        <f t="shared" si="38"/>
        <v/>
      </c>
      <c r="N122" s="337" t="str">
        <f t="shared" si="38"/>
        <v/>
      </c>
      <c r="O122" s="330" t="str">
        <f t="shared" si="38"/>
        <v/>
      </c>
      <c r="P122" s="337" t="str">
        <f t="shared" si="38"/>
        <v/>
      </c>
      <c r="Q122" s="330" t="str">
        <f t="shared" si="38"/>
        <v/>
      </c>
      <c r="R122" s="337" t="str">
        <f t="shared" si="38"/>
        <v/>
      </c>
      <c r="S122" s="330" t="str">
        <f t="shared" si="38"/>
        <v/>
      </c>
      <c r="T122" s="337" t="str">
        <f t="shared" si="38"/>
        <v/>
      </c>
      <c r="U122" s="330" t="str">
        <f t="shared" si="38"/>
        <v/>
      </c>
      <c r="V122" s="338" t="str">
        <f t="shared" si="38"/>
        <v/>
      </c>
    </row>
    <row r="123" spans="1:22">
      <c r="A123" s="486"/>
      <c r="B123" s="344" t="str">
        <f t="shared" ref="B123:V123" si="39">IF(B33="","",AND(B33&gt;=B$90,B33&lt;=B$89))</f>
        <v/>
      </c>
      <c r="C123" s="330" t="str">
        <f t="shared" si="39"/>
        <v/>
      </c>
      <c r="D123" s="337" t="str">
        <f t="shared" si="39"/>
        <v/>
      </c>
      <c r="E123" s="330" t="str">
        <f t="shared" si="39"/>
        <v/>
      </c>
      <c r="F123" s="337" t="str">
        <f t="shared" si="39"/>
        <v/>
      </c>
      <c r="G123" s="330" t="b">
        <f t="shared" si="39"/>
        <v>1</v>
      </c>
      <c r="H123" s="337" t="b">
        <f t="shared" si="39"/>
        <v>1</v>
      </c>
      <c r="I123" s="330" t="b">
        <f t="shared" si="39"/>
        <v>1</v>
      </c>
      <c r="J123" s="337" t="str">
        <f t="shared" si="39"/>
        <v/>
      </c>
      <c r="K123" s="330" t="str">
        <f t="shared" si="39"/>
        <v/>
      </c>
      <c r="L123" s="337" t="str">
        <f t="shared" si="39"/>
        <v/>
      </c>
      <c r="M123" s="330" t="str">
        <f t="shared" si="39"/>
        <v/>
      </c>
      <c r="N123" s="337" t="str">
        <f t="shared" si="39"/>
        <v/>
      </c>
      <c r="O123" s="330" t="str">
        <f t="shared" si="39"/>
        <v/>
      </c>
      <c r="P123" s="337" t="str">
        <f t="shared" si="39"/>
        <v/>
      </c>
      <c r="Q123" s="330" t="str">
        <f t="shared" si="39"/>
        <v/>
      </c>
      <c r="R123" s="337" t="str">
        <f t="shared" si="39"/>
        <v/>
      </c>
      <c r="S123" s="330" t="str">
        <f t="shared" si="39"/>
        <v/>
      </c>
      <c r="T123" s="337" t="str">
        <f t="shared" si="39"/>
        <v/>
      </c>
      <c r="U123" s="330" t="str">
        <f t="shared" si="39"/>
        <v/>
      </c>
      <c r="V123" s="338" t="str">
        <f t="shared" si="39"/>
        <v/>
      </c>
    </row>
    <row r="124" spans="1:22">
      <c r="A124" s="486"/>
      <c r="B124" s="344" t="str">
        <f t="shared" ref="B124:V124" si="40">IF(B34="","",AND(B34&gt;=B$90,B34&lt;=B$89))</f>
        <v/>
      </c>
      <c r="C124" s="330" t="str">
        <f t="shared" si="40"/>
        <v/>
      </c>
      <c r="D124" s="337" t="str">
        <f t="shared" si="40"/>
        <v/>
      </c>
      <c r="E124" s="330" t="str">
        <f t="shared" si="40"/>
        <v/>
      </c>
      <c r="F124" s="337" t="str">
        <f t="shared" si="40"/>
        <v/>
      </c>
      <c r="G124" s="330" t="b">
        <f t="shared" si="40"/>
        <v>1</v>
      </c>
      <c r="H124" s="337" t="b">
        <f t="shared" si="40"/>
        <v>1</v>
      </c>
      <c r="I124" s="330" t="b">
        <f t="shared" si="40"/>
        <v>0</v>
      </c>
      <c r="J124" s="337" t="str">
        <f t="shared" si="40"/>
        <v/>
      </c>
      <c r="K124" s="330" t="str">
        <f t="shared" si="40"/>
        <v/>
      </c>
      <c r="L124" s="337" t="str">
        <f t="shared" si="40"/>
        <v/>
      </c>
      <c r="M124" s="330" t="str">
        <f t="shared" si="40"/>
        <v/>
      </c>
      <c r="N124" s="337" t="str">
        <f t="shared" si="40"/>
        <v/>
      </c>
      <c r="O124" s="330" t="str">
        <f t="shared" si="40"/>
        <v/>
      </c>
      <c r="P124" s="337" t="str">
        <f t="shared" si="40"/>
        <v/>
      </c>
      <c r="Q124" s="330" t="str">
        <f t="shared" si="40"/>
        <v/>
      </c>
      <c r="R124" s="337" t="str">
        <f t="shared" si="40"/>
        <v/>
      </c>
      <c r="S124" s="330" t="str">
        <f t="shared" si="40"/>
        <v/>
      </c>
      <c r="T124" s="337" t="str">
        <f t="shared" si="40"/>
        <v/>
      </c>
      <c r="U124" s="330" t="str">
        <f t="shared" si="40"/>
        <v/>
      </c>
      <c r="V124" s="338" t="str">
        <f t="shared" si="40"/>
        <v/>
      </c>
    </row>
    <row r="125" spans="1:22">
      <c r="A125" s="486"/>
      <c r="B125" s="344" t="str">
        <f t="shared" ref="B125:V125" si="41">IF(B35="","",AND(B35&gt;=B$90,B35&lt;=B$89))</f>
        <v/>
      </c>
      <c r="C125" s="330" t="str">
        <f t="shared" si="41"/>
        <v/>
      </c>
      <c r="D125" s="337" t="str">
        <f t="shared" si="41"/>
        <v/>
      </c>
      <c r="E125" s="330" t="str">
        <f t="shared" si="41"/>
        <v/>
      </c>
      <c r="F125" s="337" t="str">
        <f t="shared" si="41"/>
        <v/>
      </c>
      <c r="G125" s="330" t="str">
        <f t="shared" si="41"/>
        <v/>
      </c>
      <c r="H125" s="337" t="b">
        <f t="shared" si="41"/>
        <v>1</v>
      </c>
      <c r="I125" s="330" t="b">
        <f t="shared" si="41"/>
        <v>0</v>
      </c>
      <c r="J125" s="337" t="str">
        <f t="shared" si="41"/>
        <v/>
      </c>
      <c r="K125" s="330" t="str">
        <f t="shared" si="41"/>
        <v/>
      </c>
      <c r="L125" s="337" t="str">
        <f t="shared" si="41"/>
        <v/>
      </c>
      <c r="M125" s="330" t="str">
        <f t="shared" si="41"/>
        <v/>
      </c>
      <c r="N125" s="337" t="str">
        <f t="shared" si="41"/>
        <v/>
      </c>
      <c r="O125" s="330" t="str">
        <f t="shared" si="41"/>
        <v/>
      </c>
      <c r="P125" s="337" t="str">
        <f t="shared" si="41"/>
        <v/>
      </c>
      <c r="Q125" s="330" t="str">
        <f t="shared" si="41"/>
        <v/>
      </c>
      <c r="R125" s="337" t="str">
        <f t="shared" si="41"/>
        <v/>
      </c>
      <c r="S125" s="330" t="str">
        <f t="shared" si="41"/>
        <v/>
      </c>
      <c r="T125" s="337" t="str">
        <f t="shared" si="41"/>
        <v/>
      </c>
      <c r="U125" s="330" t="str">
        <f t="shared" si="41"/>
        <v/>
      </c>
      <c r="V125" s="338" t="str">
        <f t="shared" si="41"/>
        <v/>
      </c>
    </row>
    <row r="126" spans="1:22">
      <c r="A126" s="486"/>
      <c r="B126" s="344" t="str">
        <f t="shared" ref="B126:V126" si="42">IF(B36="","",AND(B36&gt;=B$90,B36&lt;=B$89))</f>
        <v/>
      </c>
      <c r="C126" s="330" t="str">
        <f t="shared" si="42"/>
        <v/>
      </c>
      <c r="D126" s="337" t="str">
        <f t="shared" si="42"/>
        <v/>
      </c>
      <c r="E126" s="330" t="str">
        <f t="shared" si="42"/>
        <v/>
      </c>
      <c r="F126" s="337" t="str">
        <f t="shared" si="42"/>
        <v/>
      </c>
      <c r="G126" s="330" t="str">
        <f t="shared" si="42"/>
        <v/>
      </c>
      <c r="H126" s="337" t="b">
        <f t="shared" si="42"/>
        <v>1</v>
      </c>
      <c r="I126" s="330" t="str">
        <f t="shared" si="42"/>
        <v/>
      </c>
      <c r="J126" s="337" t="str">
        <f t="shared" si="42"/>
        <v/>
      </c>
      <c r="K126" s="330" t="str">
        <f t="shared" si="42"/>
        <v/>
      </c>
      <c r="L126" s="337" t="str">
        <f t="shared" si="42"/>
        <v/>
      </c>
      <c r="M126" s="330" t="str">
        <f t="shared" si="42"/>
        <v/>
      </c>
      <c r="N126" s="337" t="str">
        <f t="shared" si="42"/>
        <v/>
      </c>
      <c r="O126" s="330" t="str">
        <f t="shared" si="42"/>
        <v/>
      </c>
      <c r="P126" s="337" t="str">
        <f t="shared" si="42"/>
        <v/>
      </c>
      <c r="Q126" s="330" t="str">
        <f t="shared" si="42"/>
        <v/>
      </c>
      <c r="R126" s="337" t="str">
        <f t="shared" si="42"/>
        <v/>
      </c>
      <c r="S126" s="330" t="str">
        <f t="shared" si="42"/>
        <v/>
      </c>
      <c r="T126" s="337" t="str">
        <f t="shared" si="42"/>
        <v/>
      </c>
      <c r="U126" s="330" t="str">
        <f t="shared" si="42"/>
        <v/>
      </c>
      <c r="V126" s="338" t="str">
        <f t="shared" si="42"/>
        <v/>
      </c>
    </row>
    <row r="127" spans="1:22">
      <c r="A127" s="486"/>
      <c r="B127" s="344" t="str">
        <f t="shared" ref="B127:V127" si="43">IF(B37="","",AND(B37&gt;=B$90,B37&lt;=B$89))</f>
        <v/>
      </c>
      <c r="C127" s="330" t="str">
        <f t="shared" si="43"/>
        <v/>
      </c>
      <c r="D127" s="337" t="str">
        <f t="shared" si="43"/>
        <v/>
      </c>
      <c r="E127" s="330" t="str">
        <f t="shared" si="43"/>
        <v/>
      </c>
      <c r="F127" s="337" t="str">
        <f t="shared" si="43"/>
        <v/>
      </c>
      <c r="G127" s="330" t="str">
        <f t="shared" si="43"/>
        <v/>
      </c>
      <c r="H127" s="337" t="b">
        <f t="shared" si="43"/>
        <v>1</v>
      </c>
      <c r="I127" s="330" t="str">
        <f t="shared" si="43"/>
        <v/>
      </c>
      <c r="J127" s="337" t="str">
        <f t="shared" si="43"/>
        <v/>
      </c>
      <c r="K127" s="330" t="str">
        <f t="shared" si="43"/>
        <v/>
      </c>
      <c r="L127" s="337" t="str">
        <f t="shared" si="43"/>
        <v/>
      </c>
      <c r="M127" s="330" t="str">
        <f t="shared" si="43"/>
        <v/>
      </c>
      <c r="N127" s="337" t="str">
        <f t="shared" si="43"/>
        <v/>
      </c>
      <c r="O127" s="330" t="str">
        <f t="shared" si="43"/>
        <v/>
      </c>
      <c r="P127" s="337" t="str">
        <f t="shared" si="43"/>
        <v/>
      </c>
      <c r="Q127" s="330" t="str">
        <f t="shared" si="43"/>
        <v/>
      </c>
      <c r="R127" s="337" t="str">
        <f t="shared" si="43"/>
        <v/>
      </c>
      <c r="S127" s="330" t="str">
        <f t="shared" si="43"/>
        <v/>
      </c>
      <c r="T127" s="337" t="str">
        <f t="shared" si="43"/>
        <v/>
      </c>
      <c r="U127" s="330" t="str">
        <f t="shared" si="43"/>
        <v/>
      </c>
      <c r="V127" s="338" t="str">
        <f t="shared" si="43"/>
        <v/>
      </c>
    </row>
    <row r="128" spans="1:22">
      <c r="A128" s="486"/>
      <c r="B128" s="344" t="str">
        <f t="shared" ref="B128:V128" si="44">IF(B38="","",AND(B38&gt;=B$90,B38&lt;=B$89))</f>
        <v/>
      </c>
      <c r="C128" s="330" t="str">
        <f t="shared" si="44"/>
        <v/>
      </c>
      <c r="D128" s="337" t="str">
        <f t="shared" si="44"/>
        <v/>
      </c>
      <c r="E128" s="330" t="str">
        <f t="shared" si="44"/>
        <v/>
      </c>
      <c r="F128" s="337" t="str">
        <f t="shared" si="44"/>
        <v/>
      </c>
      <c r="G128" s="330" t="str">
        <f t="shared" si="44"/>
        <v/>
      </c>
      <c r="H128" s="337" t="b">
        <f t="shared" si="44"/>
        <v>1</v>
      </c>
      <c r="I128" s="330" t="str">
        <f t="shared" si="44"/>
        <v/>
      </c>
      <c r="J128" s="337" t="str">
        <f t="shared" si="44"/>
        <v/>
      </c>
      <c r="K128" s="330" t="str">
        <f t="shared" si="44"/>
        <v/>
      </c>
      <c r="L128" s="337" t="str">
        <f t="shared" si="44"/>
        <v/>
      </c>
      <c r="M128" s="330" t="str">
        <f t="shared" si="44"/>
        <v/>
      </c>
      <c r="N128" s="337" t="str">
        <f t="shared" si="44"/>
        <v/>
      </c>
      <c r="O128" s="330" t="str">
        <f t="shared" si="44"/>
        <v/>
      </c>
      <c r="P128" s="337" t="str">
        <f t="shared" si="44"/>
        <v/>
      </c>
      <c r="Q128" s="330" t="str">
        <f t="shared" si="44"/>
        <v/>
      </c>
      <c r="R128" s="337" t="str">
        <f t="shared" si="44"/>
        <v/>
      </c>
      <c r="S128" s="330" t="str">
        <f t="shared" si="44"/>
        <v/>
      </c>
      <c r="T128" s="337" t="str">
        <f t="shared" si="44"/>
        <v/>
      </c>
      <c r="U128" s="330" t="str">
        <f t="shared" si="44"/>
        <v/>
      </c>
      <c r="V128" s="338" t="str">
        <f t="shared" si="44"/>
        <v/>
      </c>
    </row>
    <row r="129" spans="1:22">
      <c r="A129" s="486"/>
      <c r="B129" s="344" t="str">
        <f t="shared" ref="B129:V129" si="45">IF(B39="","",AND(B39&gt;=B$90,B39&lt;=B$89))</f>
        <v/>
      </c>
      <c r="C129" s="330" t="str">
        <f t="shared" si="45"/>
        <v/>
      </c>
      <c r="D129" s="337" t="str">
        <f t="shared" si="45"/>
        <v/>
      </c>
      <c r="E129" s="330" t="str">
        <f t="shared" si="45"/>
        <v/>
      </c>
      <c r="F129" s="337" t="str">
        <f t="shared" si="45"/>
        <v/>
      </c>
      <c r="G129" s="330" t="str">
        <f t="shared" si="45"/>
        <v/>
      </c>
      <c r="H129" s="337" t="b">
        <f t="shared" si="45"/>
        <v>1</v>
      </c>
      <c r="I129" s="330" t="str">
        <f t="shared" si="45"/>
        <v/>
      </c>
      <c r="J129" s="337" t="str">
        <f t="shared" si="45"/>
        <v/>
      </c>
      <c r="K129" s="330" t="str">
        <f t="shared" si="45"/>
        <v/>
      </c>
      <c r="L129" s="337" t="str">
        <f t="shared" si="45"/>
        <v/>
      </c>
      <c r="M129" s="330" t="str">
        <f t="shared" si="45"/>
        <v/>
      </c>
      <c r="N129" s="337" t="str">
        <f t="shared" si="45"/>
        <v/>
      </c>
      <c r="O129" s="330" t="str">
        <f t="shared" si="45"/>
        <v/>
      </c>
      <c r="P129" s="337" t="str">
        <f t="shared" si="45"/>
        <v/>
      </c>
      <c r="Q129" s="330" t="str">
        <f t="shared" si="45"/>
        <v/>
      </c>
      <c r="R129" s="337" t="str">
        <f t="shared" si="45"/>
        <v/>
      </c>
      <c r="S129" s="330" t="str">
        <f t="shared" si="45"/>
        <v/>
      </c>
      <c r="T129" s="337" t="str">
        <f t="shared" si="45"/>
        <v/>
      </c>
      <c r="U129" s="330" t="str">
        <f t="shared" si="45"/>
        <v/>
      </c>
      <c r="V129" s="338" t="str">
        <f t="shared" si="45"/>
        <v/>
      </c>
    </row>
    <row r="130" spans="1:22">
      <c r="A130" s="486"/>
      <c r="B130" s="344" t="str">
        <f t="shared" ref="B130:V130" si="46">IF(B40="","",AND(B40&gt;=B$90,B40&lt;=B$89))</f>
        <v/>
      </c>
      <c r="C130" s="330" t="str">
        <f t="shared" si="46"/>
        <v/>
      </c>
      <c r="D130" s="337" t="str">
        <f t="shared" si="46"/>
        <v/>
      </c>
      <c r="E130" s="330" t="str">
        <f t="shared" si="46"/>
        <v/>
      </c>
      <c r="F130" s="337" t="str">
        <f t="shared" si="46"/>
        <v/>
      </c>
      <c r="G130" s="330" t="str">
        <f t="shared" si="46"/>
        <v/>
      </c>
      <c r="H130" s="337" t="b">
        <f t="shared" si="46"/>
        <v>1</v>
      </c>
      <c r="I130" s="330" t="str">
        <f t="shared" si="46"/>
        <v/>
      </c>
      <c r="J130" s="337" t="str">
        <f t="shared" si="46"/>
        <v/>
      </c>
      <c r="K130" s="330" t="str">
        <f t="shared" si="46"/>
        <v/>
      </c>
      <c r="L130" s="337" t="str">
        <f t="shared" si="46"/>
        <v/>
      </c>
      <c r="M130" s="330" t="str">
        <f t="shared" si="46"/>
        <v/>
      </c>
      <c r="N130" s="337" t="str">
        <f t="shared" si="46"/>
        <v/>
      </c>
      <c r="O130" s="330" t="str">
        <f t="shared" si="46"/>
        <v/>
      </c>
      <c r="P130" s="337" t="str">
        <f t="shared" si="46"/>
        <v/>
      </c>
      <c r="Q130" s="330" t="str">
        <f t="shared" si="46"/>
        <v/>
      </c>
      <c r="R130" s="337" t="str">
        <f t="shared" si="46"/>
        <v/>
      </c>
      <c r="S130" s="330" t="str">
        <f t="shared" si="46"/>
        <v/>
      </c>
      <c r="T130" s="337" t="str">
        <f t="shared" si="46"/>
        <v/>
      </c>
      <c r="U130" s="330" t="str">
        <f t="shared" si="46"/>
        <v/>
      </c>
      <c r="V130" s="338" t="str">
        <f t="shared" si="46"/>
        <v/>
      </c>
    </row>
    <row r="131" spans="1:22">
      <c r="A131" s="486"/>
      <c r="B131" s="344" t="str">
        <f t="shared" ref="B131:V131" si="47">IF(B41="","",AND(B41&gt;=B$90,B41&lt;=B$89))</f>
        <v/>
      </c>
      <c r="C131" s="330" t="str">
        <f t="shared" si="47"/>
        <v/>
      </c>
      <c r="D131" s="337" t="str">
        <f t="shared" si="47"/>
        <v/>
      </c>
      <c r="E131" s="330" t="str">
        <f t="shared" si="47"/>
        <v/>
      </c>
      <c r="F131" s="337" t="str">
        <f t="shared" si="47"/>
        <v/>
      </c>
      <c r="G131" s="330" t="str">
        <f t="shared" si="47"/>
        <v/>
      </c>
      <c r="H131" s="337" t="b">
        <f t="shared" si="47"/>
        <v>0</v>
      </c>
      <c r="I131" s="330" t="str">
        <f t="shared" si="47"/>
        <v/>
      </c>
      <c r="J131" s="337" t="str">
        <f t="shared" si="47"/>
        <v/>
      </c>
      <c r="K131" s="330" t="str">
        <f t="shared" si="47"/>
        <v/>
      </c>
      <c r="L131" s="337" t="str">
        <f t="shared" si="47"/>
        <v/>
      </c>
      <c r="M131" s="330" t="str">
        <f t="shared" si="47"/>
        <v/>
      </c>
      <c r="N131" s="337" t="str">
        <f t="shared" si="47"/>
        <v/>
      </c>
      <c r="O131" s="330" t="str">
        <f t="shared" si="47"/>
        <v/>
      </c>
      <c r="P131" s="337" t="str">
        <f t="shared" si="47"/>
        <v/>
      </c>
      <c r="Q131" s="330" t="str">
        <f t="shared" si="47"/>
        <v/>
      </c>
      <c r="R131" s="337" t="str">
        <f t="shared" si="47"/>
        <v/>
      </c>
      <c r="S131" s="330" t="str">
        <f t="shared" si="47"/>
        <v/>
      </c>
      <c r="T131" s="337" t="str">
        <f t="shared" si="47"/>
        <v/>
      </c>
      <c r="U131" s="330" t="str">
        <f t="shared" si="47"/>
        <v/>
      </c>
      <c r="V131" s="338" t="str">
        <f t="shared" si="47"/>
        <v/>
      </c>
    </row>
    <row r="132" spans="1:22">
      <c r="A132" s="486"/>
      <c r="B132" s="344" t="str">
        <f t="shared" ref="B132:V132" si="48">IF(B42="","",AND(B42&gt;=B$90,B42&lt;=B$89))</f>
        <v/>
      </c>
      <c r="C132" s="330" t="str">
        <f t="shared" si="48"/>
        <v/>
      </c>
      <c r="D132" s="337" t="str">
        <f t="shared" si="48"/>
        <v/>
      </c>
      <c r="E132" s="330" t="str">
        <f t="shared" si="48"/>
        <v/>
      </c>
      <c r="F132" s="337" t="str">
        <f t="shared" si="48"/>
        <v/>
      </c>
      <c r="G132" s="330" t="str">
        <f t="shared" si="48"/>
        <v/>
      </c>
      <c r="H132" s="337" t="b">
        <f t="shared" si="48"/>
        <v>0</v>
      </c>
      <c r="I132" s="330" t="str">
        <f t="shared" si="48"/>
        <v/>
      </c>
      <c r="J132" s="337" t="str">
        <f t="shared" si="48"/>
        <v/>
      </c>
      <c r="K132" s="330" t="str">
        <f t="shared" si="48"/>
        <v/>
      </c>
      <c r="L132" s="337" t="str">
        <f t="shared" si="48"/>
        <v/>
      </c>
      <c r="M132" s="330" t="str">
        <f t="shared" si="48"/>
        <v/>
      </c>
      <c r="N132" s="337" t="str">
        <f t="shared" si="48"/>
        <v/>
      </c>
      <c r="O132" s="330" t="str">
        <f t="shared" si="48"/>
        <v/>
      </c>
      <c r="P132" s="337" t="str">
        <f t="shared" si="48"/>
        <v/>
      </c>
      <c r="Q132" s="330" t="str">
        <f t="shared" si="48"/>
        <v/>
      </c>
      <c r="R132" s="337" t="str">
        <f t="shared" si="48"/>
        <v/>
      </c>
      <c r="S132" s="330" t="str">
        <f t="shared" si="48"/>
        <v/>
      </c>
      <c r="T132" s="337" t="str">
        <f t="shared" si="48"/>
        <v/>
      </c>
      <c r="U132" s="330" t="str">
        <f t="shared" si="48"/>
        <v/>
      </c>
      <c r="V132" s="338" t="str">
        <f t="shared" si="48"/>
        <v/>
      </c>
    </row>
    <row r="133" spans="1:22">
      <c r="A133" s="486"/>
      <c r="B133" s="344" t="str">
        <f t="shared" ref="B133:V133" si="49">IF(B43="","",AND(B43&gt;=B$90,B43&lt;=B$89))</f>
        <v/>
      </c>
      <c r="C133" s="330" t="str">
        <f t="shared" si="49"/>
        <v/>
      </c>
      <c r="D133" s="337" t="str">
        <f t="shared" si="49"/>
        <v/>
      </c>
      <c r="E133" s="330" t="str">
        <f t="shared" si="49"/>
        <v/>
      </c>
      <c r="F133" s="337" t="str">
        <f t="shared" si="49"/>
        <v/>
      </c>
      <c r="G133" s="330" t="str">
        <f t="shared" si="49"/>
        <v/>
      </c>
      <c r="H133" s="337" t="str">
        <f t="shared" si="49"/>
        <v/>
      </c>
      <c r="I133" s="330" t="str">
        <f t="shared" si="49"/>
        <v/>
      </c>
      <c r="J133" s="337" t="str">
        <f t="shared" si="49"/>
        <v/>
      </c>
      <c r="K133" s="330" t="str">
        <f t="shared" si="49"/>
        <v/>
      </c>
      <c r="L133" s="337" t="str">
        <f t="shared" si="49"/>
        <v/>
      </c>
      <c r="M133" s="330" t="str">
        <f t="shared" si="49"/>
        <v/>
      </c>
      <c r="N133" s="337" t="str">
        <f t="shared" si="49"/>
        <v/>
      </c>
      <c r="O133" s="330" t="str">
        <f t="shared" si="49"/>
        <v/>
      </c>
      <c r="P133" s="337" t="str">
        <f t="shared" si="49"/>
        <v/>
      </c>
      <c r="Q133" s="330" t="str">
        <f t="shared" si="49"/>
        <v/>
      </c>
      <c r="R133" s="337" t="str">
        <f t="shared" si="49"/>
        <v/>
      </c>
      <c r="S133" s="330" t="str">
        <f t="shared" si="49"/>
        <v/>
      </c>
      <c r="T133" s="337" t="str">
        <f t="shared" si="49"/>
        <v/>
      </c>
      <c r="U133" s="330" t="str">
        <f t="shared" si="49"/>
        <v/>
      </c>
      <c r="V133" s="338" t="str">
        <f t="shared" si="49"/>
        <v/>
      </c>
    </row>
    <row r="134" spans="1:22" ht="15.75" thickBot="1">
      <c r="A134" s="487"/>
      <c r="B134" s="344" t="str">
        <f t="shared" ref="B134:V134" si="50">IF(B44="","",AND(B44&gt;=B$90,B44&lt;=B$89))</f>
        <v/>
      </c>
      <c r="C134" s="330" t="str">
        <f t="shared" si="50"/>
        <v/>
      </c>
      <c r="D134" s="337" t="str">
        <f t="shared" si="50"/>
        <v/>
      </c>
      <c r="E134" s="330" t="str">
        <f t="shared" si="50"/>
        <v/>
      </c>
      <c r="F134" s="337" t="str">
        <f t="shared" si="50"/>
        <v/>
      </c>
      <c r="G134" s="330" t="str">
        <f t="shared" si="50"/>
        <v/>
      </c>
      <c r="H134" s="337" t="str">
        <f t="shared" si="50"/>
        <v/>
      </c>
      <c r="I134" s="330" t="str">
        <f t="shared" si="50"/>
        <v/>
      </c>
      <c r="J134" s="337" t="str">
        <f t="shared" si="50"/>
        <v/>
      </c>
      <c r="K134" s="330" t="str">
        <f t="shared" si="50"/>
        <v/>
      </c>
      <c r="L134" s="337" t="str">
        <f t="shared" si="50"/>
        <v/>
      </c>
      <c r="M134" s="330" t="str">
        <f t="shared" si="50"/>
        <v/>
      </c>
      <c r="N134" s="337" t="str">
        <f t="shared" si="50"/>
        <v/>
      </c>
      <c r="O134" s="330" t="str">
        <f t="shared" si="50"/>
        <v/>
      </c>
      <c r="P134" s="337" t="str">
        <f t="shared" si="50"/>
        <v/>
      </c>
      <c r="Q134" s="330" t="str">
        <f t="shared" si="50"/>
        <v/>
      </c>
      <c r="R134" s="337" t="str">
        <f t="shared" si="50"/>
        <v/>
      </c>
      <c r="S134" s="330" t="str">
        <f t="shared" si="50"/>
        <v/>
      </c>
      <c r="T134" s="337" t="str">
        <f t="shared" si="50"/>
        <v/>
      </c>
      <c r="U134" s="330" t="str">
        <f t="shared" si="50"/>
        <v/>
      </c>
      <c r="V134" s="338" t="str">
        <f t="shared" si="50"/>
        <v/>
      </c>
    </row>
    <row r="135" spans="1:22">
      <c r="A135" s="485" t="s">
        <v>57</v>
      </c>
      <c r="B135" s="343" t="b">
        <f t="shared" ref="B135:V135" si="51">IF(B45="","",AND(B45&gt;=B$90,B45&lt;=B$89))</f>
        <v>1</v>
      </c>
      <c r="C135" s="329" t="b">
        <f t="shared" si="51"/>
        <v>1</v>
      </c>
      <c r="D135" s="341" t="b">
        <f t="shared" si="51"/>
        <v>1</v>
      </c>
      <c r="E135" s="329" t="b">
        <f t="shared" si="51"/>
        <v>1</v>
      </c>
      <c r="F135" s="341" t="b">
        <f t="shared" si="51"/>
        <v>0</v>
      </c>
      <c r="G135" s="329" t="b">
        <f t="shared" si="51"/>
        <v>1</v>
      </c>
      <c r="H135" s="341" t="b">
        <f t="shared" si="51"/>
        <v>1</v>
      </c>
      <c r="I135" s="329" t="b">
        <f t="shared" si="51"/>
        <v>1</v>
      </c>
      <c r="J135" s="341" t="b">
        <f t="shared" si="51"/>
        <v>1</v>
      </c>
      <c r="K135" s="329" t="b">
        <f t="shared" si="51"/>
        <v>1</v>
      </c>
      <c r="L135" s="341" t="b">
        <f t="shared" si="51"/>
        <v>1</v>
      </c>
      <c r="M135" s="329" t="b">
        <f t="shared" si="51"/>
        <v>1</v>
      </c>
      <c r="N135" s="341" t="b">
        <f t="shared" si="51"/>
        <v>1</v>
      </c>
      <c r="O135" s="329" t="b">
        <f t="shared" si="51"/>
        <v>1</v>
      </c>
      <c r="P135" s="341" t="b">
        <f t="shared" si="51"/>
        <v>1</v>
      </c>
      <c r="Q135" s="329" t="b">
        <f t="shared" si="51"/>
        <v>1</v>
      </c>
      <c r="R135" s="341" t="b">
        <f t="shared" si="51"/>
        <v>1</v>
      </c>
      <c r="S135" s="329" t="b">
        <f t="shared" si="51"/>
        <v>0</v>
      </c>
      <c r="T135" s="341" t="b">
        <f t="shared" si="51"/>
        <v>1</v>
      </c>
      <c r="U135" s="329" t="b">
        <f t="shared" si="51"/>
        <v>1</v>
      </c>
      <c r="V135" s="353" t="b">
        <f t="shared" si="51"/>
        <v>1</v>
      </c>
    </row>
    <row r="136" spans="1:22">
      <c r="A136" s="486"/>
      <c r="B136" s="344" t="b">
        <f t="shared" ref="B136:V136" si="52">IF(B46="","",AND(B46&gt;=B$90,B46&lt;=B$89))</f>
        <v>1</v>
      </c>
      <c r="C136" s="330" t="b">
        <f t="shared" si="52"/>
        <v>1</v>
      </c>
      <c r="D136" s="337" t="b">
        <f t="shared" si="52"/>
        <v>1</v>
      </c>
      <c r="E136" s="330" t="b">
        <f t="shared" si="52"/>
        <v>1</v>
      </c>
      <c r="F136" s="337" t="b">
        <f t="shared" si="52"/>
        <v>1</v>
      </c>
      <c r="G136" s="330" t="b">
        <f t="shared" si="52"/>
        <v>1</v>
      </c>
      <c r="H136" s="337" t="b">
        <f t="shared" si="52"/>
        <v>1</v>
      </c>
      <c r="I136" s="330" t="b">
        <f t="shared" si="52"/>
        <v>1</v>
      </c>
      <c r="J136" s="337" t="b">
        <f t="shared" si="52"/>
        <v>1</v>
      </c>
      <c r="K136" s="330" t="b">
        <f t="shared" si="52"/>
        <v>1</v>
      </c>
      <c r="L136" s="337" t="b">
        <f t="shared" si="52"/>
        <v>1</v>
      </c>
      <c r="M136" s="330" t="b">
        <f t="shared" si="52"/>
        <v>1</v>
      </c>
      <c r="N136" s="337" t="b">
        <f t="shared" si="52"/>
        <v>1</v>
      </c>
      <c r="O136" s="330" t="b">
        <f t="shared" si="52"/>
        <v>1</v>
      </c>
      <c r="P136" s="337" t="b">
        <f t="shared" si="52"/>
        <v>1</v>
      </c>
      <c r="Q136" s="330" t="b">
        <f t="shared" si="52"/>
        <v>1</v>
      </c>
      <c r="R136" s="337" t="b">
        <f t="shared" si="52"/>
        <v>1</v>
      </c>
      <c r="S136" s="330" t="b">
        <f t="shared" si="52"/>
        <v>1</v>
      </c>
      <c r="T136" s="337" t="b">
        <f t="shared" si="52"/>
        <v>1</v>
      </c>
      <c r="U136" s="330" t="b">
        <f t="shared" si="52"/>
        <v>1</v>
      </c>
      <c r="V136" s="338" t="b">
        <f t="shared" si="52"/>
        <v>1</v>
      </c>
    </row>
    <row r="137" spans="1:22">
      <c r="A137" s="486"/>
      <c r="B137" s="344" t="b">
        <f t="shared" ref="B137:V137" si="53">IF(B47="","",AND(B47&gt;=B$90,B47&lt;=B$89))</f>
        <v>1</v>
      </c>
      <c r="C137" s="330" t="b">
        <f t="shared" si="53"/>
        <v>1</v>
      </c>
      <c r="D137" s="337" t="b">
        <f t="shared" si="53"/>
        <v>1</v>
      </c>
      <c r="E137" s="330" t="b">
        <f t="shared" si="53"/>
        <v>1</v>
      </c>
      <c r="F137" s="337" t="b">
        <f t="shared" si="53"/>
        <v>1</v>
      </c>
      <c r="G137" s="330" t="b">
        <f t="shared" si="53"/>
        <v>1</v>
      </c>
      <c r="H137" s="337" t="b">
        <f t="shared" si="53"/>
        <v>1</v>
      </c>
      <c r="I137" s="330" t="b">
        <f t="shared" si="53"/>
        <v>1</v>
      </c>
      <c r="J137" s="337" t="b">
        <f t="shared" si="53"/>
        <v>1</v>
      </c>
      <c r="K137" s="330" t="b">
        <f t="shared" si="53"/>
        <v>1</v>
      </c>
      <c r="L137" s="337" t="b">
        <f t="shared" si="53"/>
        <v>1</v>
      </c>
      <c r="M137" s="330" t="str">
        <f t="shared" si="53"/>
        <v/>
      </c>
      <c r="N137" s="337" t="b">
        <f t="shared" si="53"/>
        <v>1</v>
      </c>
      <c r="O137" s="330" t="b">
        <f t="shared" si="53"/>
        <v>1</v>
      </c>
      <c r="P137" s="337" t="b">
        <f t="shared" si="53"/>
        <v>1</v>
      </c>
      <c r="Q137" s="330" t="b">
        <f t="shared" si="53"/>
        <v>1</v>
      </c>
      <c r="R137" s="337" t="b">
        <f t="shared" si="53"/>
        <v>1</v>
      </c>
      <c r="S137" s="330" t="b">
        <f t="shared" si="53"/>
        <v>1</v>
      </c>
      <c r="T137" s="337" t="b">
        <f t="shared" si="53"/>
        <v>0</v>
      </c>
      <c r="U137" s="330" t="b">
        <f t="shared" si="53"/>
        <v>1</v>
      </c>
      <c r="V137" s="338" t="b">
        <f t="shared" si="53"/>
        <v>1</v>
      </c>
    </row>
    <row r="138" spans="1:22">
      <c r="A138" s="486"/>
      <c r="B138" s="344" t="b">
        <f t="shared" ref="B138:V138" si="54">IF(B48="","",AND(B48&gt;=B$90,B48&lt;=B$89))</f>
        <v>1</v>
      </c>
      <c r="C138" s="330" t="b">
        <f t="shared" si="54"/>
        <v>1</v>
      </c>
      <c r="D138" s="337" t="b">
        <f t="shared" si="54"/>
        <v>1</v>
      </c>
      <c r="E138" s="330" t="b">
        <f t="shared" si="54"/>
        <v>1</v>
      </c>
      <c r="F138" s="337" t="b">
        <f t="shared" si="54"/>
        <v>0</v>
      </c>
      <c r="G138" s="330" t="b">
        <f t="shared" si="54"/>
        <v>1</v>
      </c>
      <c r="H138" s="337" t="b">
        <f t="shared" si="54"/>
        <v>1</v>
      </c>
      <c r="I138" s="330" t="b">
        <f t="shared" si="54"/>
        <v>1</v>
      </c>
      <c r="J138" s="337" t="b">
        <f t="shared" si="54"/>
        <v>1</v>
      </c>
      <c r="K138" s="330" t="b">
        <f t="shared" si="54"/>
        <v>1</v>
      </c>
      <c r="L138" s="337" t="b">
        <f t="shared" si="54"/>
        <v>1</v>
      </c>
      <c r="M138" s="330" t="str">
        <f t="shared" si="54"/>
        <v/>
      </c>
      <c r="N138" s="337" t="b">
        <f t="shared" si="54"/>
        <v>1</v>
      </c>
      <c r="O138" s="330" t="b">
        <f t="shared" si="54"/>
        <v>1</v>
      </c>
      <c r="P138" s="337" t="b">
        <f t="shared" si="54"/>
        <v>1</v>
      </c>
      <c r="Q138" s="330" t="b">
        <f t="shared" si="54"/>
        <v>1</v>
      </c>
      <c r="R138" s="337" t="str">
        <f t="shared" si="54"/>
        <v/>
      </c>
      <c r="S138" s="330" t="b">
        <f t="shared" si="54"/>
        <v>1</v>
      </c>
      <c r="T138" s="337" t="b">
        <f t="shared" si="54"/>
        <v>1</v>
      </c>
      <c r="U138" s="330" t="b">
        <f t="shared" si="54"/>
        <v>1</v>
      </c>
      <c r="V138" s="338" t="b">
        <f t="shared" si="54"/>
        <v>1</v>
      </c>
    </row>
    <row r="139" spans="1:22">
      <c r="A139" s="486"/>
      <c r="B139" s="344" t="b">
        <f t="shared" ref="B139:V139" si="55">IF(B49="","",AND(B49&gt;=B$90,B49&lt;=B$89))</f>
        <v>1</v>
      </c>
      <c r="C139" s="330" t="b">
        <f t="shared" si="55"/>
        <v>1</v>
      </c>
      <c r="D139" s="337" t="b">
        <f t="shared" si="55"/>
        <v>1</v>
      </c>
      <c r="E139" s="330" t="str">
        <f t="shared" si="55"/>
        <v/>
      </c>
      <c r="F139" s="337" t="b">
        <f t="shared" si="55"/>
        <v>1</v>
      </c>
      <c r="G139" s="330" t="b">
        <f t="shared" si="55"/>
        <v>1</v>
      </c>
      <c r="H139" s="337" t="b">
        <f t="shared" si="55"/>
        <v>1</v>
      </c>
      <c r="I139" s="330" t="b">
        <f t="shared" si="55"/>
        <v>1</v>
      </c>
      <c r="J139" s="337" t="str">
        <f t="shared" si="55"/>
        <v/>
      </c>
      <c r="K139" s="330" t="b">
        <f t="shared" si="55"/>
        <v>1</v>
      </c>
      <c r="L139" s="337" t="b">
        <f t="shared" si="55"/>
        <v>1</v>
      </c>
      <c r="M139" s="330" t="str">
        <f t="shared" si="55"/>
        <v/>
      </c>
      <c r="N139" s="337" t="b">
        <f t="shared" si="55"/>
        <v>0</v>
      </c>
      <c r="O139" s="330" t="b">
        <f t="shared" si="55"/>
        <v>1</v>
      </c>
      <c r="P139" s="337" t="b">
        <f t="shared" si="55"/>
        <v>1</v>
      </c>
      <c r="Q139" s="330" t="b">
        <f t="shared" si="55"/>
        <v>1</v>
      </c>
      <c r="R139" s="337" t="str">
        <f t="shared" si="55"/>
        <v/>
      </c>
      <c r="S139" s="330" t="b">
        <f t="shared" si="55"/>
        <v>1</v>
      </c>
      <c r="T139" s="337" t="b">
        <f t="shared" si="55"/>
        <v>1</v>
      </c>
      <c r="U139" s="330" t="b">
        <f t="shared" si="55"/>
        <v>0</v>
      </c>
      <c r="V139" s="338" t="b">
        <f t="shared" si="55"/>
        <v>1</v>
      </c>
    </row>
    <row r="140" spans="1:22">
      <c r="A140" s="486"/>
      <c r="B140" s="344" t="b">
        <f t="shared" ref="B140:V140" si="56">IF(B50="","",AND(B50&gt;=B$90,B50&lt;=B$89))</f>
        <v>1</v>
      </c>
      <c r="C140" s="330" t="b">
        <f t="shared" si="56"/>
        <v>1</v>
      </c>
      <c r="D140" s="337" t="b">
        <f t="shared" si="56"/>
        <v>1</v>
      </c>
      <c r="E140" s="330" t="str">
        <f t="shared" si="56"/>
        <v/>
      </c>
      <c r="F140" s="337" t="b">
        <f t="shared" si="56"/>
        <v>1</v>
      </c>
      <c r="G140" s="330" t="b">
        <f t="shared" si="56"/>
        <v>1</v>
      </c>
      <c r="H140" s="337" t="b">
        <f t="shared" si="56"/>
        <v>1</v>
      </c>
      <c r="I140" s="330" t="b">
        <f t="shared" si="56"/>
        <v>1</v>
      </c>
      <c r="J140" s="337" t="str">
        <f t="shared" si="56"/>
        <v/>
      </c>
      <c r="K140" s="330" t="str">
        <f t="shared" si="56"/>
        <v/>
      </c>
      <c r="L140" s="337" t="b">
        <f t="shared" si="56"/>
        <v>1</v>
      </c>
      <c r="M140" s="330" t="str">
        <f t="shared" si="56"/>
        <v/>
      </c>
      <c r="N140" s="337" t="b">
        <f t="shared" si="56"/>
        <v>1</v>
      </c>
      <c r="O140" s="330" t="b">
        <f t="shared" si="56"/>
        <v>1</v>
      </c>
      <c r="P140" s="337" t="b">
        <f t="shared" si="56"/>
        <v>1</v>
      </c>
      <c r="Q140" s="330" t="b">
        <f t="shared" si="56"/>
        <v>1</v>
      </c>
      <c r="R140" s="337" t="str">
        <f t="shared" si="56"/>
        <v/>
      </c>
      <c r="S140" s="330" t="b">
        <f t="shared" si="56"/>
        <v>1</v>
      </c>
      <c r="T140" s="337" t="b">
        <f t="shared" si="56"/>
        <v>1</v>
      </c>
      <c r="U140" s="330" t="str">
        <f t="shared" si="56"/>
        <v/>
      </c>
      <c r="V140" s="338" t="str">
        <f t="shared" si="56"/>
        <v/>
      </c>
    </row>
    <row r="141" spans="1:22">
      <c r="A141" s="486"/>
      <c r="B141" s="344" t="b">
        <f t="shared" ref="B141:V141" si="57">IF(B51="","",AND(B51&gt;=B$90,B51&lt;=B$89))</f>
        <v>1</v>
      </c>
      <c r="C141" s="330" t="b">
        <f t="shared" si="57"/>
        <v>1</v>
      </c>
      <c r="D141" s="337" t="str">
        <f t="shared" si="57"/>
        <v/>
      </c>
      <c r="E141" s="330" t="str">
        <f t="shared" si="57"/>
        <v/>
      </c>
      <c r="F141" s="337" t="b">
        <f t="shared" si="57"/>
        <v>1</v>
      </c>
      <c r="G141" s="330" t="b">
        <f t="shared" si="57"/>
        <v>1</v>
      </c>
      <c r="H141" s="337" t="b">
        <f t="shared" si="57"/>
        <v>1</v>
      </c>
      <c r="I141" s="330" t="b">
        <f t="shared" si="57"/>
        <v>1</v>
      </c>
      <c r="J141" s="337" t="str">
        <f t="shared" si="57"/>
        <v/>
      </c>
      <c r="K141" s="330" t="str">
        <f t="shared" si="57"/>
        <v/>
      </c>
      <c r="L141" s="337" t="b">
        <f t="shared" si="57"/>
        <v>1</v>
      </c>
      <c r="M141" s="330" t="str">
        <f t="shared" si="57"/>
        <v/>
      </c>
      <c r="N141" s="337" t="str">
        <f t="shared" si="57"/>
        <v/>
      </c>
      <c r="O141" s="330" t="b">
        <f t="shared" si="57"/>
        <v>1</v>
      </c>
      <c r="P141" s="337" t="b">
        <f t="shared" si="57"/>
        <v>1</v>
      </c>
      <c r="Q141" s="330" t="b">
        <f t="shared" si="57"/>
        <v>1</v>
      </c>
      <c r="R141" s="337" t="str">
        <f t="shared" si="57"/>
        <v/>
      </c>
      <c r="S141" s="330" t="b">
        <f t="shared" si="57"/>
        <v>1</v>
      </c>
      <c r="T141" s="337" t="b">
        <f t="shared" si="57"/>
        <v>1</v>
      </c>
      <c r="U141" s="330" t="str">
        <f t="shared" si="57"/>
        <v/>
      </c>
      <c r="V141" s="338" t="str">
        <f t="shared" si="57"/>
        <v/>
      </c>
    </row>
    <row r="142" spans="1:22">
      <c r="A142" s="486"/>
      <c r="B142" s="344" t="b">
        <f t="shared" ref="B142:V142" si="58">IF(B52="","",AND(B52&gt;=B$90,B52&lt;=B$89))</f>
        <v>1</v>
      </c>
      <c r="C142" s="330" t="b">
        <f t="shared" si="58"/>
        <v>1</v>
      </c>
      <c r="D142" s="337" t="str">
        <f t="shared" si="58"/>
        <v/>
      </c>
      <c r="E142" s="330" t="str">
        <f t="shared" si="58"/>
        <v/>
      </c>
      <c r="F142" s="337" t="b">
        <f t="shared" si="58"/>
        <v>1</v>
      </c>
      <c r="G142" s="330" t="str">
        <f t="shared" si="58"/>
        <v/>
      </c>
      <c r="H142" s="337" t="b">
        <f t="shared" si="58"/>
        <v>1</v>
      </c>
      <c r="I142" s="330" t="b">
        <f t="shared" si="58"/>
        <v>0</v>
      </c>
      <c r="J142" s="337" t="str">
        <f t="shared" si="58"/>
        <v/>
      </c>
      <c r="K142" s="330" t="str">
        <f t="shared" si="58"/>
        <v/>
      </c>
      <c r="L142" s="337" t="b">
        <f t="shared" si="58"/>
        <v>0</v>
      </c>
      <c r="M142" s="330" t="str">
        <f t="shared" si="58"/>
        <v/>
      </c>
      <c r="N142" s="337" t="str">
        <f t="shared" si="58"/>
        <v/>
      </c>
      <c r="O142" s="330" t="b">
        <f t="shared" si="58"/>
        <v>1</v>
      </c>
      <c r="P142" s="337" t="str">
        <f t="shared" si="58"/>
        <v/>
      </c>
      <c r="Q142" s="330" t="b">
        <f t="shared" si="58"/>
        <v>1</v>
      </c>
      <c r="R142" s="337" t="str">
        <f t="shared" si="58"/>
        <v/>
      </c>
      <c r="S142" s="330" t="b">
        <f t="shared" si="58"/>
        <v>1</v>
      </c>
      <c r="T142" s="337" t="b">
        <f t="shared" si="58"/>
        <v>1</v>
      </c>
      <c r="U142" s="330" t="str">
        <f t="shared" si="58"/>
        <v/>
      </c>
      <c r="V142" s="338" t="str">
        <f t="shared" si="58"/>
        <v/>
      </c>
    </row>
    <row r="143" spans="1:22">
      <c r="A143" s="486"/>
      <c r="B143" s="344" t="b">
        <f t="shared" ref="B143:V143" si="59">IF(B53="","",AND(B53&gt;=B$90,B53&lt;=B$89))</f>
        <v>1</v>
      </c>
      <c r="C143" s="330" t="b">
        <f t="shared" si="59"/>
        <v>1</v>
      </c>
      <c r="D143" s="337" t="str">
        <f t="shared" si="59"/>
        <v/>
      </c>
      <c r="E143" s="330" t="str">
        <f t="shared" si="59"/>
        <v/>
      </c>
      <c r="F143" s="337" t="b">
        <f t="shared" si="59"/>
        <v>1</v>
      </c>
      <c r="G143" s="330" t="str">
        <f t="shared" si="59"/>
        <v/>
      </c>
      <c r="H143" s="337" t="b">
        <f t="shared" si="59"/>
        <v>0</v>
      </c>
      <c r="I143" s="330" t="b">
        <f t="shared" si="59"/>
        <v>0</v>
      </c>
      <c r="J143" s="337" t="str">
        <f t="shared" si="59"/>
        <v/>
      </c>
      <c r="K143" s="330" t="str">
        <f t="shared" si="59"/>
        <v/>
      </c>
      <c r="L143" s="337" t="b">
        <f t="shared" si="59"/>
        <v>1</v>
      </c>
      <c r="M143" s="330" t="str">
        <f t="shared" si="59"/>
        <v/>
      </c>
      <c r="N143" s="337" t="str">
        <f t="shared" si="59"/>
        <v/>
      </c>
      <c r="O143" s="330" t="str">
        <f t="shared" si="59"/>
        <v/>
      </c>
      <c r="P143" s="337" t="str">
        <f t="shared" si="59"/>
        <v/>
      </c>
      <c r="Q143" s="330" t="str">
        <f t="shared" si="59"/>
        <v/>
      </c>
      <c r="R143" s="337" t="str">
        <f t="shared" si="59"/>
        <v/>
      </c>
      <c r="S143" s="330" t="b">
        <f t="shared" si="59"/>
        <v>1</v>
      </c>
      <c r="T143" s="337" t="b">
        <f t="shared" si="59"/>
        <v>1</v>
      </c>
      <c r="U143" s="330" t="str">
        <f t="shared" si="59"/>
        <v/>
      </c>
      <c r="V143" s="338" t="str">
        <f t="shared" si="59"/>
        <v/>
      </c>
    </row>
    <row r="144" spans="1:22">
      <c r="A144" s="486"/>
      <c r="B144" s="344" t="b">
        <f t="shared" ref="B144:V144" si="60">IF(B54="","",AND(B54&gt;=B$90,B54&lt;=B$89))</f>
        <v>0</v>
      </c>
      <c r="C144" s="330" t="b">
        <f t="shared" si="60"/>
        <v>1</v>
      </c>
      <c r="D144" s="337" t="str">
        <f t="shared" si="60"/>
        <v/>
      </c>
      <c r="E144" s="330" t="str">
        <f t="shared" si="60"/>
        <v/>
      </c>
      <c r="F144" s="337" t="b">
        <f t="shared" si="60"/>
        <v>1</v>
      </c>
      <c r="G144" s="330" t="str">
        <f t="shared" si="60"/>
        <v/>
      </c>
      <c r="H144" s="337" t="b">
        <f t="shared" si="60"/>
        <v>1</v>
      </c>
      <c r="I144" s="330" t="b">
        <f t="shared" si="60"/>
        <v>1</v>
      </c>
      <c r="J144" s="337" t="str">
        <f t="shared" si="60"/>
        <v/>
      </c>
      <c r="K144" s="330" t="str">
        <f t="shared" si="60"/>
        <v/>
      </c>
      <c r="L144" s="337" t="b">
        <f t="shared" si="60"/>
        <v>1</v>
      </c>
      <c r="M144" s="330" t="str">
        <f t="shared" si="60"/>
        <v/>
      </c>
      <c r="N144" s="337" t="str">
        <f t="shared" si="60"/>
        <v/>
      </c>
      <c r="O144" s="330" t="str">
        <f t="shared" si="60"/>
        <v/>
      </c>
      <c r="P144" s="337" t="str">
        <f t="shared" si="60"/>
        <v/>
      </c>
      <c r="Q144" s="330" t="str">
        <f t="shared" si="60"/>
        <v/>
      </c>
      <c r="R144" s="337" t="str">
        <f t="shared" si="60"/>
        <v/>
      </c>
      <c r="S144" s="330" t="b">
        <f t="shared" si="60"/>
        <v>1</v>
      </c>
      <c r="T144" s="337" t="b">
        <f t="shared" si="60"/>
        <v>1</v>
      </c>
      <c r="U144" s="330" t="str">
        <f t="shared" si="60"/>
        <v/>
      </c>
      <c r="V144" s="338" t="str">
        <f t="shared" si="60"/>
        <v/>
      </c>
    </row>
    <row r="145" spans="1:22">
      <c r="A145" s="486"/>
      <c r="B145" s="344" t="str">
        <f t="shared" ref="B145:V145" si="61">IF(B55="","",AND(B55&gt;=B$90,B55&lt;=B$89))</f>
        <v/>
      </c>
      <c r="C145" s="330" t="str">
        <f t="shared" si="61"/>
        <v/>
      </c>
      <c r="D145" s="337" t="str">
        <f t="shared" si="61"/>
        <v/>
      </c>
      <c r="E145" s="330" t="str">
        <f t="shared" si="61"/>
        <v/>
      </c>
      <c r="F145" s="337" t="b">
        <f t="shared" si="61"/>
        <v>1</v>
      </c>
      <c r="G145" s="330" t="str">
        <f t="shared" si="61"/>
        <v/>
      </c>
      <c r="H145" s="337" t="b">
        <f t="shared" si="61"/>
        <v>1</v>
      </c>
      <c r="I145" s="330" t="b">
        <f t="shared" si="61"/>
        <v>1</v>
      </c>
      <c r="J145" s="337" t="str">
        <f t="shared" si="61"/>
        <v/>
      </c>
      <c r="K145" s="330" t="str">
        <f t="shared" si="61"/>
        <v/>
      </c>
      <c r="L145" s="337" t="b">
        <f t="shared" si="61"/>
        <v>1</v>
      </c>
      <c r="M145" s="330" t="str">
        <f t="shared" si="61"/>
        <v/>
      </c>
      <c r="N145" s="337" t="str">
        <f t="shared" si="61"/>
        <v/>
      </c>
      <c r="O145" s="330" t="str">
        <f t="shared" si="61"/>
        <v/>
      </c>
      <c r="P145" s="337" t="str">
        <f t="shared" si="61"/>
        <v/>
      </c>
      <c r="Q145" s="330" t="str">
        <f t="shared" si="61"/>
        <v/>
      </c>
      <c r="R145" s="337" t="str">
        <f t="shared" si="61"/>
        <v/>
      </c>
      <c r="S145" s="330" t="b">
        <f t="shared" si="61"/>
        <v>1</v>
      </c>
      <c r="T145" s="337" t="b">
        <f t="shared" si="61"/>
        <v>1</v>
      </c>
      <c r="U145" s="330" t="str">
        <f t="shared" si="61"/>
        <v/>
      </c>
      <c r="V145" s="338" t="str">
        <f t="shared" si="61"/>
        <v/>
      </c>
    </row>
    <row r="146" spans="1:22">
      <c r="A146" s="486"/>
      <c r="B146" s="344" t="str">
        <f t="shared" ref="B146:V146" si="62">IF(B56="","",AND(B56&gt;=B$90,B56&lt;=B$89))</f>
        <v/>
      </c>
      <c r="C146" s="330" t="str">
        <f t="shared" si="62"/>
        <v/>
      </c>
      <c r="D146" s="337" t="str">
        <f t="shared" si="62"/>
        <v/>
      </c>
      <c r="E146" s="330" t="str">
        <f t="shared" si="62"/>
        <v/>
      </c>
      <c r="F146" s="337" t="str">
        <f t="shared" si="62"/>
        <v/>
      </c>
      <c r="G146" s="330" t="str">
        <f t="shared" si="62"/>
        <v/>
      </c>
      <c r="H146" s="337" t="b">
        <f t="shared" si="62"/>
        <v>1</v>
      </c>
      <c r="I146" s="330" t="b">
        <f t="shared" si="62"/>
        <v>0</v>
      </c>
      <c r="J146" s="337" t="str">
        <f t="shared" si="62"/>
        <v/>
      </c>
      <c r="K146" s="330" t="str">
        <f t="shared" si="62"/>
        <v/>
      </c>
      <c r="L146" s="337" t="b">
        <f t="shared" si="62"/>
        <v>1</v>
      </c>
      <c r="M146" s="330" t="str">
        <f t="shared" si="62"/>
        <v/>
      </c>
      <c r="N146" s="337" t="str">
        <f t="shared" si="62"/>
        <v/>
      </c>
      <c r="O146" s="330" t="str">
        <f t="shared" si="62"/>
        <v/>
      </c>
      <c r="P146" s="337" t="str">
        <f t="shared" si="62"/>
        <v/>
      </c>
      <c r="Q146" s="330" t="str">
        <f t="shared" si="62"/>
        <v/>
      </c>
      <c r="R146" s="337" t="str">
        <f t="shared" si="62"/>
        <v/>
      </c>
      <c r="S146" s="330" t="str">
        <f t="shared" si="62"/>
        <v/>
      </c>
      <c r="T146" s="337" t="b">
        <f t="shared" si="62"/>
        <v>1</v>
      </c>
      <c r="U146" s="330" t="str">
        <f t="shared" si="62"/>
        <v/>
      </c>
      <c r="V146" s="338" t="str">
        <f t="shared" si="62"/>
        <v/>
      </c>
    </row>
    <row r="147" spans="1:22">
      <c r="A147" s="486"/>
      <c r="B147" s="344" t="str">
        <f t="shared" ref="B147:V147" si="63">IF(B57="","",AND(B57&gt;=B$90,B57&lt;=B$89))</f>
        <v/>
      </c>
      <c r="C147" s="330" t="str">
        <f t="shared" si="63"/>
        <v/>
      </c>
      <c r="D147" s="337" t="str">
        <f t="shared" si="63"/>
        <v/>
      </c>
      <c r="E147" s="330" t="str">
        <f t="shared" si="63"/>
        <v/>
      </c>
      <c r="F147" s="337" t="str">
        <f t="shared" si="63"/>
        <v/>
      </c>
      <c r="G147" s="330" t="str">
        <f t="shared" si="63"/>
        <v/>
      </c>
      <c r="H147" s="337" t="str">
        <f t="shared" si="63"/>
        <v/>
      </c>
      <c r="I147" s="330" t="b">
        <f t="shared" si="63"/>
        <v>1</v>
      </c>
      <c r="J147" s="337" t="str">
        <f t="shared" si="63"/>
        <v/>
      </c>
      <c r="K147" s="330" t="str">
        <f t="shared" si="63"/>
        <v/>
      </c>
      <c r="L147" s="337" t="b">
        <f t="shared" si="63"/>
        <v>1</v>
      </c>
      <c r="M147" s="330" t="str">
        <f t="shared" si="63"/>
        <v/>
      </c>
      <c r="N147" s="337" t="str">
        <f t="shared" si="63"/>
        <v/>
      </c>
      <c r="O147" s="330" t="str">
        <f t="shared" si="63"/>
        <v/>
      </c>
      <c r="P147" s="337" t="str">
        <f t="shared" si="63"/>
        <v/>
      </c>
      <c r="Q147" s="330" t="str">
        <f t="shared" si="63"/>
        <v/>
      </c>
      <c r="R147" s="337" t="str">
        <f t="shared" si="63"/>
        <v/>
      </c>
      <c r="S147" s="330" t="str">
        <f t="shared" si="63"/>
        <v/>
      </c>
      <c r="T147" s="337" t="b">
        <f t="shared" si="63"/>
        <v>1</v>
      </c>
      <c r="U147" s="330" t="str">
        <f t="shared" si="63"/>
        <v/>
      </c>
      <c r="V147" s="338" t="str">
        <f t="shared" si="63"/>
        <v/>
      </c>
    </row>
    <row r="148" spans="1:22">
      <c r="A148" s="486"/>
      <c r="B148" s="344" t="str">
        <f t="shared" ref="B148:V148" si="64">IF(B58="","",AND(B58&gt;=B$90,B58&lt;=B$89))</f>
        <v/>
      </c>
      <c r="C148" s="330" t="str">
        <f t="shared" si="64"/>
        <v/>
      </c>
      <c r="D148" s="337" t="str">
        <f t="shared" si="64"/>
        <v/>
      </c>
      <c r="E148" s="330" t="str">
        <f t="shared" si="64"/>
        <v/>
      </c>
      <c r="F148" s="337" t="str">
        <f t="shared" si="64"/>
        <v/>
      </c>
      <c r="G148" s="330" t="str">
        <f t="shared" si="64"/>
        <v/>
      </c>
      <c r="H148" s="337" t="str">
        <f t="shared" si="64"/>
        <v/>
      </c>
      <c r="I148" s="330" t="b">
        <f t="shared" si="64"/>
        <v>1</v>
      </c>
      <c r="J148" s="337" t="str">
        <f t="shared" si="64"/>
        <v/>
      </c>
      <c r="K148" s="330" t="str">
        <f t="shared" si="64"/>
        <v/>
      </c>
      <c r="L148" s="337" t="b">
        <f t="shared" si="64"/>
        <v>1</v>
      </c>
      <c r="M148" s="330" t="str">
        <f t="shared" si="64"/>
        <v/>
      </c>
      <c r="N148" s="337" t="str">
        <f t="shared" si="64"/>
        <v/>
      </c>
      <c r="O148" s="330" t="str">
        <f t="shared" si="64"/>
        <v/>
      </c>
      <c r="P148" s="337" t="str">
        <f t="shared" si="64"/>
        <v/>
      </c>
      <c r="Q148" s="330" t="str">
        <f t="shared" si="64"/>
        <v/>
      </c>
      <c r="R148" s="337" t="str">
        <f t="shared" si="64"/>
        <v/>
      </c>
      <c r="S148" s="330" t="str">
        <f t="shared" si="64"/>
        <v/>
      </c>
      <c r="T148" s="337" t="b">
        <f t="shared" si="64"/>
        <v>1</v>
      </c>
      <c r="U148" s="330" t="str">
        <f t="shared" si="64"/>
        <v/>
      </c>
      <c r="V148" s="338" t="str">
        <f t="shared" si="64"/>
        <v/>
      </c>
    </row>
    <row r="149" spans="1:22">
      <c r="A149" s="486"/>
      <c r="B149" s="344" t="str">
        <f t="shared" ref="B149:V149" si="65">IF(B59="","",AND(B59&gt;=B$90,B59&lt;=B$89))</f>
        <v/>
      </c>
      <c r="C149" s="330" t="str">
        <f t="shared" si="65"/>
        <v/>
      </c>
      <c r="D149" s="337" t="str">
        <f t="shared" si="65"/>
        <v/>
      </c>
      <c r="E149" s="330" t="str">
        <f t="shared" si="65"/>
        <v/>
      </c>
      <c r="F149" s="337" t="str">
        <f t="shared" si="65"/>
        <v/>
      </c>
      <c r="G149" s="330" t="str">
        <f t="shared" si="65"/>
        <v/>
      </c>
      <c r="H149" s="337" t="str">
        <f t="shared" si="65"/>
        <v/>
      </c>
      <c r="I149" s="330" t="b">
        <f t="shared" si="65"/>
        <v>1</v>
      </c>
      <c r="J149" s="337" t="str">
        <f t="shared" si="65"/>
        <v/>
      </c>
      <c r="K149" s="330" t="str">
        <f t="shared" si="65"/>
        <v/>
      </c>
      <c r="L149" s="337" t="str">
        <f t="shared" si="65"/>
        <v/>
      </c>
      <c r="M149" s="330" t="str">
        <f t="shared" si="65"/>
        <v/>
      </c>
      <c r="N149" s="337" t="str">
        <f t="shared" si="65"/>
        <v/>
      </c>
      <c r="O149" s="330" t="str">
        <f t="shared" si="65"/>
        <v/>
      </c>
      <c r="P149" s="337" t="str">
        <f t="shared" si="65"/>
        <v/>
      </c>
      <c r="Q149" s="330" t="str">
        <f t="shared" si="65"/>
        <v/>
      </c>
      <c r="R149" s="337" t="str">
        <f t="shared" si="65"/>
        <v/>
      </c>
      <c r="S149" s="330" t="str">
        <f t="shared" si="65"/>
        <v/>
      </c>
      <c r="T149" s="337" t="str">
        <f t="shared" si="65"/>
        <v/>
      </c>
      <c r="U149" s="330" t="str">
        <f t="shared" si="65"/>
        <v/>
      </c>
      <c r="V149" s="338" t="str">
        <f t="shared" si="65"/>
        <v/>
      </c>
    </row>
    <row r="150" spans="1:22">
      <c r="A150" s="486"/>
      <c r="B150" s="344" t="str">
        <f t="shared" ref="B150:V150" si="66">IF(B60="","",AND(B60&gt;=B$90,B60&lt;=B$89))</f>
        <v/>
      </c>
      <c r="C150" s="330" t="str">
        <f t="shared" si="66"/>
        <v/>
      </c>
      <c r="D150" s="337" t="str">
        <f t="shared" si="66"/>
        <v/>
      </c>
      <c r="E150" s="330" t="str">
        <f t="shared" si="66"/>
        <v/>
      </c>
      <c r="F150" s="337" t="str">
        <f t="shared" si="66"/>
        <v/>
      </c>
      <c r="G150" s="330" t="str">
        <f t="shared" si="66"/>
        <v/>
      </c>
      <c r="H150" s="337" t="str">
        <f t="shared" si="66"/>
        <v/>
      </c>
      <c r="I150" s="330" t="b">
        <f t="shared" si="66"/>
        <v>1</v>
      </c>
      <c r="J150" s="337" t="str">
        <f t="shared" si="66"/>
        <v/>
      </c>
      <c r="K150" s="330" t="str">
        <f t="shared" si="66"/>
        <v/>
      </c>
      <c r="L150" s="337" t="str">
        <f t="shared" si="66"/>
        <v/>
      </c>
      <c r="M150" s="330" t="str">
        <f t="shared" si="66"/>
        <v/>
      </c>
      <c r="N150" s="337" t="str">
        <f t="shared" si="66"/>
        <v/>
      </c>
      <c r="O150" s="330" t="str">
        <f t="shared" si="66"/>
        <v/>
      </c>
      <c r="P150" s="337" t="str">
        <f t="shared" si="66"/>
        <v/>
      </c>
      <c r="Q150" s="330" t="str">
        <f t="shared" si="66"/>
        <v/>
      </c>
      <c r="R150" s="337" t="str">
        <f t="shared" si="66"/>
        <v/>
      </c>
      <c r="S150" s="330" t="str">
        <f t="shared" si="66"/>
        <v/>
      </c>
      <c r="T150" s="337" t="str">
        <f t="shared" si="66"/>
        <v/>
      </c>
      <c r="U150" s="330" t="str">
        <f t="shared" si="66"/>
        <v/>
      </c>
      <c r="V150" s="338" t="str">
        <f t="shared" si="66"/>
        <v/>
      </c>
    </row>
    <row r="151" spans="1:22">
      <c r="A151" s="486"/>
      <c r="B151" s="344" t="str">
        <f t="shared" ref="B151:V151" si="67">IF(B61="","",AND(B61&gt;=B$90,B61&lt;=B$89))</f>
        <v/>
      </c>
      <c r="C151" s="330" t="str">
        <f t="shared" si="67"/>
        <v/>
      </c>
      <c r="D151" s="337" t="str">
        <f t="shared" si="67"/>
        <v/>
      </c>
      <c r="E151" s="330" t="str">
        <f t="shared" si="67"/>
        <v/>
      </c>
      <c r="F151" s="337" t="str">
        <f t="shared" si="67"/>
        <v/>
      </c>
      <c r="G151" s="330" t="str">
        <f t="shared" si="67"/>
        <v/>
      </c>
      <c r="H151" s="337" t="str">
        <f t="shared" si="67"/>
        <v/>
      </c>
      <c r="I151" s="330" t="b">
        <f t="shared" si="67"/>
        <v>1</v>
      </c>
      <c r="J151" s="337" t="str">
        <f t="shared" si="67"/>
        <v/>
      </c>
      <c r="K151" s="330" t="str">
        <f t="shared" si="67"/>
        <v/>
      </c>
      <c r="L151" s="337" t="str">
        <f t="shared" si="67"/>
        <v/>
      </c>
      <c r="M151" s="330" t="str">
        <f t="shared" si="67"/>
        <v/>
      </c>
      <c r="N151" s="337" t="str">
        <f t="shared" si="67"/>
        <v/>
      </c>
      <c r="O151" s="330" t="str">
        <f t="shared" si="67"/>
        <v/>
      </c>
      <c r="P151" s="337" t="str">
        <f t="shared" si="67"/>
        <v/>
      </c>
      <c r="Q151" s="330" t="str">
        <f t="shared" si="67"/>
        <v/>
      </c>
      <c r="R151" s="337" t="str">
        <f t="shared" si="67"/>
        <v/>
      </c>
      <c r="S151" s="330" t="str">
        <f t="shared" si="67"/>
        <v/>
      </c>
      <c r="T151" s="337" t="str">
        <f t="shared" si="67"/>
        <v/>
      </c>
      <c r="U151" s="330" t="str">
        <f t="shared" si="67"/>
        <v/>
      </c>
      <c r="V151" s="338" t="str">
        <f t="shared" si="67"/>
        <v/>
      </c>
    </row>
    <row r="152" spans="1:22">
      <c r="A152" s="486"/>
      <c r="B152" s="344" t="str">
        <f t="shared" ref="B152:V152" si="68">IF(B62="","",AND(B62&gt;=B$90,B62&lt;=B$89))</f>
        <v/>
      </c>
      <c r="C152" s="330" t="str">
        <f t="shared" si="68"/>
        <v/>
      </c>
      <c r="D152" s="337" t="str">
        <f t="shared" si="68"/>
        <v/>
      </c>
      <c r="E152" s="330" t="str">
        <f t="shared" si="68"/>
        <v/>
      </c>
      <c r="F152" s="337" t="str">
        <f t="shared" si="68"/>
        <v/>
      </c>
      <c r="G152" s="330" t="str">
        <f t="shared" si="68"/>
        <v/>
      </c>
      <c r="H152" s="337" t="str">
        <f t="shared" si="68"/>
        <v/>
      </c>
      <c r="I152" s="330" t="b">
        <f t="shared" si="68"/>
        <v>1</v>
      </c>
      <c r="J152" s="337" t="str">
        <f t="shared" si="68"/>
        <v/>
      </c>
      <c r="K152" s="330" t="str">
        <f t="shared" si="68"/>
        <v/>
      </c>
      <c r="L152" s="337" t="str">
        <f t="shared" si="68"/>
        <v/>
      </c>
      <c r="M152" s="330" t="str">
        <f t="shared" si="68"/>
        <v/>
      </c>
      <c r="N152" s="337" t="str">
        <f t="shared" si="68"/>
        <v/>
      </c>
      <c r="O152" s="330" t="str">
        <f t="shared" si="68"/>
        <v/>
      </c>
      <c r="P152" s="337" t="str">
        <f t="shared" si="68"/>
        <v/>
      </c>
      <c r="Q152" s="330" t="str">
        <f t="shared" si="68"/>
        <v/>
      </c>
      <c r="R152" s="337" t="str">
        <f t="shared" si="68"/>
        <v/>
      </c>
      <c r="S152" s="330" t="str">
        <f t="shared" si="68"/>
        <v/>
      </c>
      <c r="T152" s="337" t="str">
        <f t="shared" si="68"/>
        <v/>
      </c>
      <c r="U152" s="330" t="str">
        <f t="shared" si="68"/>
        <v/>
      </c>
      <c r="V152" s="338" t="str">
        <f t="shared" si="68"/>
        <v/>
      </c>
    </row>
    <row r="153" spans="1:22">
      <c r="A153" s="486"/>
      <c r="B153" s="344" t="str">
        <f t="shared" ref="B153:V153" si="69">IF(B63="","",AND(B63&gt;=B$90,B63&lt;=B$89))</f>
        <v/>
      </c>
      <c r="C153" s="330" t="str">
        <f t="shared" si="69"/>
        <v/>
      </c>
      <c r="D153" s="337" t="str">
        <f t="shared" si="69"/>
        <v/>
      </c>
      <c r="E153" s="330" t="str">
        <f t="shared" si="69"/>
        <v/>
      </c>
      <c r="F153" s="337" t="str">
        <f t="shared" si="69"/>
        <v/>
      </c>
      <c r="G153" s="330" t="str">
        <f t="shared" si="69"/>
        <v/>
      </c>
      <c r="H153" s="337" t="str">
        <f t="shared" si="69"/>
        <v/>
      </c>
      <c r="I153" s="330" t="b">
        <f t="shared" si="69"/>
        <v>1</v>
      </c>
      <c r="J153" s="337" t="str">
        <f t="shared" si="69"/>
        <v/>
      </c>
      <c r="K153" s="330" t="str">
        <f t="shared" si="69"/>
        <v/>
      </c>
      <c r="L153" s="337" t="str">
        <f t="shared" si="69"/>
        <v/>
      </c>
      <c r="M153" s="330" t="str">
        <f t="shared" si="69"/>
        <v/>
      </c>
      <c r="N153" s="337" t="str">
        <f t="shared" si="69"/>
        <v/>
      </c>
      <c r="O153" s="330" t="str">
        <f t="shared" si="69"/>
        <v/>
      </c>
      <c r="P153" s="337" t="str">
        <f t="shared" si="69"/>
        <v/>
      </c>
      <c r="Q153" s="330" t="str">
        <f t="shared" si="69"/>
        <v/>
      </c>
      <c r="R153" s="337" t="str">
        <f t="shared" si="69"/>
        <v/>
      </c>
      <c r="S153" s="330" t="str">
        <f t="shared" si="69"/>
        <v/>
      </c>
      <c r="T153" s="337" t="str">
        <f t="shared" si="69"/>
        <v/>
      </c>
      <c r="U153" s="330" t="str">
        <f t="shared" si="69"/>
        <v/>
      </c>
      <c r="V153" s="338" t="str">
        <f t="shared" si="69"/>
        <v/>
      </c>
    </row>
    <row r="154" spans="1:22">
      <c r="A154" s="486"/>
      <c r="B154" s="344" t="str">
        <f t="shared" ref="B154:V154" si="70">IF(B64="","",AND(B64&gt;=B$90,B64&lt;=B$89))</f>
        <v/>
      </c>
      <c r="C154" s="330" t="str">
        <f t="shared" si="70"/>
        <v/>
      </c>
      <c r="D154" s="337" t="str">
        <f t="shared" si="70"/>
        <v/>
      </c>
      <c r="E154" s="330" t="str">
        <f t="shared" si="70"/>
        <v/>
      </c>
      <c r="F154" s="337" t="str">
        <f t="shared" si="70"/>
        <v/>
      </c>
      <c r="G154" s="330" t="str">
        <f t="shared" si="70"/>
        <v/>
      </c>
      <c r="H154" s="337" t="str">
        <f t="shared" si="70"/>
        <v/>
      </c>
      <c r="I154" s="330" t="b">
        <f t="shared" si="70"/>
        <v>1</v>
      </c>
      <c r="J154" s="337" t="str">
        <f t="shared" si="70"/>
        <v/>
      </c>
      <c r="K154" s="330" t="str">
        <f t="shared" si="70"/>
        <v/>
      </c>
      <c r="L154" s="337" t="str">
        <f t="shared" si="70"/>
        <v/>
      </c>
      <c r="M154" s="330" t="str">
        <f t="shared" si="70"/>
        <v/>
      </c>
      <c r="N154" s="337" t="str">
        <f t="shared" si="70"/>
        <v/>
      </c>
      <c r="O154" s="330" t="str">
        <f t="shared" si="70"/>
        <v/>
      </c>
      <c r="P154" s="337" t="str">
        <f t="shared" si="70"/>
        <v/>
      </c>
      <c r="Q154" s="330" t="str">
        <f t="shared" si="70"/>
        <v/>
      </c>
      <c r="R154" s="337" t="str">
        <f t="shared" si="70"/>
        <v/>
      </c>
      <c r="S154" s="330" t="str">
        <f t="shared" si="70"/>
        <v/>
      </c>
      <c r="T154" s="337" t="str">
        <f t="shared" si="70"/>
        <v/>
      </c>
      <c r="U154" s="330" t="str">
        <f t="shared" si="70"/>
        <v/>
      </c>
      <c r="V154" s="338" t="str">
        <f t="shared" si="70"/>
        <v/>
      </c>
    </row>
    <row r="155" spans="1:22">
      <c r="A155" s="486"/>
      <c r="B155" s="344" t="str">
        <f t="shared" ref="B155:V155" si="71">IF(B65="","",AND(B65&gt;=B$90,B65&lt;=B$89))</f>
        <v/>
      </c>
      <c r="C155" s="330" t="str">
        <f t="shared" si="71"/>
        <v/>
      </c>
      <c r="D155" s="337" t="str">
        <f t="shared" si="71"/>
        <v/>
      </c>
      <c r="E155" s="330" t="str">
        <f t="shared" si="71"/>
        <v/>
      </c>
      <c r="F155" s="337" t="str">
        <f t="shared" si="71"/>
        <v/>
      </c>
      <c r="G155" s="330" t="str">
        <f t="shared" si="71"/>
        <v/>
      </c>
      <c r="H155" s="337" t="str">
        <f t="shared" si="71"/>
        <v/>
      </c>
      <c r="I155" s="330" t="b">
        <f t="shared" si="71"/>
        <v>1</v>
      </c>
      <c r="J155" s="337" t="str">
        <f t="shared" si="71"/>
        <v/>
      </c>
      <c r="K155" s="330" t="str">
        <f t="shared" si="71"/>
        <v/>
      </c>
      <c r="L155" s="337" t="str">
        <f t="shared" si="71"/>
        <v/>
      </c>
      <c r="M155" s="330" t="str">
        <f t="shared" si="71"/>
        <v/>
      </c>
      <c r="N155" s="337" t="str">
        <f t="shared" si="71"/>
        <v/>
      </c>
      <c r="O155" s="330" t="str">
        <f t="shared" si="71"/>
        <v/>
      </c>
      <c r="P155" s="337" t="str">
        <f t="shared" si="71"/>
        <v/>
      </c>
      <c r="Q155" s="330" t="str">
        <f t="shared" si="71"/>
        <v/>
      </c>
      <c r="R155" s="337" t="str">
        <f t="shared" si="71"/>
        <v/>
      </c>
      <c r="S155" s="330" t="str">
        <f t="shared" si="71"/>
        <v/>
      </c>
      <c r="T155" s="337" t="str">
        <f t="shared" si="71"/>
        <v/>
      </c>
      <c r="U155" s="330" t="str">
        <f t="shared" si="71"/>
        <v/>
      </c>
      <c r="V155" s="338" t="str">
        <f t="shared" si="71"/>
        <v/>
      </c>
    </row>
    <row r="156" spans="1:22">
      <c r="A156" s="486"/>
      <c r="B156" s="344" t="str">
        <f t="shared" ref="B156:V156" si="72">IF(B66="","",AND(B66&gt;=B$90,B66&lt;=B$89))</f>
        <v/>
      </c>
      <c r="C156" s="330" t="str">
        <f t="shared" si="72"/>
        <v/>
      </c>
      <c r="D156" s="337" t="str">
        <f t="shared" si="72"/>
        <v/>
      </c>
      <c r="E156" s="330" t="str">
        <f t="shared" si="72"/>
        <v/>
      </c>
      <c r="F156" s="337" t="str">
        <f t="shared" si="72"/>
        <v/>
      </c>
      <c r="G156" s="330" t="str">
        <f t="shared" si="72"/>
        <v/>
      </c>
      <c r="H156" s="337" t="str">
        <f t="shared" si="72"/>
        <v/>
      </c>
      <c r="I156" s="330" t="b">
        <f t="shared" si="72"/>
        <v>1</v>
      </c>
      <c r="J156" s="337" t="str">
        <f t="shared" si="72"/>
        <v/>
      </c>
      <c r="K156" s="330" t="str">
        <f t="shared" si="72"/>
        <v/>
      </c>
      <c r="L156" s="337" t="str">
        <f t="shared" si="72"/>
        <v/>
      </c>
      <c r="M156" s="330" t="str">
        <f t="shared" si="72"/>
        <v/>
      </c>
      <c r="N156" s="337" t="str">
        <f t="shared" si="72"/>
        <v/>
      </c>
      <c r="O156" s="330" t="str">
        <f t="shared" si="72"/>
        <v/>
      </c>
      <c r="P156" s="337" t="str">
        <f t="shared" si="72"/>
        <v/>
      </c>
      <c r="Q156" s="330" t="str">
        <f t="shared" si="72"/>
        <v/>
      </c>
      <c r="R156" s="337" t="str">
        <f t="shared" si="72"/>
        <v/>
      </c>
      <c r="S156" s="330" t="str">
        <f t="shared" si="72"/>
        <v/>
      </c>
      <c r="T156" s="337" t="str">
        <f t="shared" si="72"/>
        <v/>
      </c>
      <c r="U156" s="330" t="str">
        <f t="shared" si="72"/>
        <v/>
      </c>
      <c r="V156" s="338" t="str">
        <f t="shared" si="72"/>
        <v/>
      </c>
    </row>
    <row r="157" spans="1:22">
      <c r="A157" s="486"/>
      <c r="B157" s="344" t="str">
        <f t="shared" ref="B157:V157" si="73">IF(B67="","",AND(B67&gt;=B$90,B67&lt;=B$89))</f>
        <v/>
      </c>
      <c r="C157" s="330" t="str">
        <f t="shared" si="73"/>
        <v/>
      </c>
      <c r="D157" s="337" t="str">
        <f t="shared" si="73"/>
        <v/>
      </c>
      <c r="E157" s="330" t="str">
        <f t="shared" si="73"/>
        <v/>
      </c>
      <c r="F157" s="337" t="str">
        <f t="shared" si="73"/>
        <v/>
      </c>
      <c r="G157" s="330" t="str">
        <f t="shared" si="73"/>
        <v/>
      </c>
      <c r="H157" s="337" t="str">
        <f t="shared" si="73"/>
        <v/>
      </c>
      <c r="I157" s="330" t="b">
        <f t="shared" si="73"/>
        <v>1</v>
      </c>
      <c r="J157" s="337" t="str">
        <f t="shared" si="73"/>
        <v/>
      </c>
      <c r="K157" s="330" t="str">
        <f t="shared" si="73"/>
        <v/>
      </c>
      <c r="L157" s="337" t="str">
        <f t="shared" si="73"/>
        <v/>
      </c>
      <c r="M157" s="330" t="str">
        <f t="shared" si="73"/>
        <v/>
      </c>
      <c r="N157" s="337" t="str">
        <f t="shared" si="73"/>
        <v/>
      </c>
      <c r="O157" s="330" t="str">
        <f t="shared" si="73"/>
        <v/>
      </c>
      <c r="P157" s="337" t="str">
        <f t="shared" si="73"/>
        <v/>
      </c>
      <c r="Q157" s="330" t="str">
        <f t="shared" si="73"/>
        <v/>
      </c>
      <c r="R157" s="337" t="str">
        <f t="shared" si="73"/>
        <v/>
      </c>
      <c r="S157" s="330" t="str">
        <f t="shared" si="73"/>
        <v/>
      </c>
      <c r="T157" s="337" t="str">
        <f t="shared" si="73"/>
        <v/>
      </c>
      <c r="U157" s="330" t="str">
        <f t="shared" si="73"/>
        <v/>
      </c>
      <c r="V157" s="338" t="str">
        <f t="shared" si="73"/>
        <v/>
      </c>
    </row>
    <row r="158" spans="1:22">
      <c r="A158" s="486"/>
      <c r="B158" s="344" t="str">
        <f t="shared" ref="B158:V158" si="74">IF(B68="","",AND(B68&gt;=B$90,B68&lt;=B$89))</f>
        <v/>
      </c>
      <c r="C158" s="330" t="str">
        <f t="shared" si="74"/>
        <v/>
      </c>
      <c r="D158" s="337" t="str">
        <f t="shared" si="74"/>
        <v/>
      </c>
      <c r="E158" s="330" t="str">
        <f t="shared" si="74"/>
        <v/>
      </c>
      <c r="F158" s="337" t="str">
        <f t="shared" si="74"/>
        <v/>
      </c>
      <c r="G158" s="330" t="str">
        <f t="shared" si="74"/>
        <v/>
      </c>
      <c r="H158" s="337" t="str">
        <f t="shared" si="74"/>
        <v/>
      </c>
      <c r="I158" s="330" t="b">
        <f t="shared" si="74"/>
        <v>1</v>
      </c>
      <c r="J158" s="337" t="str">
        <f t="shared" si="74"/>
        <v/>
      </c>
      <c r="K158" s="330" t="str">
        <f t="shared" si="74"/>
        <v/>
      </c>
      <c r="L158" s="337" t="str">
        <f t="shared" si="74"/>
        <v/>
      </c>
      <c r="M158" s="330" t="str">
        <f t="shared" si="74"/>
        <v/>
      </c>
      <c r="N158" s="337" t="str">
        <f t="shared" si="74"/>
        <v/>
      </c>
      <c r="O158" s="330" t="str">
        <f t="shared" si="74"/>
        <v/>
      </c>
      <c r="P158" s="337" t="str">
        <f t="shared" si="74"/>
        <v/>
      </c>
      <c r="Q158" s="330" t="str">
        <f t="shared" si="74"/>
        <v/>
      </c>
      <c r="R158" s="337" t="str">
        <f t="shared" si="74"/>
        <v/>
      </c>
      <c r="S158" s="330" t="str">
        <f t="shared" si="74"/>
        <v/>
      </c>
      <c r="T158" s="337" t="str">
        <f t="shared" si="74"/>
        <v/>
      </c>
      <c r="U158" s="330" t="str">
        <f t="shared" si="74"/>
        <v/>
      </c>
      <c r="V158" s="338" t="str">
        <f t="shared" si="74"/>
        <v/>
      </c>
    </row>
    <row r="159" spans="1:22">
      <c r="A159" s="486"/>
      <c r="B159" s="344" t="str">
        <f t="shared" ref="B159:V159" si="75">IF(B69="","",AND(B69&gt;=B$90,B69&lt;=B$89))</f>
        <v/>
      </c>
      <c r="C159" s="330" t="str">
        <f t="shared" si="75"/>
        <v/>
      </c>
      <c r="D159" s="337" t="str">
        <f t="shared" si="75"/>
        <v/>
      </c>
      <c r="E159" s="330" t="str">
        <f t="shared" si="75"/>
        <v/>
      </c>
      <c r="F159" s="337" t="str">
        <f t="shared" si="75"/>
        <v/>
      </c>
      <c r="G159" s="330" t="str">
        <f t="shared" si="75"/>
        <v/>
      </c>
      <c r="H159" s="337" t="str">
        <f t="shared" si="75"/>
        <v/>
      </c>
      <c r="I159" s="330" t="b">
        <f t="shared" si="75"/>
        <v>1</v>
      </c>
      <c r="J159" s="337" t="str">
        <f t="shared" si="75"/>
        <v/>
      </c>
      <c r="K159" s="330" t="str">
        <f t="shared" si="75"/>
        <v/>
      </c>
      <c r="L159" s="337" t="str">
        <f t="shared" si="75"/>
        <v/>
      </c>
      <c r="M159" s="330" t="str">
        <f t="shared" si="75"/>
        <v/>
      </c>
      <c r="N159" s="337" t="str">
        <f t="shared" si="75"/>
        <v/>
      </c>
      <c r="O159" s="330" t="str">
        <f t="shared" si="75"/>
        <v/>
      </c>
      <c r="P159" s="337" t="str">
        <f t="shared" si="75"/>
        <v/>
      </c>
      <c r="Q159" s="330" t="str">
        <f t="shared" si="75"/>
        <v/>
      </c>
      <c r="R159" s="337" t="str">
        <f t="shared" si="75"/>
        <v/>
      </c>
      <c r="S159" s="330" t="str">
        <f t="shared" si="75"/>
        <v/>
      </c>
      <c r="T159" s="337" t="str">
        <f t="shared" si="75"/>
        <v/>
      </c>
      <c r="U159" s="330" t="str">
        <f t="shared" si="75"/>
        <v/>
      </c>
      <c r="V159" s="338" t="str">
        <f t="shared" si="75"/>
        <v/>
      </c>
    </row>
    <row r="160" spans="1:22">
      <c r="A160" s="486"/>
      <c r="B160" s="344" t="str">
        <f t="shared" ref="B160:V160" si="76">IF(B70="","",AND(B70&gt;=B$90,B70&lt;=B$89))</f>
        <v/>
      </c>
      <c r="C160" s="330" t="str">
        <f t="shared" si="76"/>
        <v/>
      </c>
      <c r="D160" s="337" t="str">
        <f t="shared" si="76"/>
        <v/>
      </c>
      <c r="E160" s="330" t="str">
        <f t="shared" si="76"/>
        <v/>
      </c>
      <c r="F160" s="337" t="str">
        <f t="shared" si="76"/>
        <v/>
      </c>
      <c r="G160" s="330" t="str">
        <f t="shared" si="76"/>
        <v/>
      </c>
      <c r="H160" s="337" t="str">
        <f t="shared" si="76"/>
        <v/>
      </c>
      <c r="I160" s="330" t="b">
        <f t="shared" si="76"/>
        <v>1</v>
      </c>
      <c r="J160" s="337" t="str">
        <f t="shared" si="76"/>
        <v/>
      </c>
      <c r="K160" s="330" t="str">
        <f t="shared" si="76"/>
        <v/>
      </c>
      <c r="L160" s="337" t="str">
        <f t="shared" si="76"/>
        <v/>
      </c>
      <c r="M160" s="330" t="str">
        <f t="shared" si="76"/>
        <v/>
      </c>
      <c r="N160" s="337" t="str">
        <f t="shared" si="76"/>
        <v/>
      </c>
      <c r="O160" s="330" t="str">
        <f t="shared" si="76"/>
        <v/>
      </c>
      <c r="P160" s="337" t="str">
        <f t="shared" si="76"/>
        <v/>
      </c>
      <c r="Q160" s="330" t="str">
        <f t="shared" si="76"/>
        <v/>
      </c>
      <c r="R160" s="337" t="str">
        <f t="shared" si="76"/>
        <v/>
      </c>
      <c r="S160" s="330" t="str">
        <f t="shared" si="76"/>
        <v/>
      </c>
      <c r="T160" s="337" t="str">
        <f t="shared" si="76"/>
        <v/>
      </c>
      <c r="U160" s="330" t="str">
        <f t="shared" si="76"/>
        <v/>
      </c>
      <c r="V160" s="338" t="str">
        <f t="shared" si="76"/>
        <v/>
      </c>
    </row>
    <row r="161" spans="1:22">
      <c r="A161" s="486"/>
      <c r="B161" s="344" t="str">
        <f t="shared" ref="B161:V161" si="77">IF(B71="","",AND(B71&gt;=B$90,B71&lt;=B$89))</f>
        <v/>
      </c>
      <c r="C161" s="330" t="str">
        <f t="shared" si="77"/>
        <v/>
      </c>
      <c r="D161" s="337" t="str">
        <f t="shared" si="77"/>
        <v/>
      </c>
      <c r="E161" s="330" t="str">
        <f t="shared" si="77"/>
        <v/>
      </c>
      <c r="F161" s="337" t="str">
        <f t="shared" si="77"/>
        <v/>
      </c>
      <c r="G161" s="330" t="str">
        <f t="shared" si="77"/>
        <v/>
      </c>
      <c r="H161" s="337" t="str">
        <f t="shared" si="77"/>
        <v/>
      </c>
      <c r="I161" s="330" t="str">
        <f t="shared" si="77"/>
        <v/>
      </c>
      <c r="J161" s="337" t="str">
        <f t="shared" si="77"/>
        <v/>
      </c>
      <c r="K161" s="330" t="str">
        <f t="shared" si="77"/>
        <v/>
      </c>
      <c r="L161" s="337" t="str">
        <f t="shared" si="77"/>
        <v/>
      </c>
      <c r="M161" s="330" t="str">
        <f t="shared" si="77"/>
        <v/>
      </c>
      <c r="N161" s="337" t="str">
        <f t="shared" si="77"/>
        <v/>
      </c>
      <c r="O161" s="330" t="str">
        <f t="shared" si="77"/>
        <v/>
      </c>
      <c r="P161" s="337" t="str">
        <f t="shared" si="77"/>
        <v/>
      </c>
      <c r="Q161" s="330" t="str">
        <f t="shared" si="77"/>
        <v/>
      </c>
      <c r="R161" s="337" t="str">
        <f t="shared" si="77"/>
        <v/>
      </c>
      <c r="S161" s="330" t="str">
        <f t="shared" si="77"/>
        <v/>
      </c>
      <c r="T161" s="337" t="str">
        <f t="shared" si="77"/>
        <v/>
      </c>
      <c r="U161" s="330" t="str">
        <f t="shared" si="77"/>
        <v/>
      </c>
      <c r="V161" s="338" t="str">
        <f t="shared" si="77"/>
        <v/>
      </c>
    </row>
    <row r="162" spans="1:22" ht="15.75" thickBot="1">
      <c r="A162" s="487"/>
      <c r="B162" s="345" t="str">
        <f t="shared" ref="B162:V162" si="78">IF(B72="","",AND(B72&gt;=B$90,B72&lt;=B$89))</f>
        <v/>
      </c>
      <c r="C162" s="331" t="str">
        <f t="shared" si="78"/>
        <v/>
      </c>
      <c r="D162" s="342" t="str">
        <f t="shared" si="78"/>
        <v/>
      </c>
      <c r="E162" s="331" t="str">
        <f t="shared" si="78"/>
        <v/>
      </c>
      <c r="F162" s="342" t="str">
        <f t="shared" si="78"/>
        <v/>
      </c>
      <c r="G162" s="331" t="str">
        <f t="shared" si="78"/>
        <v/>
      </c>
      <c r="H162" s="342" t="str">
        <f t="shared" si="78"/>
        <v/>
      </c>
      <c r="I162" s="331" t="str">
        <f t="shared" si="78"/>
        <v/>
      </c>
      <c r="J162" s="342" t="str">
        <f t="shared" si="78"/>
        <v/>
      </c>
      <c r="K162" s="331" t="str">
        <f t="shared" si="78"/>
        <v/>
      </c>
      <c r="L162" s="342" t="str">
        <f t="shared" si="78"/>
        <v/>
      </c>
      <c r="M162" s="331" t="str">
        <f t="shared" si="78"/>
        <v/>
      </c>
      <c r="N162" s="342" t="str">
        <f t="shared" si="78"/>
        <v/>
      </c>
      <c r="O162" s="331" t="str">
        <f t="shared" si="78"/>
        <v/>
      </c>
      <c r="P162" s="342" t="str">
        <f t="shared" si="78"/>
        <v/>
      </c>
      <c r="Q162" s="331" t="str">
        <f t="shared" si="78"/>
        <v/>
      </c>
      <c r="R162" s="342" t="str">
        <f t="shared" si="78"/>
        <v/>
      </c>
      <c r="S162" s="331" t="str">
        <f t="shared" si="78"/>
        <v/>
      </c>
      <c r="T162" s="342" t="str">
        <f t="shared" si="78"/>
        <v/>
      </c>
      <c r="U162" s="331" t="str">
        <f t="shared" si="78"/>
        <v/>
      </c>
      <c r="V162" s="354" t="str">
        <f t="shared" si="78"/>
        <v/>
      </c>
    </row>
    <row r="163" spans="1:22">
      <c r="A163" s="485" t="s">
        <v>58</v>
      </c>
      <c r="B163" s="344" t="str">
        <f>IF(B73="","",AND(B73&gt;=B$90,B73&lt;=B$89))</f>
        <v/>
      </c>
      <c r="C163" s="330" t="str">
        <f t="shared" ref="C163:V163" si="79">IF(C73="","",AND(C73&gt;=C$90,C73&lt;=C$89))</f>
        <v/>
      </c>
      <c r="D163" s="337" t="str">
        <f t="shared" si="79"/>
        <v/>
      </c>
      <c r="E163" s="330" t="str">
        <f t="shared" si="79"/>
        <v/>
      </c>
      <c r="F163" s="337" t="str">
        <f t="shared" si="79"/>
        <v/>
      </c>
      <c r="G163" s="330" t="b">
        <f t="shared" si="79"/>
        <v>1</v>
      </c>
      <c r="H163" s="337" t="b">
        <f t="shared" si="79"/>
        <v>1</v>
      </c>
      <c r="I163" s="330" t="b">
        <f t="shared" si="79"/>
        <v>1</v>
      </c>
      <c r="J163" s="337" t="b">
        <f t="shared" si="79"/>
        <v>0</v>
      </c>
      <c r="K163" s="330" t="b">
        <f t="shared" si="79"/>
        <v>0</v>
      </c>
      <c r="L163" s="337" t="b">
        <f t="shared" si="79"/>
        <v>1</v>
      </c>
      <c r="M163" s="330" t="str">
        <f t="shared" si="79"/>
        <v/>
      </c>
      <c r="N163" s="337" t="str">
        <f t="shared" si="79"/>
        <v/>
      </c>
      <c r="O163" s="330" t="str">
        <f t="shared" si="79"/>
        <v/>
      </c>
      <c r="P163" s="337" t="str">
        <f t="shared" si="79"/>
        <v/>
      </c>
      <c r="Q163" s="330" t="str">
        <f t="shared" si="79"/>
        <v/>
      </c>
      <c r="R163" s="337" t="b">
        <f t="shared" si="79"/>
        <v>1</v>
      </c>
      <c r="S163" s="330" t="str">
        <f t="shared" si="79"/>
        <v/>
      </c>
      <c r="T163" s="337" t="b">
        <f t="shared" si="79"/>
        <v>1</v>
      </c>
      <c r="U163" s="330" t="str">
        <f t="shared" si="79"/>
        <v/>
      </c>
      <c r="V163" s="338" t="str">
        <f t="shared" si="79"/>
        <v/>
      </c>
    </row>
    <row r="164" spans="1:22">
      <c r="A164" s="486"/>
      <c r="B164" s="344" t="str">
        <f t="shared" ref="B164:V164" si="80">IF(B74="","",AND(B74&gt;=B$90,B74&lt;=B$89))</f>
        <v/>
      </c>
      <c r="C164" s="330" t="str">
        <f t="shared" si="80"/>
        <v/>
      </c>
      <c r="D164" s="337" t="str">
        <f t="shared" si="80"/>
        <v/>
      </c>
      <c r="E164" s="330" t="str">
        <f t="shared" si="80"/>
        <v/>
      </c>
      <c r="F164" s="337" t="str">
        <f t="shared" si="80"/>
        <v/>
      </c>
      <c r="G164" s="330" t="b">
        <f t="shared" si="80"/>
        <v>1</v>
      </c>
      <c r="H164" s="337" t="b">
        <f t="shared" si="80"/>
        <v>0</v>
      </c>
      <c r="I164" s="330" t="b">
        <f t="shared" si="80"/>
        <v>0</v>
      </c>
      <c r="J164" s="337" t="str">
        <f t="shared" si="80"/>
        <v/>
      </c>
      <c r="K164" s="330" t="str">
        <f t="shared" si="80"/>
        <v/>
      </c>
      <c r="L164" s="337" t="str">
        <f t="shared" si="80"/>
        <v/>
      </c>
      <c r="M164" s="330" t="str">
        <f t="shared" si="80"/>
        <v/>
      </c>
      <c r="N164" s="337" t="str">
        <f t="shared" si="80"/>
        <v/>
      </c>
      <c r="O164" s="330" t="str">
        <f t="shared" si="80"/>
        <v/>
      </c>
      <c r="P164" s="337" t="str">
        <f t="shared" si="80"/>
        <v/>
      </c>
      <c r="Q164" s="330" t="str">
        <f t="shared" si="80"/>
        <v/>
      </c>
      <c r="R164" s="337" t="str">
        <f t="shared" si="80"/>
        <v/>
      </c>
      <c r="S164" s="330" t="str">
        <f t="shared" si="80"/>
        <v/>
      </c>
      <c r="T164" s="337" t="str">
        <f t="shared" si="80"/>
        <v/>
      </c>
      <c r="U164" s="330" t="str">
        <f t="shared" si="80"/>
        <v/>
      </c>
      <c r="V164" s="338" t="str">
        <f t="shared" si="80"/>
        <v/>
      </c>
    </row>
    <row r="165" spans="1:22" ht="15.75" thickBot="1">
      <c r="A165" s="487"/>
      <c r="B165" s="344" t="str">
        <f t="shared" ref="B165:V165" si="81">IF(B75="","",AND(B75&gt;=B$90,B75&lt;=B$89))</f>
        <v/>
      </c>
      <c r="C165" s="330" t="str">
        <f t="shared" si="81"/>
        <v/>
      </c>
      <c r="D165" s="337" t="str">
        <f t="shared" si="81"/>
        <v/>
      </c>
      <c r="E165" s="330" t="str">
        <f t="shared" si="81"/>
        <v/>
      </c>
      <c r="F165" s="337" t="str">
        <f t="shared" si="81"/>
        <v/>
      </c>
      <c r="G165" s="330" t="str">
        <f t="shared" si="81"/>
        <v/>
      </c>
      <c r="H165" s="337" t="str">
        <f t="shared" si="81"/>
        <v/>
      </c>
      <c r="I165" s="330" t="str">
        <f t="shared" si="81"/>
        <v/>
      </c>
      <c r="J165" s="337" t="str">
        <f t="shared" si="81"/>
        <v/>
      </c>
      <c r="K165" s="330" t="str">
        <f t="shared" si="81"/>
        <v/>
      </c>
      <c r="L165" s="337" t="str">
        <f t="shared" si="81"/>
        <v/>
      </c>
      <c r="M165" s="330" t="str">
        <f t="shared" si="81"/>
        <v/>
      </c>
      <c r="N165" s="337" t="str">
        <f t="shared" si="81"/>
        <v/>
      </c>
      <c r="O165" s="330" t="str">
        <f t="shared" si="81"/>
        <v/>
      </c>
      <c r="P165" s="337" t="str">
        <f t="shared" si="81"/>
        <v/>
      </c>
      <c r="Q165" s="330" t="str">
        <f t="shared" si="81"/>
        <v/>
      </c>
      <c r="R165" s="337" t="str">
        <f t="shared" si="81"/>
        <v/>
      </c>
      <c r="S165" s="330" t="str">
        <f t="shared" si="81"/>
        <v/>
      </c>
      <c r="T165" s="337" t="str">
        <f t="shared" si="81"/>
        <v/>
      </c>
      <c r="U165" s="330" t="str">
        <f t="shared" si="81"/>
        <v/>
      </c>
      <c r="V165" s="338" t="str">
        <f t="shared" si="81"/>
        <v/>
      </c>
    </row>
    <row r="166" spans="1:22">
      <c r="A166" s="485" t="s">
        <v>59</v>
      </c>
      <c r="B166" s="343" t="str">
        <f>IF(B76="","",AND(B76&gt;=B$90,B76&lt;=B$89))</f>
        <v/>
      </c>
      <c r="C166" s="329" t="str">
        <f t="shared" ref="C166:V166" si="82">IF(C76="","",AND(C76&gt;=C$90,C76&lt;=C$89))</f>
        <v/>
      </c>
      <c r="D166" s="341" t="str">
        <f t="shared" si="82"/>
        <v/>
      </c>
      <c r="E166" s="329" t="str">
        <f t="shared" si="82"/>
        <v/>
      </c>
      <c r="F166" s="341" t="str">
        <f t="shared" si="82"/>
        <v/>
      </c>
      <c r="G166" s="329" t="b">
        <f t="shared" si="82"/>
        <v>1</v>
      </c>
      <c r="H166" s="341" t="b">
        <f t="shared" si="82"/>
        <v>1</v>
      </c>
      <c r="I166" s="329" t="b">
        <f t="shared" si="82"/>
        <v>1</v>
      </c>
      <c r="J166" s="341" t="str">
        <f t="shared" si="82"/>
        <v/>
      </c>
      <c r="K166" s="329" t="str">
        <f t="shared" si="82"/>
        <v/>
      </c>
      <c r="L166" s="341" t="str">
        <f t="shared" si="82"/>
        <v/>
      </c>
      <c r="M166" s="329" t="str">
        <f t="shared" si="82"/>
        <v/>
      </c>
      <c r="N166" s="341" t="str">
        <f t="shared" si="82"/>
        <v/>
      </c>
      <c r="O166" s="329" t="str">
        <f t="shared" si="82"/>
        <v/>
      </c>
      <c r="P166" s="341" t="str">
        <f t="shared" si="82"/>
        <v/>
      </c>
      <c r="Q166" s="329" t="str">
        <f t="shared" si="82"/>
        <v/>
      </c>
      <c r="R166" s="341" t="str">
        <f t="shared" si="82"/>
        <v/>
      </c>
      <c r="S166" s="329" t="str">
        <f t="shared" si="82"/>
        <v/>
      </c>
      <c r="T166" s="341" t="str">
        <f t="shared" si="82"/>
        <v/>
      </c>
      <c r="U166" s="329" t="str">
        <f t="shared" si="82"/>
        <v/>
      </c>
      <c r="V166" s="353" t="str">
        <f t="shared" si="82"/>
        <v/>
      </c>
    </row>
    <row r="167" spans="1:22">
      <c r="A167" s="486"/>
      <c r="B167" s="344" t="str">
        <f t="shared" ref="B167:V167" si="83">IF(B77="","",AND(B77&gt;=B$90,B77&lt;=B$89))</f>
        <v/>
      </c>
      <c r="C167" s="330" t="str">
        <f t="shared" si="83"/>
        <v/>
      </c>
      <c r="D167" s="337" t="str">
        <f t="shared" si="83"/>
        <v/>
      </c>
      <c r="E167" s="330" t="str">
        <f t="shared" si="83"/>
        <v/>
      </c>
      <c r="F167" s="337" t="str">
        <f t="shared" si="83"/>
        <v/>
      </c>
      <c r="G167" s="330" t="b">
        <f t="shared" si="83"/>
        <v>1</v>
      </c>
      <c r="H167" s="337" t="b">
        <f t="shared" si="83"/>
        <v>1</v>
      </c>
      <c r="I167" s="330" t="b">
        <f t="shared" si="83"/>
        <v>1</v>
      </c>
      <c r="J167" s="337" t="str">
        <f t="shared" si="83"/>
        <v/>
      </c>
      <c r="K167" s="330" t="str">
        <f t="shared" si="83"/>
        <v/>
      </c>
      <c r="L167" s="337" t="str">
        <f t="shared" si="83"/>
        <v/>
      </c>
      <c r="M167" s="330" t="str">
        <f t="shared" si="83"/>
        <v/>
      </c>
      <c r="N167" s="337" t="str">
        <f t="shared" si="83"/>
        <v/>
      </c>
      <c r="O167" s="330" t="str">
        <f t="shared" si="83"/>
        <v/>
      </c>
      <c r="P167" s="337" t="str">
        <f t="shared" si="83"/>
        <v/>
      </c>
      <c r="Q167" s="330" t="str">
        <f t="shared" si="83"/>
        <v/>
      </c>
      <c r="R167" s="337" t="str">
        <f t="shared" si="83"/>
        <v/>
      </c>
      <c r="S167" s="330" t="str">
        <f t="shared" si="83"/>
        <v/>
      </c>
      <c r="T167" s="337" t="str">
        <f t="shared" si="83"/>
        <v/>
      </c>
      <c r="U167" s="330" t="str">
        <f t="shared" si="83"/>
        <v/>
      </c>
      <c r="V167" s="338" t="str">
        <f t="shared" si="83"/>
        <v/>
      </c>
    </row>
    <row r="168" spans="1:22" ht="15.75" thickBot="1">
      <c r="A168" s="487"/>
      <c r="B168" s="345" t="str">
        <f t="shared" ref="B168:V168" si="84">IF(B78="","",AND(B78&gt;=B$90,B78&lt;=B$89))</f>
        <v/>
      </c>
      <c r="C168" s="331" t="str">
        <f t="shared" si="84"/>
        <v/>
      </c>
      <c r="D168" s="342" t="str">
        <f t="shared" si="84"/>
        <v/>
      </c>
      <c r="E168" s="331" t="str">
        <f t="shared" si="84"/>
        <v/>
      </c>
      <c r="F168" s="342" t="str">
        <f t="shared" si="84"/>
        <v/>
      </c>
      <c r="G168" s="331" t="str">
        <f t="shared" si="84"/>
        <v/>
      </c>
      <c r="H168" s="342" t="str">
        <f t="shared" si="84"/>
        <v/>
      </c>
      <c r="I168" s="331" t="str">
        <f t="shared" si="84"/>
        <v/>
      </c>
      <c r="J168" s="342" t="str">
        <f t="shared" si="84"/>
        <v/>
      </c>
      <c r="K168" s="331" t="str">
        <f t="shared" si="84"/>
        <v/>
      </c>
      <c r="L168" s="342" t="str">
        <f t="shared" si="84"/>
        <v/>
      </c>
      <c r="M168" s="331" t="str">
        <f t="shared" si="84"/>
        <v/>
      </c>
      <c r="N168" s="342" t="str">
        <f t="shared" si="84"/>
        <v/>
      </c>
      <c r="O168" s="331" t="str">
        <f t="shared" si="84"/>
        <v/>
      </c>
      <c r="P168" s="342" t="str">
        <f t="shared" si="84"/>
        <v/>
      </c>
      <c r="Q168" s="331" t="str">
        <f t="shared" si="84"/>
        <v/>
      </c>
      <c r="R168" s="342" t="str">
        <f t="shared" si="84"/>
        <v/>
      </c>
      <c r="S168" s="331" t="str">
        <f t="shared" si="84"/>
        <v/>
      </c>
      <c r="T168" s="342" t="str">
        <f t="shared" si="84"/>
        <v/>
      </c>
      <c r="U168" s="331" t="str">
        <f t="shared" si="84"/>
        <v/>
      </c>
      <c r="V168" s="354" t="str">
        <f t="shared" si="84"/>
        <v/>
      </c>
    </row>
  </sheetData>
  <mergeCells count="8">
    <mergeCell ref="A135:A162"/>
    <mergeCell ref="A163:A165"/>
    <mergeCell ref="A166:A168"/>
    <mergeCell ref="A2:A44"/>
    <mergeCell ref="A45:A72"/>
    <mergeCell ref="A73:A75"/>
    <mergeCell ref="A76:A78"/>
    <mergeCell ref="A92:A134"/>
  </mergeCells>
  <conditionalFormatting sqref="B92:V168">
    <cfRule type="containsText" dxfId="1" priority="1" operator="containsText" text="VERDADEIRO">
      <formula>NOT(ISERROR(SEARCH("VERDADEIRO",B92)))</formula>
    </cfRule>
    <cfRule type="containsText" dxfId="0" priority="2" operator="containsText" text="FALSO">
      <formula>NOT(ISERROR(SEARCH("FALSO",B92)))</formula>
    </cfRule>
  </conditionalFormatting>
  <pageMargins left="0.511811024" right="0.511811024" top="0.78740157499999996" bottom="0.78740157499999996" header="0.31496062000000002" footer="0.31496062000000002"/>
  <pageSetup paperSize="9" orientation="portrait" horizontalDpi="360" verticalDpi="36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09C5D-AE94-4BCF-A3DE-00FE0779147A}">
  <sheetPr>
    <tabColor theme="4" tint="0.59999389629810485"/>
  </sheetPr>
  <dimension ref="A1:U812"/>
  <sheetViews>
    <sheetView workbookViewId="0">
      <selection activeCell="H52" sqref="H52"/>
    </sheetView>
  </sheetViews>
  <sheetFormatPr defaultColWidth="13" defaultRowHeight="15.75" customHeight="1"/>
  <cols>
    <col min="1" max="1" width="8.140625" style="650" customWidth="1"/>
    <col min="2" max="2" width="61.28515625" style="650" bestFit="1" customWidth="1"/>
    <col min="3" max="5" width="14.85546875" style="650" customWidth="1"/>
    <col min="6" max="6" width="12" style="650" customWidth="1"/>
    <col min="7" max="9" width="13.7109375" style="651" customWidth="1"/>
    <col min="10" max="10" width="12.85546875" style="651" customWidth="1"/>
    <col min="11" max="11" width="6.140625" style="651" customWidth="1"/>
    <col min="12" max="13" width="11.28515625" style="651" customWidth="1"/>
    <col min="14" max="14" width="11.140625" style="651" customWidth="1"/>
    <col min="15" max="20" width="7.85546875" style="651" customWidth="1"/>
    <col min="21" max="21" width="13" style="650" customWidth="1"/>
    <col min="22" max="16384" width="13" style="650"/>
  </cols>
  <sheetData>
    <row r="1" spans="1:20" s="314" customFormat="1" ht="15">
      <c r="A1" s="488" t="s">
        <v>68</v>
      </c>
      <c r="B1" s="488"/>
      <c r="C1" s="488"/>
      <c r="D1" s="488"/>
      <c r="E1" s="488"/>
      <c r="F1" s="488"/>
      <c r="G1" s="649"/>
      <c r="H1" s="649"/>
      <c r="I1" s="649"/>
      <c r="J1" s="649"/>
      <c r="K1" s="649"/>
      <c r="L1" s="649"/>
      <c r="M1" s="649"/>
      <c r="N1" s="649"/>
      <c r="O1" s="649"/>
      <c r="P1" s="649"/>
      <c r="Q1" s="649"/>
      <c r="R1" s="649"/>
      <c r="S1" s="649"/>
      <c r="T1" s="649"/>
    </row>
    <row r="2" spans="1:20" s="314" customFormat="1" ht="15.75" customHeight="1">
      <c r="A2" s="634" t="s">
        <v>69</v>
      </c>
      <c r="B2" s="656"/>
      <c r="C2" s="490" t="s">
        <v>70</v>
      </c>
      <c r="D2" s="491"/>
      <c r="E2" s="491"/>
      <c r="F2" s="492" t="s">
        <v>71</v>
      </c>
      <c r="G2" s="649"/>
      <c r="H2" s="649"/>
      <c r="I2" s="649"/>
      <c r="J2" s="649"/>
      <c r="K2" s="649"/>
      <c r="L2" s="649"/>
      <c r="M2" s="649"/>
      <c r="N2" s="649"/>
      <c r="O2" s="649"/>
      <c r="P2" s="649"/>
      <c r="Q2" s="649"/>
      <c r="R2" s="649"/>
      <c r="S2" s="649"/>
      <c r="T2" s="649"/>
    </row>
    <row r="3" spans="1:20" s="314" customFormat="1" ht="15.75" customHeight="1">
      <c r="A3" s="637"/>
      <c r="B3" s="489"/>
      <c r="C3" s="321" t="s">
        <v>72</v>
      </c>
      <c r="D3" s="322" t="s">
        <v>73</v>
      </c>
      <c r="E3" s="322" t="s">
        <v>74</v>
      </c>
      <c r="F3" s="493"/>
      <c r="G3" s="649"/>
      <c r="H3" s="649"/>
      <c r="I3" s="649"/>
      <c r="J3" s="649"/>
      <c r="K3" s="649"/>
      <c r="L3" s="649"/>
      <c r="M3" s="649"/>
      <c r="N3" s="649"/>
      <c r="O3" s="649"/>
      <c r="P3" s="649"/>
      <c r="Q3" s="649"/>
      <c r="R3" s="649"/>
      <c r="S3" s="649"/>
      <c r="T3" s="649"/>
    </row>
    <row r="4" spans="1:20" s="314" customFormat="1" ht="15">
      <c r="A4" s="639">
        <v>142505</v>
      </c>
      <c r="B4" s="312" t="s">
        <v>75</v>
      </c>
      <c r="C4" s="653">
        <v>3447.4449999999997</v>
      </c>
      <c r="D4" s="653">
        <v>8872.14</v>
      </c>
      <c r="E4" s="654">
        <v>15779.7</v>
      </c>
      <c r="F4" s="657">
        <v>1312</v>
      </c>
      <c r="G4" s="649"/>
      <c r="H4" s="649"/>
      <c r="I4" s="649"/>
      <c r="J4" s="649"/>
      <c r="K4" s="649"/>
      <c r="L4" s="649"/>
      <c r="M4" s="649"/>
      <c r="N4" s="649"/>
      <c r="O4" s="649"/>
      <c r="P4" s="649"/>
      <c r="Q4" s="649"/>
      <c r="R4" s="649"/>
      <c r="S4" s="649"/>
      <c r="T4" s="649"/>
    </row>
    <row r="5" spans="1:20" s="314" customFormat="1" ht="15">
      <c r="A5" s="639">
        <v>142510</v>
      </c>
      <c r="B5" s="320" t="s">
        <v>76</v>
      </c>
      <c r="C5" s="653">
        <v>10119.52</v>
      </c>
      <c r="D5" s="653">
        <v>15000</v>
      </c>
      <c r="E5" s="655">
        <v>20000</v>
      </c>
      <c r="F5" s="658">
        <v>2994</v>
      </c>
      <c r="G5" s="649"/>
      <c r="H5" s="649"/>
      <c r="I5" s="649"/>
      <c r="J5" s="649"/>
      <c r="K5" s="649"/>
      <c r="L5" s="649"/>
      <c r="M5" s="649"/>
      <c r="N5" s="649"/>
      <c r="O5" s="649"/>
      <c r="P5" s="649"/>
      <c r="Q5" s="649"/>
      <c r="R5" s="649"/>
      <c r="S5" s="649"/>
      <c r="T5" s="649"/>
    </row>
    <row r="6" spans="1:20" s="314" customFormat="1" ht="15">
      <c r="A6" s="639">
        <v>142515</v>
      </c>
      <c r="B6" s="312" t="s">
        <v>77</v>
      </c>
      <c r="C6" s="653">
        <v>5714.29</v>
      </c>
      <c r="D6" s="653">
        <v>12000</v>
      </c>
      <c r="E6" s="654">
        <v>18709.68</v>
      </c>
      <c r="F6" s="658">
        <v>1247</v>
      </c>
      <c r="G6" s="649"/>
      <c r="H6" s="649"/>
      <c r="I6" s="649"/>
      <c r="J6" s="649"/>
      <c r="K6" s="649"/>
      <c r="L6" s="649"/>
      <c r="M6" s="649"/>
      <c r="N6" s="649"/>
      <c r="O6" s="649"/>
      <c r="P6" s="649"/>
      <c r="Q6" s="649"/>
      <c r="R6" s="649"/>
      <c r="S6" s="649"/>
      <c r="T6" s="649"/>
    </row>
    <row r="7" spans="1:20" s="314" customFormat="1" ht="15">
      <c r="A7" s="639">
        <v>142520</v>
      </c>
      <c r="B7" s="320" t="s">
        <v>78</v>
      </c>
      <c r="C7" s="653">
        <v>7000</v>
      </c>
      <c r="D7" s="653">
        <v>10500</v>
      </c>
      <c r="E7" s="655">
        <v>15000</v>
      </c>
      <c r="F7" s="658">
        <v>6748</v>
      </c>
      <c r="G7" s="649"/>
      <c r="H7" s="649"/>
      <c r="I7" s="649"/>
      <c r="J7" s="649"/>
      <c r="K7" s="649"/>
      <c r="L7" s="649"/>
      <c r="M7" s="649"/>
      <c r="N7" s="649"/>
      <c r="O7" s="649"/>
      <c r="P7" s="649"/>
      <c r="Q7" s="649"/>
      <c r="R7" s="649"/>
      <c r="S7" s="649"/>
      <c r="T7" s="649"/>
    </row>
    <row r="8" spans="1:20" s="314" customFormat="1" ht="15">
      <c r="A8" s="639">
        <v>142525</v>
      </c>
      <c r="B8" s="312" t="s">
        <v>79</v>
      </c>
      <c r="C8" s="653">
        <v>5000</v>
      </c>
      <c r="D8" s="653">
        <v>15483.87</v>
      </c>
      <c r="E8" s="654">
        <v>21000</v>
      </c>
      <c r="F8" s="658">
        <v>369</v>
      </c>
      <c r="G8" s="649"/>
      <c r="H8" s="649"/>
      <c r="I8" s="649"/>
      <c r="J8" s="649"/>
      <c r="K8" s="649"/>
      <c r="L8" s="649"/>
      <c r="M8" s="649"/>
      <c r="N8" s="649"/>
      <c r="O8" s="649"/>
      <c r="P8" s="649"/>
      <c r="Q8" s="649"/>
      <c r="R8" s="649"/>
      <c r="S8" s="649"/>
      <c r="T8" s="649"/>
    </row>
    <row r="9" spans="1:20" s="314" customFormat="1" ht="15">
      <c r="A9" s="639">
        <v>142530</v>
      </c>
      <c r="B9" s="312" t="s">
        <v>80</v>
      </c>
      <c r="C9" s="653">
        <v>2943.66</v>
      </c>
      <c r="D9" s="653">
        <v>6071.43</v>
      </c>
      <c r="E9" s="654">
        <v>13000</v>
      </c>
      <c r="F9" s="658">
        <v>1629</v>
      </c>
      <c r="G9" s="649"/>
      <c r="H9" s="649"/>
      <c r="I9" s="649"/>
      <c r="J9" s="649"/>
      <c r="K9" s="649"/>
      <c r="L9" s="649"/>
      <c r="M9" s="649"/>
      <c r="N9" s="649"/>
      <c r="O9" s="649"/>
      <c r="P9" s="649"/>
      <c r="Q9" s="649"/>
      <c r="R9" s="649"/>
      <c r="S9" s="649"/>
      <c r="T9" s="649"/>
    </row>
    <row r="10" spans="1:20" s="314" customFormat="1" ht="15">
      <c r="A10" s="639">
        <v>142535</v>
      </c>
      <c r="B10" s="312" t="s">
        <v>81</v>
      </c>
      <c r="C10" s="653">
        <v>2170.75</v>
      </c>
      <c r="D10" s="653">
        <v>4500</v>
      </c>
      <c r="E10" s="654">
        <v>9762.5</v>
      </c>
      <c r="F10" s="658">
        <v>1176</v>
      </c>
      <c r="G10" s="649"/>
      <c r="H10" s="649"/>
      <c r="I10" s="649"/>
      <c r="J10" s="649"/>
      <c r="K10" s="649"/>
      <c r="L10" s="649"/>
      <c r="M10" s="649"/>
      <c r="N10" s="649"/>
      <c r="O10" s="649"/>
      <c r="P10" s="649"/>
      <c r="Q10" s="649"/>
      <c r="R10" s="649"/>
      <c r="S10" s="649"/>
      <c r="T10" s="649"/>
    </row>
    <row r="11" spans="1:20" s="314" customFormat="1" ht="15">
      <c r="A11" s="639">
        <v>142605</v>
      </c>
      <c r="B11" s="312" t="s">
        <v>82</v>
      </c>
      <c r="C11" s="653">
        <v>6740.64</v>
      </c>
      <c r="D11" s="653">
        <v>12000</v>
      </c>
      <c r="E11" s="654">
        <v>18000</v>
      </c>
      <c r="F11" s="658">
        <v>4087</v>
      </c>
      <c r="G11" s="649"/>
      <c r="H11" s="649"/>
      <c r="I11" s="649"/>
      <c r="J11" s="649"/>
      <c r="K11" s="649"/>
      <c r="L11" s="649"/>
      <c r="M11" s="649"/>
      <c r="N11" s="649"/>
      <c r="O11" s="649"/>
      <c r="P11" s="649"/>
      <c r="Q11" s="649"/>
      <c r="R11" s="649"/>
      <c r="S11" s="649"/>
      <c r="T11" s="649"/>
    </row>
    <row r="12" spans="1:20" s="314" customFormat="1" ht="15">
      <c r="A12" s="639">
        <v>142705</v>
      </c>
      <c r="B12" s="312" t="s">
        <v>83</v>
      </c>
      <c r="C12" s="653">
        <v>3324</v>
      </c>
      <c r="D12" s="653">
        <v>6000</v>
      </c>
      <c r="E12" s="654">
        <v>10828.49</v>
      </c>
      <c r="F12" s="658">
        <v>6335</v>
      </c>
      <c r="G12" s="649"/>
      <c r="H12" s="649"/>
      <c r="I12" s="649"/>
      <c r="J12" s="649"/>
      <c r="K12" s="649"/>
      <c r="L12" s="649"/>
      <c r="M12" s="649"/>
      <c r="N12" s="649"/>
      <c r="O12" s="649"/>
      <c r="P12" s="649"/>
      <c r="Q12" s="649"/>
      <c r="R12" s="649"/>
      <c r="S12" s="649"/>
      <c r="T12" s="649"/>
    </row>
    <row r="13" spans="1:20" s="314" customFormat="1" ht="15">
      <c r="A13" s="639">
        <v>212205</v>
      </c>
      <c r="B13" s="320" t="s">
        <v>84</v>
      </c>
      <c r="C13" s="655">
        <v>7001.31</v>
      </c>
      <c r="D13" s="655">
        <v>11000</v>
      </c>
      <c r="E13" s="655">
        <v>15421</v>
      </c>
      <c r="F13" s="658">
        <v>3442</v>
      </c>
      <c r="G13" s="649"/>
      <c r="H13" s="649"/>
      <c r="I13" s="649"/>
      <c r="J13" s="649"/>
      <c r="K13" s="649"/>
      <c r="L13" s="649"/>
      <c r="M13" s="649"/>
      <c r="N13" s="649"/>
      <c r="O13" s="649"/>
      <c r="P13" s="649"/>
      <c r="Q13" s="649"/>
      <c r="R13" s="649"/>
      <c r="S13" s="649"/>
      <c r="T13" s="649"/>
    </row>
    <row r="14" spans="1:20" s="314" customFormat="1" ht="15">
      <c r="A14" s="639">
        <v>212210</v>
      </c>
      <c r="B14" s="312" t="s">
        <v>85</v>
      </c>
      <c r="C14" s="653">
        <v>6700</v>
      </c>
      <c r="D14" s="653">
        <v>10500</v>
      </c>
      <c r="E14" s="654">
        <v>15000</v>
      </c>
      <c r="F14" s="658">
        <v>445</v>
      </c>
      <c r="G14" s="649"/>
      <c r="H14" s="649"/>
      <c r="I14" s="649"/>
      <c r="J14" s="649"/>
      <c r="K14" s="649"/>
      <c r="L14" s="649"/>
      <c r="M14" s="649"/>
      <c r="N14" s="649"/>
      <c r="O14" s="649"/>
      <c r="P14" s="649"/>
      <c r="Q14" s="649"/>
      <c r="R14" s="649"/>
      <c r="S14" s="649"/>
      <c r="T14" s="649"/>
    </row>
    <row r="15" spans="1:20" s="314" customFormat="1" ht="15">
      <c r="A15" s="639">
        <v>212215</v>
      </c>
      <c r="B15" s="312" t="s">
        <v>86</v>
      </c>
      <c r="C15" s="653">
        <v>7200</v>
      </c>
      <c r="D15" s="653">
        <v>12000</v>
      </c>
      <c r="E15" s="654">
        <v>17505</v>
      </c>
      <c r="F15" s="658">
        <v>3448</v>
      </c>
      <c r="G15" s="649"/>
      <c r="H15" s="649"/>
      <c r="I15" s="649"/>
      <c r="J15" s="649"/>
      <c r="K15" s="649"/>
      <c r="L15" s="649"/>
      <c r="M15" s="649"/>
      <c r="N15" s="649"/>
      <c r="O15" s="649"/>
      <c r="P15" s="649"/>
      <c r="Q15" s="649"/>
      <c r="R15" s="649"/>
      <c r="S15" s="649"/>
      <c r="T15" s="649"/>
    </row>
    <row r="16" spans="1:20" s="314" customFormat="1" ht="15">
      <c r="A16" s="639">
        <v>212305</v>
      </c>
      <c r="B16" s="312" t="s">
        <v>87</v>
      </c>
      <c r="C16" s="653">
        <v>4070.9</v>
      </c>
      <c r="D16" s="653">
        <v>7500</v>
      </c>
      <c r="E16" s="654">
        <v>10816.15</v>
      </c>
      <c r="F16" s="658">
        <v>2903</v>
      </c>
      <c r="G16" s="649"/>
      <c r="H16" s="649"/>
      <c r="I16" s="649"/>
      <c r="J16" s="649"/>
      <c r="K16" s="649"/>
      <c r="L16" s="649"/>
      <c r="M16" s="649"/>
      <c r="N16" s="649"/>
      <c r="O16" s="649"/>
      <c r="P16" s="649"/>
      <c r="Q16" s="649"/>
      <c r="R16" s="649"/>
      <c r="S16" s="649"/>
      <c r="T16" s="649"/>
    </row>
    <row r="17" spans="1:20" s="314" customFormat="1" ht="15">
      <c r="A17" s="639">
        <v>212310</v>
      </c>
      <c r="B17" s="312" t="s">
        <v>88</v>
      </c>
      <c r="C17" s="653">
        <v>2295.6799999999998</v>
      </c>
      <c r="D17" s="653">
        <v>4030.14</v>
      </c>
      <c r="E17" s="654">
        <v>7684.12</v>
      </c>
      <c r="F17" s="658">
        <v>1901</v>
      </c>
      <c r="G17" s="649"/>
      <c r="H17" s="649"/>
      <c r="I17" s="649"/>
      <c r="J17" s="649"/>
      <c r="K17" s="649"/>
      <c r="L17" s="649"/>
      <c r="M17" s="649"/>
      <c r="N17" s="649"/>
      <c r="O17" s="649"/>
      <c r="P17" s="649"/>
      <c r="Q17" s="649"/>
      <c r="R17" s="649"/>
      <c r="S17" s="649"/>
      <c r="T17" s="649"/>
    </row>
    <row r="18" spans="1:20" s="314" customFormat="1" ht="15">
      <c r="A18" s="639">
        <v>212315</v>
      </c>
      <c r="B18" s="312" t="s">
        <v>89</v>
      </c>
      <c r="C18" s="653">
        <v>2650</v>
      </c>
      <c r="D18" s="653">
        <v>5227.12</v>
      </c>
      <c r="E18" s="654">
        <v>10500</v>
      </c>
      <c r="F18" s="658">
        <v>2981</v>
      </c>
      <c r="G18" s="649"/>
      <c r="H18" s="649"/>
      <c r="I18" s="649"/>
      <c r="J18" s="649"/>
      <c r="K18" s="649"/>
      <c r="L18" s="649"/>
      <c r="M18" s="649"/>
      <c r="N18" s="649"/>
      <c r="O18" s="649"/>
      <c r="P18" s="649"/>
      <c r="Q18" s="649"/>
      <c r="R18" s="649"/>
      <c r="S18" s="649"/>
      <c r="T18" s="649"/>
    </row>
    <row r="19" spans="1:20" s="314" customFormat="1" ht="15">
      <c r="A19" s="639">
        <v>212320</v>
      </c>
      <c r="B19" s="312" t="s">
        <v>90</v>
      </c>
      <c r="C19" s="653">
        <v>4000</v>
      </c>
      <c r="D19" s="653">
        <v>6500</v>
      </c>
      <c r="E19" s="654">
        <v>10016.834999999999</v>
      </c>
      <c r="F19" s="658">
        <v>3788</v>
      </c>
      <c r="G19" s="649"/>
      <c r="H19" s="649"/>
      <c r="I19" s="649"/>
      <c r="J19" s="649"/>
      <c r="K19" s="649"/>
      <c r="L19" s="649"/>
      <c r="M19" s="649"/>
      <c r="N19" s="649"/>
      <c r="O19" s="649"/>
      <c r="P19" s="649"/>
      <c r="Q19" s="649"/>
      <c r="R19" s="649"/>
      <c r="S19" s="649"/>
      <c r="T19" s="649"/>
    </row>
    <row r="20" spans="1:20" s="314" customFormat="1" ht="15">
      <c r="A20" s="639">
        <v>212405</v>
      </c>
      <c r="B20" s="320" t="s">
        <v>91</v>
      </c>
      <c r="C20" s="655">
        <v>3600</v>
      </c>
      <c r="D20" s="655">
        <v>6428.33</v>
      </c>
      <c r="E20" s="655">
        <v>9741.2999999999993</v>
      </c>
      <c r="F20" s="658">
        <v>80378</v>
      </c>
      <c r="G20" s="649"/>
      <c r="H20" s="649"/>
      <c r="I20" s="649"/>
      <c r="J20" s="649"/>
      <c r="K20" s="649"/>
      <c r="L20" s="649"/>
      <c r="M20" s="649"/>
      <c r="N20" s="649"/>
      <c r="O20" s="649"/>
      <c r="P20" s="649"/>
      <c r="Q20" s="649"/>
      <c r="R20" s="649"/>
      <c r="S20" s="649"/>
      <c r="T20" s="649"/>
    </row>
    <row r="21" spans="1:20" s="314" customFormat="1" ht="15">
      <c r="A21" s="639">
        <v>212410</v>
      </c>
      <c r="B21" s="312" t="s">
        <v>92</v>
      </c>
      <c r="C21" s="653">
        <v>2200</v>
      </c>
      <c r="D21" s="653">
        <v>3500</v>
      </c>
      <c r="E21" s="654">
        <v>5848.7950000000001</v>
      </c>
      <c r="F21" s="658">
        <v>13636</v>
      </c>
      <c r="G21" s="649"/>
      <c r="H21" s="649"/>
      <c r="I21" s="649"/>
      <c r="J21" s="649"/>
      <c r="K21" s="649"/>
      <c r="L21" s="649"/>
      <c r="M21" s="649"/>
      <c r="N21" s="649"/>
      <c r="O21" s="649"/>
      <c r="P21" s="649"/>
      <c r="Q21" s="649"/>
      <c r="R21" s="649"/>
      <c r="S21" s="649"/>
      <c r="T21" s="649"/>
    </row>
    <row r="22" spans="1:20" s="314" customFormat="1" ht="15">
      <c r="A22" s="639">
        <v>212415</v>
      </c>
      <c r="B22" s="312" t="s">
        <v>93</v>
      </c>
      <c r="C22" s="653">
        <v>2500</v>
      </c>
      <c r="D22" s="653">
        <v>3895.6750000000002</v>
      </c>
      <c r="E22" s="654">
        <v>6000</v>
      </c>
      <c r="F22" s="658">
        <v>2996</v>
      </c>
      <c r="G22" s="649"/>
      <c r="H22" s="649"/>
      <c r="I22" s="649"/>
      <c r="J22" s="649"/>
      <c r="K22" s="649"/>
      <c r="L22" s="649"/>
      <c r="M22" s="649"/>
      <c r="N22" s="649"/>
      <c r="O22" s="649"/>
      <c r="P22" s="649"/>
      <c r="Q22" s="649"/>
      <c r="R22" s="649"/>
      <c r="S22" s="649"/>
      <c r="T22" s="649"/>
    </row>
    <row r="23" spans="1:20" s="314" customFormat="1" ht="15">
      <c r="A23" s="639">
        <v>212420</v>
      </c>
      <c r="B23" s="312" t="s">
        <v>94</v>
      </c>
      <c r="C23" s="653">
        <v>1937.55</v>
      </c>
      <c r="D23" s="653">
        <v>2565</v>
      </c>
      <c r="E23" s="654">
        <v>4151.25</v>
      </c>
      <c r="F23" s="658">
        <v>36537</v>
      </c>
      <c r="G23" s="649"/>
      <c r="H23" s="649"/>
      <c r="I23" s="649"/>
      <c r="J23" s="649"/>
      <c r="K23" s="649"/>
      <c r="L23" s="649"/>
      <c r="M23" s="649"/>
      <c r="N23" s="649"/>
      <c r="O23" s="649"/>
      <c r="P23" s="649"/>
      <c r="Q23" s="649"/>
      <c r="R23" s="649"/>
      <c r="S23" s="649"/>
      <c r="T23" s="649"/>
    </row>
    <row r="24" spans="1:20" s="314" customFormat="1" ht="15">
      <c r="A24" s="639">
        <v>313220</v>
      </c>
      <c r="B24" s="312" t="s">
        <v>95</v>
      </c>
      <c r="C24" s="653">
        <v>1400</v>
      </c>
      <c r="D24" s="653">
        <v>1708.01</v>
      </c>
      <c r="E24" s="654">
        <v>2057.46</v>
      </c>
      <c r="F24" s="658">
        <v>18731</v>
      </c>
      <c r="G24" s="649"/>
      <c r="H24" s="649"/>
      <c r="I24" s="649"/>
      <c r="J24" s="649"/>
      <c r="K24" s="649"/>
      <c r="L24" s="649"/>
      <c r="M24" s="649"/>
      <c r="N24" s="649"/>
      <c r="O24" s="649"/>
      <c r="P24" s="649"/>
      <c r="Q24" s="649"/>
      <c r="R24" s="649"/>
      <c r="S24" s="649"/>
      <c r="T24" s="649"/>
    </row>
    <row r="25" spans="1:20" s="314" customFormat="1" ht="15">
      <c r="A25" s="639">
        <v>313305</v>
      </c>
      <c r="B25" s="312" t="s">
        <v>96</v>
      </c>
      <c r="C25" s="653">
        <v>1332.41</v>
      </c>
      <c r="D25" s="653">
        <v>1669.47</v>
      </c>
      <c r="E25" s="654">
        <v>2200</v>
      </c>
      <c r="F25" s="658">
        <v>2135</v>
      </c>
      <c r="G25" s="649"/>
      <c r="H25" s="649"/>
      <c r="I25" s="649"/>
      <c r="J25" s="649"/>
      <c r="K25" s="649"/>
      <c r="L25" s="649"/>
      <c r="M25" s="649"/>
      <c r="N25" s="649"/>
      <c r="O25" s="649"/>
      <c r="P25" s="649"/>
      <c r="Q25" s="649"/>
      <c r="R25" s="649"/>
      <c r="S25" s="649"/>
      <c r="T25" s="649"/>
    </row>
    <row r="26" spans="1:20" s="314" customFormat="1" ht="15">
      <c r="A26" s="639">
        <v>313310</v>
      </c>
      <c r="B26" s="312" t="s">
        <v>97</v>
      </c>
      <c r="C26" s="653">
        <v>1282</v>
      </c>
      <c r="D26" s="653">
        <v>1500</v>
      </c>
      <c r="E26" s="654">
        <v>1901.59</v>
      </c>
      <c r="F26" s="658">
        <v>9779</v>
      </c>
      <c r="G26" s="649"/>
      <c r="H26" s="649"/>
      <c r="I26" s="649"/>
      <c r="J26" s="649"/>
      <c r="K26" s="649"/>
      <c r="L26" s="649"/>
      <c r="M26" s="649"/>
      <c r="N26" s="649"/>
      <c r="O26" s="649"/>
      <c r="P26" s="649"/>
      <c r="Q26" s="649"/>
      <c r="R26" s="649"/>
      <c r="S26" s="649"/>
      <c r="T26" s="649"/>
    </row>
    <row r="27" spans="1:20" s="314" customFormat="1" ht="15">
      <c r="A27" s="639">
        <v>317105</v>
      </c>
      <c r="B27" s="312" t="s">
        <v>98</v>
      </c>
      <c r="C27" s="653">
        <v>1900</v>
      </c>
      <c r="D27" s="653">
        <v>2600</v>
      </c>
      <c r="E27" s="654">
        <v>4800</v>
      </c>
      <c r="F27" s="658">
        <v>3050</v>
      </c>
      <c r="G27" s="649"/>
      <c r="H27" s="649"/>
      <c r="I27" s="649"/>
      <c r="J27" s="649"/>
      <c r="K27" s="649"/>
      <c r="L27" s="649"/>
      <c r="M27" s="649"/>
      <c r="N27" s="649"/>
      <c r="O27" s="649"/>
      <c r="P27" s="649"/>
      <c r="Q27" s="649"/>
      <c r="R27" s="649"/>
      <c r="S27" s="649"/>
      <c r="T27" s="649"/>
    </row>
    <row r="28" spans="1:20" s="314" customFormat="1" ht="15">
      <c r="A28" s="639">
        <v>317110</v>
      </c>
      <c r="B28" s="312" t="s">
        <v>99</v>
      </c>
      <c r="C28" s="653">
        <v>2500</v>
      </c>
      <c r="D28" s="653">
        <v>4129.58</v>
      </c>
      <c r="E28" s="654">
        <v>7500</v>
      </c>
      <c r="F28" s="658">
        <v>35533</v>
      </c>
      <c r="G28" s="649"/>
      <c r="H28" s="649"/>
      <c r="I28" s="649"/>
      <c r="J28" s="649"/>
      <c r="K28" s="649"/>
      <c r="L28" s="649"/>
      <c r="M28" s="649"/>
      <c r="N28" s="649"/>
      <c r="O28" s="649"/>
      <c r="P28" s="649"/>
      <c r="Q28" s="649"/>
      <c r="R28" s="649"/>
      <c r="S28" s="649"/>
      <c r="T28" s="649"/>
    </row>
    <row r="29" spans="1:20" s="314" customFormat="1" ht="15">
      <c r="A29" s="639">
        <v>317115</v>
      </c>
      <c r="B29" s="312" t="s">
        <v>100</v>
      </c>
      <c r="C29" s="653">
        <v>2411.91</v>
      </c>
      <c r="D29" s="653">
        <v>3300</v>
      </c>
      <c r="E29" s="654">
        <v>4400</v>
      </c>
      <c r="F29" s="658">
        <v>1247</v>
      </c>
      <c r="G29" s="649"/>
      <c r="H29" s="649"/>
      <c r="I29" s="649"/>
      <c r="J29" s="649"/>
      <c r="K29" s="649"/>
      <c r="L29" s="649"/>
      <c r="M29" s="649"/>
      <c r="N29" s="649"/>
      <c r="O29" s="649"/>
      <c r="P29" s="649"/>
      <c r="Q29" s="649"/>
      <c r="R29" s="649"/>
      <c r="S29" s="649"/>
      <c r="T29" s="649"/>
    </row>
    <row r="30" spans="1:20" s="314" customFormat="1" ht="15">
      <c r="A30" s="639">
        <v>317120</v>
      </c>
      <c r="B30" s="312" t="s">
        <v>101</v>
      </c>
      <c r="C30" s="653">
        <v>2015.43</v>
      </c>
      <c r="D30" s="653">
        <v>3080</v>
      </c>
      <c r="E30" s="654">
        <v>5500</v>
      </c>
      <c r="F30" s="658">
        <v>873</v>
      </c>
      <c r="G30" s="649"/>
      <c r="H30" s="649"/>
      <c r="I30" s="649"/>
      <c r="J30" s="649"/>
      <c r="K30" s="649"/>
      <c r="L30" s="649"/>
      <c r="M30" s="649"/>
      <c r="N30" s="649"/>
      <c r="O30" s="649"/>
      <c r="P30" s="649"/>
      <c r="Q30" s="649"/>
      <c r="R30" s="649"/>
      <c r="S30" s="649"/>
      <c r="T30" s="649"/>
    </row>
    <row r="31" spans="1:20" s="314" customFormat="1" ht="15">
      <c r="A31" s="639">
        <v>317205</v>
      </c>
      <c r="B31" s="312" t="s">
        <v>102</v>
      </c>
      <c r="C31" s="653">
        <v>1274.18</v>
      </c>
      <c r="D31" s="653">
        <v>1500.48</v>
      </c>
      <c r="E31" s="654">
        <v>1980</v>
      </c>
      <c r="F31" s="658">
        <v>14850</v>
      </c>
      <c r="G31" s="649"/>
      <c r="H31" s="649"/>
      <c r="I31" s="649"/>
      <c r="J31" s="649"/>
      <c r="K31" s="649"/>
      <c r="L31" s="649"/>
      <c r="M31" s="649"/>
      <c r="N31" s="649"/>
      <c r="O31" s="649"/>
      <c r="P31" s="649"/>
      <c r="Q31" s="649"/>
      <c r="R31" s="649"/>
      <c r="S31" s="649"/>
      <c r="T31" s="649"/>
    </row>
    <row r="32" spans="1:20" s="314" customFormat="1" ht="15">
      <c r="A32" s="644">
        <v>317210</v>
      </c>
      <c r="B32" s="659" t="s">
        <v>103</v>
      </c>
      <c r="C32" s="660">
        <v>1493.34</v>
      </c>
      <c r="D32" s="660">
        <v>1800</v>
      </c>
      <c r="E32" s="661">
        <v>2204.11</v>
      </c>
      <c r="F32" s="662">
        <v>30130</v>
      </c>
      <c r="G32" s="649"/>
      <c r="H32" s="649"/>
      <c r="I32" s="649"/>
      <c r="J32" s="649"/>
      <c r="K32" s="649"/>
      <c r="L32" s="649"/>
      <c r="M32" s="649"/>
      <c r="N32" s="649"/>
      <c r="O32" s="649"/>
      <c r="P32" s="649"/>
      <c r="Q32" s="649"/>
      <c r="R32" s="649"/>
      <c r="S32" s="649"/>
      <c r="T32" s="649"/>
    </row>
    <row r="33" spans="1:21" s="632" customFormat="1" ht="15">
      <c r="A33" s="663"/>
      <c r="B33" s="664"/>
      <c r="C33" s="664"/>
      <c r="D33" s="664"/>
      <c r="E33" s="665"/>
      <c r="F33" s="664"/>
      <c r="G33" s="664"/>
      <c r="H33" s="664"/>
      <c r="I33" s="664"/>
      <c r="J33" s="664"/>
      <c r="K33" s="664"/>
      <c r="L33" s="664"/>
      <c r="M33" s="664"/>
      <c r="N33" s="664"/>
      <c r="O33" s="664"/>
      <c r="P33" s="664"/>
      <c r="Q33" s="664"/>
      <c r="R33" s="664"/>
      <c r="S33" s="664"/>
      <c r="T33" s="664"/>
      <c r="U33" s="651"/>
    </row>
    <row r="34" spans="1:21" ht="15">
      <c r="J34" s="652"/>
    </row>
    <row r="35" spans="1:21" ht="15">
      <c r="J35" s="652"/>
    </row>
    <row r="36" spans="1:21" ht="15">
      <c r="J36" s="652"/>
    </row>
    <row r="37" spans="1:21" ht="15">
      <c r="J37" s="652"/>
    </row>
    <row r="38" spans="1:21" ht="15">
      <c r="J38" s="652"/>
    </row>
    <row r="39" spans="1:21" ht="15">
      <c r="J39" s="652"/>
    </row>
    <row r="40" spans="1:21" ht="15">
      <c r="J40" s="652"/>
    </row>
    <row r="41" spans="1:21" ht="15">
      <c r="J41" s="652"/>
    </row>
    <row r="42" spans="1:21" ht="15">
      <c r="J42" s="652"/>
    </row>
    <row r="43" spans="1:21" ht="15">
      <c r="J43" s="652"/>
    </row>
    <row r="44" spans="1:21" ht="15">
      <c r="J44" s="652"/>
    </row>
    <row r="45" spans="1:21" ht="15">
      <c r="J45" s="652"/>
    </row>
    <row r="46" spans="1:21" ht="15">
      <c r="J46" s="652"/>
    </row>
    <row r="47" spans="1:21" ht="15">
      <c r="J47" s="652"/>
    </row>
    <row r="48" spans="1:21" ht="15">
      <c r="J48" s="652"/>
    </row>
    <row r="49" spans="10:10" ht="15">
      <c r="J49" s="652"/>
    </row>
    <row r="50" spans="10:10" ht="15">
      <c r="J50" s="652"/>
    </row>
    <row r="51" spans="10:10" ht="15">
      <c r="J51" s="652"/>
    </row>
    <row r="52" spans="10:10" ht="15">
      <c r="J52" s="652"/>
    </row>
    <row r="53" spans="10:10" ht="15">
      <c r="J53" s="652"/>
    </row>
    <row r="54" spans="10:10" ht="15">
      <c r="J54" s="652"/>
    </row>
    <row r="55" spans="10:10" ht="15">
      <c r="J55" s="652"/>
    </row>
    <row r="56" spans="10:10" ht="15">
      <c r="J56" s="652"/>
    </row>
    <row r="57" spans="10:10" ht="15">
      <c r="J57" s="652"/>
    </row>
    <row r="58" spans="10:10" ht="15">
      <c r="J58" s="652"/>
    </row>
    <row r="59" spans="10:10" ht="15">
      <c r="J59" s="652"/>
    </row>
    <row r="60" spans="10:10" ht="15">
      <c r="J60" s="652"/>
    </row>
    <row r="61" spans="10:10" ht="15">
      <c r="J61" s="652"/>
    </row>
    <row r="62" spans="10:10" ht="15">
      <c r="J62" s="652"/>
    </row>
    <row r="63" spans="10:10" ht="15">
      <c r="J63" s="652"/>
    </row>
    <row r="64" spans="10:10" ht="15">
      <c r="J64" s="652"/>
    </row>
    <row r="65" spans="10:10" ht="15">
      <c r="J65" s="652"/>
    </row>
    <row r="66" spans="10:10" ht="15">
      <c r="J66" s="652"/>
    </row>
    <row r="67" spans="10:10" ht="15">
      <c r="J67" s="652"/>
    </row>
    <row r="68" spans="10:10" ht="15">
      <c r="J68" s="652"/>
    </row>
    <row r="69" spans="10:10" ht="15">
      <c r="J69" s="652"/>
    </row>
    <row r="70" spans="10:10" ht="15">
      <c r="J70" s="652"/>
    </row>
    <row r="71" spans="10:10" ht="15">
      <c r="J71" s="652"/>
    </row>
    <row r="72" spans="10:10" ht="15">
      <c r="J72" s="652"/>
    </row>
    <row r="73" spans="10:10" ht="15">
      <c r="J73" s="652"/>
    </row>
    <row r="74" spans="10:10" ht="15">
      <c r="J74" s="652"/>
    </row>
    <row r="75" spans="10:10" ht="15">
      <c r="J75" s="652"/>
    </row>
    <row r="76" spans="10:10" ht="15">
      <c r="J76" s="652"/>
    </row>
    <row r="77" spans="10:10" ht="15">
      <c r="J77" s="652"/>
    </row>
    <row r="78" spans="10:10" ht="15">
      <c r="J78" s="652"/>
    </row>
    <row r="79" spans="10:10" ht="15">
      <c r="J79" s="652"/>
    </row>
    <row r="80" spans="10:10" ht="15">
      <c r="J80" s="652"/>
    </row>
    <row r="81" spans="10:10" ht="15">
      <c r="J81" s="652"/>
    </row>
    <row r="82" spans="10:10" ht="15">
      <c r="J82" s="652"/>
    </row>
    <row r="83" spans="10:10" ht="15">
      <c r="J83" s="652"/>
    </row>
    <row r="84" spans="10:10" ht="15">
      <c r="J84" s="652"/>
    </row>
    <row r="85" spans="10:10" ht="15">
      <c r="J85" s="652"/>
    </row>
    <row r="86" spans="10:10" ht="15">
      <c r="J86" s="652"/>
    </row>
    <row r="87" spans="10:10" ht="15">
      <c r="J87" s="652"/>
    </row>
    <row r="88" spans="10:10" ht="15">
      <c r="J88" s="652"/>
    </row>
    <row r="89" spans="10:10" ht="15">
      <c r="J89" s="652"/>
    </row>
    <row r="90" spans="10:10" ht="15">
      <c r="J90" s="652"/>
    </row>
    <row r="91" spans="10:10" ht="15">
      <c r="J91" s="652"/>
    </row>
    <row r="92" spans="10:10" ht="15">
      <c r="J92" s="652"/>
    </row>
    <row r="93" spans="10:10" ht="15">
      <c r="J93" s="652"/>
    </row>
    <row r="94" spans="10:10" ht="15">
      <c r="J94" s="652"/>
    </row>
    <row r="95" spans="10:10" ht="15">
      <c r="J95" s="652"/>
    </row>
    <row r="96" spans="10:10" ht="15">
      <c r="J96" s="652"/>
    </row>
    <row r="97" spans="10:10" ht="15">
      <c r="J97" s="652"/>
    </row>
    <row r="98" spans="10:10" ht="15">
      <c r="J98" s="652"/>
    </row>
    <row r="99" spans="10:10" ht="15">
      <c r="J99" s="652"/>
    </row>
    <row r="100" spans="10:10" ht="15">
      <c r="J100" s="652"/>
    </row>
    <row r="101" spans="10:10" ht="15">
      <c r="J101" s="652"/>
    </row>
    <row r="102" spans="10:10" ht="15">
      <c r="J102" s="652"/>
    </row>
    <row r="103" spans="10:10" ht="15">
      <c r="J103" s="652"/>
    </row>
    <row r="104" spans="10:10" ht="15">
      <c r="J104" s="652"/>
    </row>
    <row r="105" spans="10:10" ht="15">
      <c r="J105" s="652"/>
    </row>
    <row r="106" spans="10:10" ht="15">
      <c r="J106" s="652"/>
    </row>
    <row r="107" spans="10:10" ht="15">
      <c r="J107" s="652"/>
    </row>
    <row r="108" spans="10:10" ht="15">
      <c r="J108" s="652"/>
    </row>
    <row r="109" spans="10:10" ht="15">
      <c r="J109" s="652"/>
    </row>
    <row r="110" spans="10:10" ht="15">
      <c r="J110" s="652"/>
    </row>
    <row r="111" spans="10:10" ht="15">
      <c r="J111" s="652"/>
    </row>
    <row r="112" spans="10:10" ht="15">
      <c r="J112" s="652"/>
    </row>
    <row r="113" spans="10:10" ht="15">
      <c r="J113" s="652"/>
    </row>
    <row r="114" spans="10:10" ht="15">
      <c r="J114" s="652"/>
    </row>
    <row r="115" spans="10:10" ht="15">
      <c r="J115" s="652"/>
    </row>
    <row r="116" spans="10:10" ht="15">
      <c r="J116" s="652"/>
    </row>
    <row r="117" spans="10:10" ht="15">
      <c r="J117" s="652"/>
    </row>
    <row r="118" spans="10:10" ht="15">
      <c r="J118" s="652"/>
    </row>
    <row r="119" spans="10:10" ht="15">
      <c r="J119" s="652"/>
    </row>
    <row r="120" spans="10:10" ht="15">
      <c r="J120" s="652"/>
    </row>
    <row r="121" spans="10:10" ht="15">
      <c r="J121" s="652"/>
    </row>
    <row r="122" spans="10:10" ht="15">
      <c r="J122" s="652"/>
    </row>
    <row r="123" spans="10:10" ht="15">
      <c r="J123" s="652"/>
    </row>
    <row r="124" spans="10:10" ht="15">
      <c r="J124" s="652"/>
    </row>
    <row r="125" spans="10:10" ht="15">
      <c r="J125" s="652"/>
    </row>
    <row r="126" spans="10:10" ht="15">
      <c r="J126" s="652"/>
    </row>
    <row r="127" spans="10:10" ht="15">
      <c r="J127" s="652"/>
    </row>
    <row r="128" spans="10:10" ht="15">
      <c r="J128" s="652"/>
    </row>
    <row r="129" spans="10:10" ht="15">
      <c r="J129" s="652"/>
    </row>
    <row r="130" spans="10:10" ht="15">
      <c r="J130" s="652"/>
    </row>
    <row r="131" spans="10:10" ht="15">
      <c r="J131" s="652"/>
    </row>
    <row r="132" spans="10:10" ht="15">
      <c r="J132" s="652"/>
    </row>
    <row r="133" spans="10:10" ht="15">
      <c r="J133" s="652"/>
    </row>
    <row r="134" spans="10:10" ht="15">
      <c r="J134" s="652"/>
    </row>
    <row r="135" spans="10:10" ht="15">
      <c r="J135" s="652"/>
    </row>
    <row r="136" spans="10:10" ht="15">
      <c r="J136" s="652"/>
    </row>
    <row r="137" spans="10:10" ht="15">
      <c r="J137" s="652"/>
    </row>
    <row r="138" spans="10:10" ht="15">
      <c r="J138" s="652"/>
    </row>
    <row r="139" spans="10:10" ht="15">
      <c r="J139" s="652"/>
    </row>
    <row r="140" spans="10:10" ht="15">
      <c r="J140" s="652"/>
    </row>
    <row r="141" spans="10:10" ht="15">
      <c r="J141" s="652"/>
    </row>
    <row r="142" spans="10:10" ht="15">
      <c r="J142" s="652"/>
    </row>
    <row r="143" spans="10:10" ht="15">
      <c r="J143" s="652"/>
    </row>
    <row r="144" spans="10:10" ht="15">
      <c r="J144" s="652"/>
    </row>
    <row r="145" spans="10:10" ht="15">
      <c r="J145" s="652"/>
    </row>
    <row r="146" spans="10:10" ht="15">
      <c r="J146" s="652"/>
    </row>
    <row r="147" spans="10:10" ht="15">
      <c r="J147" s="652"/>
    </row>
    <row r="148" spans="10:10" ht="15">
      <c r="J148" s="652"/>
    </row>
    <row r="149" spans="10:10" ht="15">
      <c r="J149" s="652"/>
    </row>
    <row r="150" spans="10:10" ht="15">
      <c r="J150" s="652"/>
    </row>
    <row r="151" spans="10:10" ht="15">
      <c r="J151" s="652"/>
    </row>
    <row r="152" spans="10:10" ht="15">
      <c r="J152" s="652"/>
    </row>
    <row r="153" spans="10:10" ht="15">
      <c r="J153" s="652"/>
    </row>
    <row r="154" spans="10:10" ht="15">
      <c r="J154" s="652"/>
    </row>
    <row r="155" spans="10:10" ht="15">
      <c r="J155" s="652"/>
    </row>
    <row r="156" spans="10:10" ht="15">
      <c r="J156" s="652"/>
    </row>
    <row r="157" spans="10:10" ht="15">
      <c r="J157" s="652"/>
    </row>
    <row r="158" spans="10:10" ht="15">
      <c r="J158" s="652"/>
    </row>
    <row r="159" spans="10:10" ht="15">
      <c r="J159" s="652"/>
    </row>
    <row r="160" spans="10:10" ht="15">
      <c r="J160" s="652"/>
    </row>
    <row r="161" spans="10:10" ht="15">
      <c r="J161" s="652"/>
    </row>
    <row r="162" spans="10:10" ht="15">
      <c r="J162" s="652"/>
    </row>
    <row r="163" spans="10:10" ht="15">
      <c r="J163" s="652"/>
    </row>
    <row r="164" spans="10:10" ht="15">
      <c r="J164" s="652"/>
    </row>
    <row r="165" spans="10:10" ht="15">
      <c r="J165" s="652"/>
    </row>
    <row r="166" spans="10:10" ht="15">
      <c r="J166" s="652"/>
    </row>
    <row r="167" spans="10:10" ht="15">
      <c r="J167" s="652"/>
    </row>
    <row r="168" spans="10:10" ht="15">
      <c r="J168" s="652"/>
    </row>
    <row r="169" spans="10:10" ht="15">
      <c r="J169" s="652"/>
    </row>
    <row r="170" spans="10:10" ht="15">
      <c r="J170" s="652"/>
    </row>
    <row r="171" spans="10:10" ht="15">
      <c r="J171" s="652"/>
    </row>
    <row r="172" spans="10:10" ht="15">
      <c r="J172" s="652"/>
    </row>
    <row r="173" spans="10:10" ht="15">
      <c r="J173" s="652"/>
    </row>
    <row r="174" spans="10:10" ht="15">
      <c r="J174" s="652"/>
    </row>
    <row r="175" spans="10:10" ht="15">
      <c r="J175" s="652"/>
    </row>
    <row r="176" spans="10:10" ht="15">
      <c r="J176" s="652"/>
    </row>
    <row r="177" spans="10:10" ht="15">
      <c r="J177" s="652"/>
    </row>
    <row r="178" spans="10:10" ht="15">
      <c r="J178" s="652"/>
    </row>
    <row r="179" spans="10:10" ht="15">
      <c r="J179" s="652"/>
    </row>
    <row r="180" spans="10:10" ht="15">
      <c r="J180" s="652"/>
    </row>
    <row r="181" spans="10:10" ht="15">
      <c r="J181" s="652"/>
    </row>
    <row r="182" spans="10:10" ht="15">
      <c r="J182" s="652"/>
    </row>
    <row r="183" spans="10:10" ht="15">
      <c r="J183" s="652"/>
    </row>
    <row r="184" spans="10:10" ht="15">
      <c r="J184" s="652"/>
    </row>
    <row r="185" spans="10:10" ht="15">
      <c r="J185" s="652"/>
    </row>
    <row r="186" spans="10:10" ht="15">
      <c r="J186" s="652"/>
    </row>
    <row r="187" spans="10:10" ht="15">
      <c r="J187" s="652"/>
    </row>
    <row r="188" spans="10:10" ht="15">
      <c r="J188" s="652"/>
    </row>
    <row r="189" spans="10:10" ht="15">
      <c r="J189" s="652"/>
    </row>
    <row r="190" spans="10:10" ht="15">
      <c r="J190" s="652"/>
    </row>
    <row r="191" spans="10:10" ht="15">
      <c r="J191" s="652"/>
    </row>
    <row r="192" spans="10:10" ht="15">
      <c r="J192" s="652"/>
    </row>
    <row r="193" spans="10:10" ht="15">
      <c r="J193" s="652"/>
    </row>
    <row r="194" spans="10:10" ht="15">
      <c r="J194" s="652"/>
    </row>
    <row r="195" spans="10:10" ht="15">
      <c r="J195" s="652"/>
    </row>
    <row r="196" spans="10:10" ht="15">
      <c r="J196" s="652"/>
    </row>
    <row r="197" spans="10:10" ht="15">
      <c r="J197" s="652"/>
    </row>
    <row r="198" spans="10:10" ht="15">
      <c r="J198" s="652"/>
    </row>
    <row r="199" spans="10:10" ht="15">
      <c r="J199" s="652"/>
    </row>
    <row r="200" spans="10:10" ht="15">
      <c r="J200" s="652"/>
    </row>
    <row r="201" spans="10:10" ht="15">
      <c r="J201" s="652"/>
    </row>
    <row r="202" spans="10:10" ht="15">
      <c r="J202" s="652"/>
    </row>
    <row r="203" spans="10:10" ht="15">
      <c r="J203" s="652"/>
    </row>
    <row r="204" spans="10:10" ht="15">
      <c r="J204" s="652"/>
    </row>
    <row r="205" spans="10:10" ht="15">
      <c r="J205" s="652"/>
    </row>
    <row r="206" spans="10:10" ht="15">
      <c r="J206" s="652"/>
    </row>
    <row r="207" spans="10:10" ht="15">
      <c r="J207" s="652"/>
    </row>
    <row r="208" spans="10:10" ht="15">
      <c r="J208" s="652"/>
    </row>
    <row r="209" spans="10:10" ht="15">
      <c r="J209" s="652"/>
    </row>
    <row r="210" spans="10:10" ht="15">
      <c r="J210" s="652"/>
    </row>
    <row r="211" spans="10:10" ht="15">
      <c r="J211" s="652"/>
    </row>
    <row r="212" spans="10:10" ht="15">
      <c r="J212" s="652"/>
    </row>
    <row r="213" spans="10:10" ht="15">
      <c r="J213" s="652"/>
    </row>
    <row r="214" spans="10:10" ht="15">
      <c r="J214" s="652"/>
    </row>
    <row r="215" spans="10:10" ht="15">
      <c r="J215" s="652"/>
    </row>
    <row r="216" spans="10:10" ht="15">
      <c r="J216" s="652"/>
    </row>
    <row r="217" spans="10:10" ht="15">
      <c r="J217" s="652"/>
    </row>
    <row r="218" spans="10:10" ht="15">
      <c r="J218" s="652"/>
    </row>
    <row r="219" spans="10:10" ht="15">
      <c r="J219" s="652"/>
    </row>
    <row r="220" spans="10:10" ht="15">
      <c r="J220" s="652"/>
    </row>
    <row r="221" spans="10:10" ht="15">
      <c r="J221" s="652"/>
    </row>
    <row r="222" spans="10:10" ht="15">
      <c r="J222" s="652"/>
    </row>
    <row r="223" spans="10:10" ht="15">
      <c r="J223" s="652"/>
    </row>
    <row r="224" spans="10:10" ht="15">
      <c r="J224" s="652"/>
    </row>
    <row r="225" spans="10:10" ht="15">
      <c r="J225" s="652"/>
    </row>
    <row r="226" spans="10:10" ht="15">
      <c r="J226" s="652"/>
    </row>
    <row r="227" spans="10:10" ht="15">
      <c r="J227" s="652"/>
    </row>
    <row r="228" spans="10:10" ht="15">
      <c r="J228" s="652"/>
    </row>
    <row r="229" spans="10:10" ht="15">
      <c r="J229" s="652"/>
    </row>
    <row r="230" spans="10:10" ht="15">
      <c r="J230" s="652"/>
    </row>
    <row r="231" spans="10:10" ht="15">
      <c r="J231" s="652"/>
    </row>
    <row r="232" spans="10:10" ht="15">
      <c r="J232" s="652"/>
    </row>
    <row r="233" spans="10:10" ht="15">
      <c r="J233" s="652"/>
    </row>
    <row r="234" spans="10:10" ht="15">
      <c r="J234" s="652"/>
    </row>
    <row r="235" spans="10:10" ht="15">
      <c r="J235" s="652"/>
    </row>
    <row r="236" spans="10:10" ht="15">
      <c r="J236" s="652"/>
    </row>
    <row r="237" spans="10:10" ht="15">
      <c r="J237" s="652"/>
    </row>
    <row r="238" spans="10:10" ht="15">
      <c r="J238" s="652"/>
    </row>
    <row r="239" spans="10:10" ht="15">
      <c r="J239" s="652"/>
    </row>
    <row r="240" spans="10:10" ht="15">
      <c r="J240" s="652"/>
    </row>
    <row r="241" spans="10:10" ht="15">
      <c r="J241" s="652"/>
    </row>
    <row r="242" spans="10:10" ht="15">
      <c r="J242" s="652"/>
    </row>
    <row r="243" spans="10:10" ht="15">
      <c r="J243" s="652"/>
    </row>
    <row r="244" spans="10:10" ht="15">
      <c r="J244" s="652"/>
    </row>
    <row r="245" spans="10:10" ht="15">
      <c r="J245" s="652"/>
    </row>
    <row r="246" spans="10:10" ht="15">
      <c r="J246" s="652"/>
    </row>
    <row r="247" spans="10:10" ht="15">
      <c r="J247" s="652"/>
    </row>
    <row r="248" spans="10:10" ht="15">
      <c r="J248" s="652"/>
    </row>
    <row r="249" spans="10:10" ht="15">
      <c r="J249" s="652"/>
    </row>
    <row r="250" spans="10:10" ht="15">
      <c r="J250" s="652"/>
    </row>
    <row r="251" spans="10:10" ht="15">
      <c r="J251" s="652"/>
    </row>
    <row r="252" spans="10:10" ht="15">
      <c r="J252" s="652"/>
    </row>
    <row r="253" spans="10:10" ht="15">
      <c r="J253" s="652"/>
    </row>
    <row r="254" spans="10:10" ht="15">
      <c r="J254" s="652"/>
    </row>
    <row r="255" spans="10:10" ht="15">
      <c r="J255" s="652"/>
    </row>
    <row r="256" spans="10:10" ht="15">
      <c r="J256" s="652"/>
    </row>
    <row r="257" spans="10:10" ht="15">
      <c r="J257" s="652"/>
    </row>
    <row r="258" spans="10:10" ht="15">
      <c r="J258" s="652"/>
    </row>
    <row r="259" spans="10:10" ht="15">
      <c r="J259" s="652"/>
    </row>
    <row r="260" spans="10:10" ht="15">
      <c r="J260" s="652"/>
    </row>
    <row r="261" spans="10:10" ht="15">
      <c r="J261" s="652"/>
    </row>
    <row r="262" spans="10:10" ht="15">
      <c r="J262" s="652"/>
    </row>
    <row r="263" spans="10:10" ht="15">
      <c r="J263" s="652"/>
    </row>
    <row r="264" spans="10:10" ht="15">
      <c r="J264" s="652"/>
    </row>
    <row r="265" spans="10:10" ht="15">
      <c r="J265" s="652"/>
    </row>
    <row r="266" spans="10:10" ht="15">
      <c r="J266" s="652"/>
    </row>
    <row r="267" spans="10:10" ht="15">
      <c r="J267" s="652"/>
    </row>
    <row r="268" spans="10:10" ht="15">
      <c r="J268" s="652"/>
    </row>
    <row r="269" spans="10:10" ht="15">
      <c r="J269" s="652"/>
    </row>
    <row r="270" spans="10:10" ht="15">
      <c r="J270" s="652"/>
    </row>
    <row r="271" spans="10:10" ht="15">
      <c r="J271" s="652"/>
    </row>
    <row r="272" spans="10:10" ht="15">
      <c r="J272" s="652"/>
    </row>
    <row r="273" spans="10:10" ht="15">
      <c r="J273" s="652"/>
    </row>
    <row r="274" spans="10:10" ht="15">
      <c r="J274" s="652"/>
    </row>
    <row r="275" spans="10:10" ht="15">
      <c r="J275" s="652"/>
    </row>
    <row r="276" spans="10:10" ht="15">
      <c r="J276" s="652"/>
    </row>
    <row r="277" spans="10:10" ht="15">
      <c r="J277" s="652"/>
    </row>
    <row r="278" spans="10:10" ht="15">
      <c r="J278" s="652"/>
    </row>
    <row r="279" spans="10:10" ht="15">
      <c r="J279" s="652"/>
    </row>
    <row r="280" spans="10:10" ht="15">
      <c r="J280" s="652"/>
    </row>
    <row r="281" spans="10:10" ht="15">
      <c r="J281" s="652"/>
    </row>
    <row r="282" spans="10:10" ht="15">
      <c r="J282" s="652"/>
    </row>
    <row r="283" spans="10:10" ht="15">
      <c r="J283" s="652"/>
    </row>
    <row r="284" spans="10:10" ht="15">
      <c r="J284" s="652"/>
    </row>
    <row r="285" spans="10:10" ht="15">
      <c r="J285" s="652"/>
    </row>
    <row r="286" spans="10:10" ht="15">
      <c r="J286" s="652"/>
    </row>
    <row r="287" spans="10:10" ht="15">
      <c r="J287" s="652"/>
    </row>
    <row r="288" spans="10:10" ht="15">
      <c r="J288" s="652"/>
    </row>
    <row r="289" spans="10:10" ht="15">
      <c r="J289" s="652"/>
    </row>
    <row r="290" spans="10:10" ht="15">
      <c r="J290" s="652"/>
    </row>
    <row r="291" spans="10:10" ht="15">
      <c r="J291" s="652"/>
    </row>
    <row r="292" spans="10:10" ht="15">
      <c r="J292" s="652"/>
    </row>
    <row r="293" spans="10:10" ht="15">
      <c r="J293" s="652"/>
    </row>
    <row r="294" spans="10:10" ht="15">
      <c r="J294" s="652"/>
    </row>
    <row r="295" spans="10:10" ht="15">
      <c r="J295" s="652"/>
    </row>
    <row r="296" spans="10:10" ht="15">
      <c r="J296" s="652"/>
    </row>
    <row r="297" spans="10:10" ht="15">
      <c r="J297" s="652"/>
    </row>
    <row r="298" spans="10:10" ht="15">
      <c r="J298" s="652"/>
    </row>
    <row r="299" spans="10:10" ht="15">
      <c r="J299" s="652"/>
    </row>
    <row r="300" spans="10:10" ht="15">
      <c r="J300" s="652"/>
    </row>
    <row r="301" spans="10:10" ht="15">
      <c r="J301" s="652"/>
    </row>
    <row r="302" spans="10:10" ht="15">
      <c r="J302" s="652"/>
    </row>
    <row r="303" spans="10:10" ht="15">
      <c r="J303" s="652"/>
    </row>
    <row r="304" spans="10:10" ht="15">
      <c r="J304" s="652"/>
    </row>
    <row r="305" spans="10:10" ht="15">
      <c r="J305" s="652"/>
    </row>
    <row r="306" spans="10:10" ht="15">
      <c r="J306" s="652"/>
    </row>
    <row r="307" spans="10:10" ht="15">
      <c r="J307" s="652"/>
    </row>
    <row r="308" spans="10:10" ht="15">
      <c r="J308" s="652"/>
    </row>
    <row r="309" spans="10:10" ht="15">
      <c r="J309" s="652"/>
    </row>
    <row r="310" spans="10:10" ht="15">
      <c r="J310" s="652"/>
    </row>
    <row r="311" spans="10:10" ht="15">
      <c r="J311" s="652"/>
    </row>
    <row r="312" spans="10:10" ht="15">
      <c r="J312" s="652"/>
    </row>
    <row r="313" spans="10:10" ht="15">
      <c r="J313" s="652"/>
    </row>
    <row r="314" spans="10:10" ht="15">
      <c r="J314" s="652"/>
    </row>
    <row r="315" spans="10:10" ht="15">
      <c r="J315" s="652"/>
    </row>
    <row r="316" spans="10:10" ht="15">
      <c r="J316" s="652"/>
    </row>
    <row r="317" spans="10:10" ht="15">
      <c r="J317" s="652"/>
    </row>
    <row r="318" spans="10:10" ht="15">
      <c r="J318" s="652"/>
    </row>
    <row r="319" spans="10:10" ht="15">
      <c r="J319" s="652"/>
    </row>
    <row r="320" spans="10:10" ht="15">
      <c r="J320" s="652"/>
    </row>
    <row r="321" spans="10:10" ht="15">
      <c r="J321" s="652"/>
    </row>
    <row r="322" spans="10:10" ht="15">
      <c r="J322" s="652"/>
    </row>
    <row r="323" spans="10:10" ht="15">
      <c r="J323" s="652"/>
    </row>
    <row r="324" spans="10:10" ht="15">
      <c r="J324" s="652"/>
    </row>
    <row r="325" spans="10:10" ht="15">
      <c r="J325" s="652"/>
    </row>
    <row r="326" spans="10:10" ht="15">
      <c r="J326" s="652"/>
    </row>
    <row r="327" spans="10:10" ht="15">
      <c r="J327" s="652"/>
    </row>
    <row r="328" spans="10:10" ht="15">
      <c r="J328" s="652"/>
    </row>
    <row r="329" spans="10:10" ht="15">
      <c r="J329" s="652"/>
    </row>
    <row r="330" spans="10:10" ht="15">
      <c r="J330" s="652"/>
    </row>
    <row r="331" spans="10:10" ht="15">
      <c r="J331" s="652"/>
    </row>
    <row r="332" spans="10:10" ht="15">
      <c r="J332" s="652"/>
    </row>
    <row r="333" spans="10:10" ht="15">
      <c r="J333" s="652"/>
    </row>
    <row r="334" spans="10:10" ht="15">
      <c r="J334" s="652"/>
    </row>
    <row r="335" spans="10:10" ht="15">
      <c r="J335" s="652"/>
    </row>
    <row r="336" spans="10:10" ht="15">
      <c r="J336" s="652"/>
    </row>
    <row r="337" spans="10:10" ht="15">
      <c r="J337" s="652"/>
    </row>
    <row r="338" spans="10:10" ht="15">
      <c r="J338" s="652"/>
    </row>
    <row r="339" spans="10:10" ht="15">
      <c r="J339" s="652"/>
    </row>
    <row r="340" spans="10:10" ht="15">
      <c r="J340" s="652"/>
    </row>
    <row r="341" spans="10:10" ht="15">
      <c r="J341" s="652"/>
    </row>
    <row r="342" spans="10:10" ht="15">
      <c r="J342" s="652"/>
    </row>
    <row r="343" spans="10:10" ht="15">
      <c r="J343" s="652"/>
    </row>
    <row r="344" spans="10:10" ht="15">
      <c r="J344" s="652"/>
    </row>
    <row r="345" spans="10:10" ht="15">
      <c r="J345" s="652"/>
    </row>
    <row r="346" spans="10:10" ht="15">
      <c r="J346" s="652"/>
    </row>
    <row r="347" spans="10:10" ht="15">
      <c r="J347" s="652"/>
    </row>
    <row r="348" spans="10:10" ht="15">
      <c r="J348" s="652"/>
    </row>
    <row r="349" spans="10:10" ht="15">
      <c r="J349" s="652"/>
    </row>
    <row r="350" spans="10:10" ht="15">
      <c r="J350" s="652"/>
    </row>
    <row r="351" spans="10:10" ht="15">
      <c r="J351" s="652"/>
    </row>
    <row r="352" spans="10:10" ht="15">
      <c r="J352" s="652"/>
    </row>
    <row r="353" spans="10:10" ht="15">
      <c r="J353" s="652"/>
    </row>
    <row r="354" spans="10:10" ht="15">
      <c r="J354" s="652"/>
    </row>
    <row r="355" spans="10:10" ht="15">
      <c r="J355" s="652"/>
    </row>
    <row r="356" spans="10:10" ht="15">
      <c r="J356" s="652"/>
    </row>
    <row r="357" spans="10:10" ht="15">
      <c r="J357" s="652"/>
    </row>
    <row r="358" spans="10:10" ht="15">
      <c r="J358" s="652"/>
    </row>
    <row r="359" spans="10:10" ht="15">
      <c r="J359" s="652"/>
    </row>
    <row r="360" spans="10:10" ht="15">
      <c r="J360" s="652"/>
    </row>
    <row r="361" spans="10:10" ht="15">
      <c r="J361" s="652"/>
    </row>
    <row r="362" spans="10:10" ht="15">
      <c r="J362" s="652"/>
    </row>
    <row r="363" spans="10:10" ht="15">
      <c r="J363" s="652"/>
    </row>
    <row r="364" spans="10:10" ht="15">
      <c r="J364" s="652"/>
    </row>
    <row r="365" spans="10:10" ht="15">
      <c r="J365" s="652"/>
    </row>
    <row r="366" spans="10:10" ht="15">
      <c r="J366" s="652"/>
    </row>
    <row r="367" spans="10:10" ht="15">
      <c r="J367" s="652"/>
    </row>
    <row r="368" spans="10:10" ht="15">
      <c r="J368" s="652"/>
    </row>
    <row r="369" spans="10:10" ht="15">
      <c r="J369" s="652"/>
    </row>
    <row r="370" spans="10:10" ht="15">
      <c r="J370" s="652"/>
    </row>
    <row r="371" spans="10:10" ht="15">
      <c r="J371" s="652"/>
    </row>
    <row r="372" spans="10:10" ht="15">
      <c r="J372" s="652"/>
    </row>
    <row r="373" spans="10:10" ht="15">
      <c r="J373" s="652"/>
    </row>
    <row r="374" spans="10:10" ht="15">
      <c r="J374" s="652"/>
    </row>
    <row r="375" spans="10:10" ht="15">
      <c r="J375" s="652"/>
    </row>
    <row r="376" spans="10:10" ht="15">
      <c r="J376" s="652"/>
    </row>
    <row r="377" spans="10:10" ht="15">
      <c r="J377" s="652"/>
    </row>
    <row r="378" spans="10:10" ht="15">
      <c r="J378" s="652"/>
    </row>
    <row r="379" spans="10:10" ht="15">
      <c r="J379" s="652"/>
    </row>
    <row r="380" spans="10:10" ht="15">
      <c r="J380" s="652"/>
    </row>
    <row r="381" spans="10:10" ht="15">
      <c r="J381" s="652"/>
    </row>
    <row r="382" spans="10:10" ht="15">
      <c r="J382" s="652"/>
    </row>
    <row r="383" spans="10:10" ht="15">
      <c r="J383" s="652"/>
    </row>
    <row r="384" spans="10:10" ht="15">
      <c r="J384" s="652"/>
    </row>
    <row r="385" spans="10:10" ht="15">
      <c r="J385" s="652"/>
    </row>
    <row r="386" spans="10:10" ht="15">
      <c r="J386" s="652"/>
    </row>
    <row r="387" spans="10:10" ht="15">
      <c r="J387" s="652"/>
    </row>
    <row r="388" spans="10:10" ht="15">
      <c r="J388" s="652"/>
    </row>
    <row r="389" spans="10:10" ht="15">
      <c r="J389" s="652"/>
    </row>
    <row r="390" spans="10:10" ht="15">
      <c r="J390" s="652"/>
    </row>
    <row r="391" spans="10:10" ht="15">
      <c r="J391" s="652"/>
    </row>
    <row r="392" spans="10:10" ht="15">
      <c r="J392" s="652"/>
    </row>
    <row r="393" spans="10:10" ht="15">
      <c r="J393" s="652"/>
    </row>
    <row r="394" spans="10:10" ht="15">
      <c r="J394" s="652"/>
    </row>
    <row r="395" spans="10:10" ht="15">
      <c r="J395" s="652"/>
    </row>
    <row r="396" spans="10:10" ht="15">
      <c r="J396" s="652"/>
    </row>
    <row r="397" spans="10:10" ht="15">
      <c r="J397" s="652"/>
    </row>
    <row r="398" spans="10:10" ht="15">
      <c r="J398" s="652"/>
    </row>
    <row r="399" spans="10:10" ht="15">
      <c r="J399" s="652"/>
    </row>
    <row r="400" spans="10:10" ht="15">
      <c r="J400" s="652"/>
    </row>
    <row r="401" spans="10:10" ht="15">
      <c r="J401" s="652"/>
    </row>
    <row r="402" spans="10:10" ht="15">
      <c r="J402" s="652"/>
    </row>
    <row r="403" spans="10:10" ht="15">
      <c r="J403" s="652"/>
    </row>
    <row r="404" spans="10:10" ht="15">
      <c r="J404" s="652"/>
    </row>
    <row r="405" spans="10:10" ht="15">
      <c r="J405" s="652"/>
    </row>
    <row r="406" spans="10:10" ht="15">
      <c r="J406" s="652"/>
    </row>
    <row r="407" spans="10:10" ht="15">
      <c r="J407" s="652"/>
    </row>
    <row r="408" spans="10:10" ht="15">
      <c r="J408" s="652"/>
    </row>
    <row r="409" spans="10:10" ht="15">
      <c r="J409" s="652"/>
    </row>
    <row r="410" spans="10:10" ht="15">
      <c r="J410" s="652"/>
    </row>
    <row r="411" spans="10:10" ht="15">
      <c r="J411" s="652"/>
    </row>
    <row r="412" spans="10:10" ht="15">
      <c r="J412" s="652"/>
    </row>
    <row r="413" spans="10:10" ht="15">
      <c r="J413" s="652"/>
    </row>
    <row r="414" spans="10:10" ht="15">
      <c r="J414" s="652"/>
    </row>
    <row r="415" spans="10:10" ht="15">
      <c r="J415" s="652"/>
    </row>
    <row r="416" spans="10:10" ht="15">
      <c r="J416" s="652"/>
    </row>
    <row r="417" spans="10:10" ht="15">
      <c r="J417" s="652"/>
    </row>
    <row r="418" spans="10:10" ht="15">
      <c r="J418" s="652"/>
    </row>
    <row r="419" spans="10:10" ht="15">
      <c r="J419" s="652"/>
    </row>
    <row r="420" spans="10:10" ht="15">
      <c r="J420" s="652"/>
    </row>
    <row r="421" spans="10:10" ht="15">
      <c r="J421" s="652"/>
    </row>
    <row r="422" spans="10:10" ht="15">
      <c r="J422" s="652"/>
    </row>
    <row r="423" spans="10:10" ht="15">
      <c r="J423" s="652"/>
    </row>
    <row r="424" spans="10:10" ht="15">
      <c r="J424" s="652"/>
    </row>
    <row r="425" spans="10:10" ht="15">
      <c r="J425" s="652"/>
    </row>
    <row r="426" spans="10:10" ht="15">
      <c r="J426" s="652"/>
    </row>
    <row r="427" spans="10:10" ht="15">
      <c r="J427" s="652"/>
    </row>
    <row r="428" spans="10:10" ht="15">
      <c r="J428" s="652"/>
    </row>
    <row r="429" spans="10:10" ht="15">
      <c r="J429" s="652"/>
    </row>
    <row r="430" spans="10:10" ht="15">
      <c r="J430" s="652"/>
    </row>
    <row r="431" spans="10:10" ht="15">
      <c r="J431" s="652"/>
    </row>
    <row r="432" spans="10:10" ht="15">
      <c r="J432" s="652"/>
    </row>
    <row r="433" spans="10:10" ht="15">
      <c r="J433" s="652"/>
    </row>
    <row r="434" spans="10:10" ht="15">
      <c r="J434" s="652"/>
    </row>
    <row r="435" spans="10:10" ht="15">
      <c r="J435" s="652"/>
    </row>
    <row r="436" spans="10:10" ht="15">
      <c r="J436" s="652"/>
    </row>
    <row r="437" spans="10:10" ht="15">
      <c r="J437" s="652"/>
    </row>
    <row r="438" spans="10:10" ht="15">
      <c r="J438" s="652"/>
    </row>
    <row r="439" spans="10:10" ht="15">
      <c r="J439" s="652"/>
    </row>
    <row r="440" spans="10:10" ht="15">
      <c r="J440" s="652"/>
    </row>
    <row r="441" spans="10:10" ht="15">
      <c r="J441" s="652"/>
    </row>
    <row r="442" spans="10:10" ht="15">
      <c r="J442" s="652"/>
    </row>
    <row r="443" spans="10:10" ht="15">
      <c r="J443" s="652"/>
    </row>
    <row r="444" spans="10:10" ht="15">
      <c r="J444" s="652"/>
    </row>
    <row r="445" spans="10:10" ht="15">
      <c r="J445" s="652"/>
    </row>
    <row r="446" spans="10:10" ht="15">
      <c r="J446" s="652"/>
    </row>
    <row r="447" spans="10:10" ht="15">
      <c r="J447" s="652"/>
    </row>
    <row r="448" spans="10:10" ht="15">
      <c r="J448" s="652"/>
    </row>
    <row r="449" spans="10:10" ht="15">
      <c r="J449" s="652"/>
    </row>
    <row r="450" spans="10:10" ht="15">
      <c r="J450" s="652"/>
    </row>
    <row r="451" spans="10:10" ht="15">
      <c r="J451" s="652"/>
    </row>
    <row r="452" spans="10:10" ht="15">
      <c r="J452" s="652"/>
    </row>
    <row r="453" spans="10:10" ht="15">
      <c r="J453" s="652"/>
    </row>
    <row r="454" spans="10:10" ht="15">
      <c r="J454" s="652"/>
    </row>
    <row r="455" spans="10:10" ht="15">
      <c r="J455" s="652"/>
    </row>
    <row r="456" spans="10:10" ht="15">
      <c r="J456" s="652"/>
    </row>
    <row r="457" spans="10:10" ht="15">
      <c r="J457" s="652"/>
    </row>
    <row r="458" spans="10:10" ht="15">
      <c r="J458" s="652"/>
    </row>
    <row r="459" spans="10:10" ht="15">
      <c r="J459" s="652"/>
    </row>
    <row r="460" spans="10:10" ht="15">
      <c r="J460" s="652"/>
    </row>
    <row r="461" spans="10:10" ht="15">
      <c r="J461" s="652"/>
    </row>
    <row r="462" spans="10:10" ht="15">
      <c r="J462" s="652"/>
    </row>
    <row r="463" spans="10:10" ht="15">
      <c r="J463" s="652"/>
    </row>
    <row r="464" spans="10:10" ht="15">
      <c r="J464" s="652"/>
    </row>
    <row r="465" spans="10:10" ht="15">
      <c r="J465" s="652"/>
    </row>
    <row r="466" spans="10:10" ht="15">
      <c r="J466" s="652"/>
    </row>
    <row r="467" spans="10:10" ht="15">
      <c r="J467" s="652"/>
    </row>
    <row r="468" spans="10:10" ht="15">
      <c r="J468" s="652"/>
    </row>
    <row r="469" spans="10:10" ht="15">
      <c r="J469" s="652"/>
    </row>
    <row r="470" spans="10:10" ht="15">
      <c r="J470" s="652"/>
    </row>
    <row r="471" spans="10:10" ht="15">
      <c r="J471" s="652"/>
    </row>
    <row r="472" spans="10:10" ht="15">
      <c r="J472" s="652"/>
    </row>
    <row r="473" spans="10:10" ht="15">
      <c r="J473" s="652"/>
    </row>
    <row r="474" spans="10:10" ht="15">
      <c r="J474" s="652"/>
    </row>
    <row r="475" spans="10:10" ht="15">
      <c r="J475" s="652"/>
    </row>
    <row r="476" spans="10:10" ht="15">
      <c r="J476" s="652"/>
    </row>
    <row r="477" spans="10:10" ht="15">
      <c r="J477" s="652"/>
    </row>
    <row r="478" spans="10:10" ht="15">
      <c r="J478" s="652"/>
    </row>
    <row r="479" spans="10:10" ht="15">
      <c r="J479" s="652"/>
    </row>
    <row r="480" spans="10:10" ht="15">
      <c r="J480" s="652"/>
    </row>
    <row r="481" spans="10:10" ht="15">
      <c r="J481" s="652"/>
    </row>
    <row r="482" spans="10:10" ht="15">
      <c r="J482" s="652"/>
    </row>
    <row r="483" spans="10:10" ht="15">
      <c r="J483" s="652"/>
    </row>
    <row r="484" spans="10:10" ht="15">
      <c r="J484" s="652"/>
    </row>
    <row r="485" spans="10:10" ht="15">
      <c r="J485" s="652"/>
    </row>
    <row r="486" spans="10:10" ht="15">
      <c r="J486" s="652"/>
    </row>
    <row r="487" spans="10:10" ht="15">
      <c r="J487" s="652"/>
    </row>
    <row r="488" spans="10:10" ht="15">
      <c r="J488" s="652"/>
    </row>
    <row r="489" spans="10:10" ht="15">
      <c r="J489" s="652"/>
    </row>
    <row r="490" spans="10:10" ht="15">
      <c r="J490" s="652"/>
    </row>
    <row r="491" spans="10:10" ht="15">
      <c r="J491" s="652"/>
    </row>
    <row r="492" spans="10:10" ht="15">
      <c r="J492" s="652"/>
    </row>
    <row r="493" spans="10:10" ht="15">
      <c r="J493" s="652"/>
    </row>
    <row r="494" spans="10:10" ht="15">
      <c r="J494" s="652"/>
    </row>
    <row r="495" spans="10:10" ht="15">
      <c r="J495" s="652"/>
    </row>
    <row r="496" spans="10:10" ht="15">
      <c r="J496" s="652"/>
    </row>
    <row r="497" spans="10:10" ht="15">
      <c r="J497" s="652"/>
    </row>
    <row r="498" spans="10:10" ht="15">
      <c r="J498" s="652"/>
    </row>
    <row r="499" spans="10:10" ht="15">
      <c r="J499" s="652"/>
    </row>
    <row r="500" spans="10:10" ht="15">
      <c r="J500" s="652"/>
    </row>
    <row r="501" spans="10:10" ht="15">
      <c r="J501" s="652"/>
    </row>
    <row r="502" spans="10:10" ht="15">
      <c r="J502" s="652"/>
    </row>
    <row r="503" spans="10:10" ht="15">
      <c r="J503" s="652"/>
    </row>
    <row r="504" spans="10:10" ht="15">
      <c r="J504" s="652"/>
    </row>
    <row r="505" spans="10:10" ht="15">
      <c r="J505" s="652"/>
    </row>
    <row r="506" spans="10:10" ht="15">
      <c r="J506" s="652"/>
    </row>
    <row r="507" spans="10:10" ht="15">
      <c r="J507" s="652"/>
    </row>
    <row r="508" spans="10:10" ht="15">
      <c r="J508" s="652"/>
    </row>
    <row r="509" spans="10:10" ht="15">
      <c r="J509" s="652"/>
    </row>
    <row r="510" spans="10:10" ht="15">
      <c r="J510" s="652"/>
    </row>
    <row r="511" spans="10:10" ht="15">
      <c r="J511" s="652"/>
    </row>
    <row r="512" spans="10:10" ht="15">
      <c r="J512" s="652"/>
    </row>
    <row r="513" spans="10:10" ht="15">
      <c r="J513" s="652"/>
    </row>
    <row r="514" spans="10:10" ht="15">
      <c r="J514" s="652"/>
    </row>
    <row r="515" spans="10:10" ht="15">
      <c r="J515" s="652"/>
    </row>
    <row r="516" spans="10:10" ht="15">
      <c r="J516" s="652"/>
    </row>
    <row r="517" spans="10:10" ht="15">
      <c r="J517" s="652"/>
    </row>
    <row r="518" spans="10:10" ht="15">
      <c r="J518" s="652"/>
    </row>
    <row r="519" spans="10:10" ht="15">
      <c r="J519" s="652"/>
    </row>
    <row r="520" spans="10:10" ht="15">
      <c r="J520" s="652"/>
    </row>
    <row r="521" spans="10:10" ht="15">
      <c r="J521" s="652"/>
    </row>
    <row r="522" spans="10:10" ht="15">
      <c r="J522" s="652"/>
    </row>
    <row r="523" spans="10:10" ht="15">
      <c r="J523" s="652"/>
    </row>
    <row r="524" spans="10:10" ht="15">
      <c r="J524" s="652"/>
    </row>
    <row r="525" spans="10:10" ht="15">
      <c r="J525" s="652"/>
    </row>
    <row r="526" spans="10:10" ht="15">
      <c r="J526" s="652"/>
    </row>
    <row r="527" spans="10:10" ht="15">
      <c r="J527" s="652"/>
    </row>
    <row r="528" spans="10:10" ht="15">
      <c r="J528" s="652"/>
    </row>
    <row r="529" spans="10:10" ht="15">
      <c r="J529" s="652"/>
    </row>
    <row r="530" spans="10:10" ht="15">
      <c r="J530" s="652"/>
    </row>
    <row r="531" spans="10:10" ht="15">
      <c r="J531" s="652"/>
    </row>
    <row r="532" spans="10:10" ht="15">
      <c r="J532" s="652"/>
    </row>
    <row r="533" spans="10:10" ht="15">
      <c r="J533" s="652"/>
    </row>
    <row r="534" spans="10:10" ht="15">
      <c r="J534" s="652"/>
    </row>
    <row r="535" spans="10:10" ht="15">
      <c r="J535" s="652"/>
    </row>
    <row r="536" spans="10:10" ht="15">
      <c r="J536" s="652"/>
    </row>
    <row r="537" spans="10:10" ht="15">
      <c r="J537" s="652"/>
    </row>
    <row r="538" spans="10:10" ht="15">
      <c r="J538" s="652"/>
    </row>
    <row r="539" spans="10:10" ht="15">
      <c r="J539" s="652"/>
    </row>
    <row r="540" spans="10:10" ht="15">
      <c r="J540" s="652"/>
    </row>
    <row r="541" spans="10:10" ht="15">
      <c r="J541" s="652"/>
    </row>
    <row r="542" spans="10:10" ht="15">
      <c r="J542" s="652"/>
    </row>
    <row r="543" spans="10:10" ht="15">
      <c r="J543" s="652"/>
    </row>
    <row r="544" spans="10:10" ht="15">
      <c r="J544" s="652"/>
    </row>
    <row r="545" spans="10:10" ht="15">
      <c r="J545" s="652"/>
    </row>
    <row r="546" spans="10:10" ht="15">
      <c r="J546" s="652"/>
    </row>
    <row r="547" spans="10:10" ht="15">
      <c r="J547" s="652"/>
    </row>
    <row r="548" spans="10:10" ht="15">
      <c r="J548" s="652"/>
    </row>
    <row r="549" spans="10:10" ht="15">
      <c r="J549" s="652"/>
    </row>
    <row r="550" spans="10:10" ht="15">
      <c r="J550" s="652"/>
    </row>
    <row r="551" spans="10:10" ht="15">
      <c r="J551" s="652"/>
    </row>
    <row r="552" spans="10:10" ht="15">
      <c r="J552" s="652"/>
    </row>
    <row r="553" spans="10:10" ht="15">
      <c r="J553" s="652"/>
    </row>
    <row r="554" spans="10:10" ht="15">
      <c r="J554" s="652"/>
    </row>
    <row r="555" spans="10:10" ht="15">
      <c r="J555" s="652"/>
    </row>
    <row r="556" spans="10:10" ht="15">
      <c r="J556" s="652"/>
    </row>
    <row r="557" spans="10:10" ht="15">
      <c r="J557" s="652"/>
    </row>
    <row r="558" spans="10:10" ht="15">
      <c r="J558" s="652"/>
    </row>
    <row r="559" spans="10:10" ht="15">
      <c r="J559" s="652"/>
    </row>
    <row r="560" spans="10:10" ht="15">
      <c r="J560" s="652"/>
    </row>
    <row r="561" spans="10:10" ht="15">
      <c r="J561" s="652"/>
    </row>
    <row r="562" spans="10:10" ht="15">
      <c r="J562" s="652"/>
    </row>
    <row r="563" spans="10:10" ht="15">
      <c r="J563" s="652"/>
    </row>
    <row r="564" spans="10:10" ht="15">
      <c r="J564" s="652"/>
    </row>
    <row r="565" spans="10:10" ht="15">
      <c r="J565" s="652"/>
    </row>
    <row r="566" spans="10:10" ht="15">
      <c r="J566" s="652"/>
    </row>
    <row r="567" spans="10:10" ht="15">
      <c r="J567" s="652"/>
    </row>
    <row r="568" spans="10:10" ht="15">
      <c r="J568" s="652"/>
    </row>
    <row r="569" spans="10:10" ht="15">
      <c r="J569" s="652"/>
    </row>
    <row r="570" spans="10:10" ht="15">
      <c r="J570" s="652"/>
    </row>
    <row r="571" spans="10:10" ht="15">
      <c r="J571" s="652"/>
    </row>
    <row r="572" spans="10:10" ht="15">
      <c r="J572" s="652"/>
    </row>
    <row r="573" spans="10:10" ht="15">
      <c r="J573" s="652"/>
    </row>
    <row r="574" spans="10:10" ht="15">
      <c r="J574" s="652"/>
    </row>
    <row r="575" spans="10:10" ht="15">
      <c r="J575" s="652"/>
    </row>
    <row r="576" spans="10:10" ht="15">
      <c r="J576" s="652"/>
    </row>
    <row r="577" spans="10:10" ht="15">
      <c r="J577" s="652"/>
    </row>
    <row r="578" spans="10:10" ht="15">
      <c r="J578" s="652"/>
    </row>
    <row r="579" spans="10:10" ht="15">
      <c r="J579" s="652"/>
    </row>
    <row r="580" spans="10:10" ht="15">
      <c r="J580" s="652"/>
    </row>
    <row r="581" spans="10:10" ht="15">
      <c r="J581" s="652"/>
    </row>
    <row r="582" spans="10:10" ht="15">
      <c r="J582" s="652"/>
    </row>
    <row r="583" spans="10:10" ht="15">
      <c r="J583" s="652"/>
    </row>
    <row r="584" spans="10:10" ht="15">
      <c r="J584" s="652"/>
    </row>
    <row r="585" spans="10:10" ht="15">
      <c r="J585" s="652"/>
    </row>
    <row r="586" spans="10:10" ht="15">
      <c r="J586" s="652"/>
    </row>
    <row r="587" spans="10:10" ht="15">
      <c r="J587" s="652"/>
    </row>
    <row r="588" spans="10:10" ht="15">
      <c r="J588" s="652"/>
    </row>
    <row r="589" spans="10:10" ht="15">
      <c r="J589" s="652"/>
    </row>
    <row r="590" spans="10:10" ht="15">
      <c r="J590" s="652"/>
    </row>
    <row r="591" spans="10:10" ht="15">
      <c r="J591" s="652"/>
    </row>
    <row r="592" spans="10:10" ht="15">
      <c r="J592" s="652"/>
    </row>
    <row r="593" spans="10:10" ht="15">
      <c r="J593" s="652"/>
    </row>
    <row r="594" spans="10:10" ht="15">
      <c r="J594" s="652"/>
    </row>
    <row r="595" spans="10:10" ht="15">
      <c r="J595" s="652"/>
    </row>
    <row r="596" spans="10:10" ht="15">
      <c r="J596" s="652"/>
    </row>
    <row r="597" spans="10:10" ht="15">
      <c r="J597" s="652"/>
    </row>
    <row r="598" spans="10:10" ht="15">
      <c r="J598" s="652"/>
    </row>
    <row r="599" spans="10:10" ht="15">
      <c r="J599" s="652"/>
    </row>
    <row r="600" spans="10:10" ht="15">
      <c r="J600" s="652"/>
    </row>
    <row r="601" spans="10:10" ht="15">
      <c r="J601" s="652"/>
    </row>
    <row r="602" spans="10:10" ht="15">
      <c r="J602" s="652"/>
    </row>
    <row r="603" spans="10:10" ht="15">
      <c r="J603" s="652"/>
    </row>
    <row r="604" spans="10:10" ht="15">
      <c r="J604" s="652"/>
    </row>
    <row r="605" spans="10:10" ht="15">
      <c r="J605" s="652"/>
    </row>
    <row r="606" spans="10:10" ht="15">
      <c r="J606" s="652"/>
    </row>
    <row r="607" spans="10:10" ht="15">
      <c r="J607" s="652"/>
    </row>
    <row r="608" spans="10:10" ht="15">
      <c r="J608" s="652"/>
    </row>
    <row r="609" spans="10:10" ht="15">
      <c r="J609" s="652"/>
    </row>
    <row r="610" spans="10:10" ht="15">
      <c r="J610" s="652"/>
    </row>
    <row r="611" spans="10:10" ht="15">
      <c r="J611" s="652"/>
    </row>
    <row r="612" spans="10:10" ht="15">
      <c r="J612" s="652"/>
    </row>
    <row r="613" spans="10:10" ht="15">
      <c r="J613" s="652"/>
    </row>
    <row r="614" spans="10:10" ht="15">
      <c r="J614" s="652"/>
    </row>
    <row r="615" spans="10:10" ht="15">
      <c r="J615" s="652"/>
    </row>
    <row r="616" spans="10:10" ht="15">
      <c r="J616" s="652"/>
    </row>
    <row r="617" spans="10:10" ht="15">
      <c r="J617" s="652"/>
    </row>
    <row r="618" spans="10:10" ht="15">
      <c r="J618" s="652"/>
    </row>
    <row r="619" spans="10:10" ht="15">
      <c r="J619" s="652"/>
    </row>
    <row r="620" spans="10:10" ht="15">
      <c r="J620" s="652"/>
    </row>
    <row r="621" spans="10:10" ht="15">
      <c r="J621" s="652"/>
    </row>
    <row r="622" spans="10:10" ht="15">
      <c r="J622" s="652"/>
    </row>
    <row r="623" spans="10:10" ht="15">
      <c r="J623" s="652"/>
    </row>
    <row r="624" spans="10:10" ht="15">
      <c r="J624" s="652"/>
    </row>
    <row r="625" spans="10:10" ht="15">
      <c r="J625" s="652"/>
    </row>
    <row r="626" spans="10:10" ht="15">
      <c r="J626" s="652"/>
    </row>
    <row r="627" spans="10:10" ht="15">
      <c r="J627" s="652"/>
    </row>
    <row r="628" spans="10:10" ht="15">
      <c r="J628" s="652"/>
    </row>
    <row r="629" spans="10:10" ht="15">
      <c r="J629" s="652"/>
    </row>
    <row r="630" spans="10:10" ht="15">
      <c r="J630" s="652"/>
    </row>
    <row r="631" spans="10:10" ht="15">
      <c r="J631" s="652"/>
    </row>
    <row r="632" spans="10:10" ht="15">
      <c r="J632" s="652"/>
    </row>
    <row r="633" spans="10:10" ht="15">
      <c r="J633" s="652"/>
    </row>
    <row r="634" spans="10:10" ht="15">
      <c r="J634" s="652"/>
    </row>
    <row r="635" spans="10:10" ht="15">
      <c r="J635" s="652"/>
    </row>
    <row r="636" spans="10:10" ht="15">
      <c r="J636" s="652"/>
    </row>
    <row r="637" spans="10:10" ht="15">
      <c r="J637" s="652"/>
    </row>
    <row r="638" spans="10:10" ht="15">
      <c r="J638" s="652"/>
    </row>
    <row r="639" spans="10:10" ht="15">
      <c r="J639" s="652"/>
    </row>
    <row r="640" spans="10:10" ht="15">
      <c r="J640" s="652"/>
    </row>
    <row r="641" spans="10:10" ht="15">
      <c r="J641" s="652"/>
    </row>
    <row r="642" spans="10:10" ht="15">
      <c r="J642" s="652"/>
    </row>
    <row r="643" spans="10:10" ht="15">
      <c r="J643" s="652"/>
    </row>
    <row r="644" spans="10:10" ht="15">
      <c r="J644" s="652"/>
    </row>
    <row r="645" spans="10:10" ht="15">
      <c r="J645" s="652"/>
    </row>
    <row r="646" spans="10:10" ht="15">
      <c r="J646" s="652"/>
    </row>
    <row r="647" spans="10:10" ht="15">
      <c r="J647" s="652"/>
    </row>
    <row r="648" spans="10:10" ht="15">
      <c r="J648" s="652"/>
    </row>
    <row r="649" spans="10:10" ht="15">
      <c r="J649" s="652"/>
    </row>
    <row r="650" spans="10:10" ht="15">
      <c r="J650" s="652"/>
    </row>
    <row r="651" spans="10:10" ht="15">
      <c r="J651" s="652"/>
    </row>
    <row r="652" spans="10:10" ht="15">
      <c r="J652" s="652"/>
    </row>
    <row r="653" spans="10:10" ht="15">
      <c r="J653" s="652"/>
    </row>
    <row r="654" spans="10:10" ht="15">
      <c r="J654" s="652"/>
    </row>
    <row r="655" spans="10:10" ht="15">
      <c r="J655" s="652"/>
    </row>
    <row r="656" spans="10:10" ht="15">
      <c r="J656" s="652"/>
    </row>
    <row r="657" spans="10:10" ht="15">
      <c r="J657" s="652"/>
    </row>
    <row r="658" spans="10:10" ht="15">
      <c r="J658" s="652"/>
    </row>
    <row r="659" spans="10:10" ht="15">
      <c r="J659" s="652"/>
    </row>
    <row r="660" spans="10:10" ht="15">
      <c r="J660" s="652"/>
    </row>
    <row r="661" spans="10:10" ht="15">
      <c r="J661" s="652"/>
    </row>
    <row r="662" spans="10:10" ht="15">
      <c r="J662" s="652"/>
    </row>
    <row r="663" spans="10:10" ht="15">
      <c r="J663" s="652"/>
    </row>
    <row r="664" spans="10:10" ht="15">
      <c r="J664" s="652"/>
    </row>
    <row r="665" spans="10:10" ht="15">
      <c r="J665" s="652"/>
    </row>
    <row r="666" spans="10:10" ht="15">
      <c r="J666" s="652"/>
    </row>
    <row r="667" spans="10:10" ht="15">
      <c r="J667" s="652"/>
    </row>
    <row r="668" spans="10:10" ht="15">
      <c r="J668" s="652"/>
    </row>
    <row r="669" spans="10:10" ht="15">
      <c r="J669" s="652"/>
    </row>
    <row r="670" spans="10:10" ht="15">
      <c r="J670" s="652"/>
    </row>
    <row r="671" spans="10:10" ht="15">
      <c r="J671" s="652"/>
    </row>
    <row r="672" spans="10:10" ht="15">
      <c r="J672" s="652"/>
    </row>
    <row r="673" spans="10:10" ht="15">
      <c r="J673" s="652"/>
    </row>
    <row r="674" spans="10:10" ht="15">
      <c r="J674" s="652"/>
    </row>
    <row r="675" spans="10:10" ht="15">
      <c r="J675" s="652"/>
    </row>
    <row r="676" spans="10:10" ht="15">
      <c r="J676" s="652"/>
    </row>
    <row r="677" spans="10:10" ht="15">
      <c r="J677" s="652"/>
    </row>
    <row r="678" spans="10:10" ht="15">
      <c r="J678" s="652"/>
    </row>
    <row r="679" spans="10:10" ht="15">
      <c r="J679" s="652"/>
    </row>
    <row r="680" spans="10:10" ht="15">
      <c r="J680" s="652"/>
    </row>
    <row r="681" spans="10:10" ht="15">
      <c r="J681" s="652"/>
    </row>
    <row r="682" spans="10:10" ht="15">
      <c r="J682" s="652"/>
    </row>
    <row r="683" spans="10:10" ht="15">
      <c r="J683" s="652"/>
    </row>
    <row r="684" spans="10:10" ht="15">
      <c r="J684" s="652"/>
    </row>
    <row r="685" spans="10:10" ht="15">
      <c r="J685" s="652"/>
    </row>
    <row r="686" spans="10:10" ht="15">
      <c r="J686" s="652"/>
    </row>
    <row r="687" spans="10:10" ht="15">
      <c r="J687" s="652"/>
    </row>
    <row r="688" spans="10:10" ht="15">
      <c r="J688" s="652"/>
    </row>
    <row r="689" spans="10:10" ht="15">
      <c r="J689" s="652"/>
    </row>
    <row r="690" spans="10:10" ht="15">
      <c r="J690" s="652"/>
    </row>
    <row r="691" spans="10:10" ht="15">
      <c r="J691" s="652"/>
    </row>
    <row r="692" spans="10:10" ht="15">
      <c r="J692" s="652"/>
    </row>
    <row r="693" spans="10:10" ht="15">
      <c r="J693" s="652"/>
    </row>
    <row r="694" spans="10:10" ht="15">
      <c r="J694" s="652"/>
    </row>
    <row r="695" spans="10:10" ht="15">
      <c r="J695" s="652"/>
    </row>
    <row r="696" spans="10:10" ht="15">
      <c r="J696" s="652"/>
    </row>
    <row r="697" spans="10:10" ht="15">
      <c r="J697" s="652"/>
    </row>
    <row r="698" spans="10:10" ht="15">
      <c r="J698" s="652"/>
    </row>
    <row r="699" spans="10:10" ht="15">
      <c r="J699" s="652"/>
    </row>
    <row r="700" spans="10:10" ht="15">
      <c r="J700" s="652"/>
    </row>
    <row r="701" spans="10:10" ht="15">
      <c r="J701" s="652"/>
    </row>
    <row r="702" spans="10:10" ht="15">
      <c r="J702" s="652"/>
    </row>
    <row r="703" spans="10:10" ht="15">
      <c r="J703" s="652"/>
    </row>
    <row r="704" spans="10:10" ht="15">
      <c r="J704" s="652"/>
    </row>
    <row r="705" spans="10:10" ht="15">
      <c r="J705" s="652"/>
    </row>
    <row r="706" spans="10:10" ht="15">
      <c r="J706" s="652"/>
    </row>
    <row r="707" spans="10:10" ht="15">
      <c r="J707" s="652"/>
    </row>
    <row r="708" spans="10:10" ht="15">
      <c r="J708" s="652"/>
    </row>
    <row r="709" spans="10:10" ht="15">
      <c r="J709" s="652"/>
    </row>
    <row r="710" spans="10:10" ht="15">
      <c r="J710" s="652"/>
    </row>
    <row r="711" spans="10:10" ht="15">
      <c r="J711" s="652"/>
    </row>
    <row r="712" spans="10:10" ht="15">
      <c r="J712" s="652"/>
    </row>
    <row r="713" spans="10:10" ht="15">
      <c r="J713" s="652"/>
    </row>
    <row r="714" spans="10:10" ht="15">
      <c r="J714" s="652"/>
    </row>
    <row r="715" spans="10:10" ht="15">
      <c r="J715" s="652"/>
    </row>
    <row r="716" spans="10:10" ht="15">
      <c r="J716" s="652"/>
    </row>
    <row r="717" spans="10:10" ht="15">
      <c r="J717" s="652"/>
    </row>
    <row r="718" spans="10:10" ht="15">
      <c r="J718" s="652"/>
    </row>
    <row r="719" spans="10:10" ht="15">
      <c r="J719" s="652"/>
    </row>
    <row r="720" spans="10:10" ht="15">
      <c r="J720" s="652"/>
    </row>
    <row r="721" spans="10:10" ht="15">
      <c r="J721" s="652"/>
    </row>
    <row r="722" spans="10:10" ht="15">
      <c r="J722" s="652"/>
    </row>
    <row r="723" spans="10:10" ht="15">
      <c r="J723" s="652"/>
    </row>
    <row r="724" spans="10:10" ht="15">
      <c r="J724" s="652"/>
    </row>
    <row r="725" spans="10:10" ht="15">
      <c r="J725" s="652"/>
    </row>
    <row r="726" spans="10:10" ht="15">
      <c r="J726" s="652"/>
    </row>
    <row r="727" spans="10:10" ht="15">
      <c r="J727" s="652"/>
    </row>
    <row r="728" spans="10:10" ht="15">
      <c r="J728" s="652"/>
    </row>
    <row r="729" spans="10:10" ht="15">
      <c r="J729" s="652"/>
    </row>
    <row r="730" spans="10:10" ht="15">
      <c r="J730" s="652"/>
    </row>
    <row r="731" spans="10:10" ht="15">
      <c r="J731" s="652"/>
    </row>
    <row r="732" spans="10:10" ht="15">
      <c r="J732" s="652"/>
    </row>
    <row r="733" spans="10:10" ht="15">
      <c r="J733" s="652"/>
    </row>
    <row r="734" spans="10:10" ht="15">
      <c r="J734" s="652"/>
    </row>
    <row r="735" spans="10:10" ht="15">
      <c r="J735" s="652"/>
    </row>
    <row r="736" spans="10:10" ht="15">
      <c r="J736" s="652"/>
    </row>
    <row r="737" spans="10:10" ht="15">
      <c r="J737" s="652"/>
    </row>
    <row r="738" spans="10:10" ht="15">
      <c r="J738" s="652"/>
    </row>
    <row r="739" spans="10:10" ht="15">
      <c r="J739" s="652"/>
    </row>
    <row r="740" spans="10:10" ht="15">
      <c r="J740" s="652"/>
    </row>
    <row r="741" spans="10:10" ht="15">
      <c r="J741" s="652"/>
    </row>
    <row r="742" spans="10:10" ht="15">
      <c r="J742" s="652"/>
    </row>
    <row r="743" spans="10:10" ht="15">
      <c r="J743" s="652"/>
    </row>
    <row r="744" spans="10:10" ht="15">
      <c r="J744" s="652"/>
    </row>
    <row r="745" spans="10:10" ht="15">
      <c r="J745" s="652"/>
    </row>
    <row r="746" spans="10:10" ht="15">
      <c r="J746" s="652"/>
    </row>
    <row r="747" spans="10:10" ht="15">
      <c r="J747" s="652"/>
    </row>
    <row r="748" spans="10:10" ht="15">
      <c r="J748" s="652"/>
    </row>
    <row r="749" spans="10:10" ht="15">
      <c r="J749" s="652"/>
    </row>
    <row r="750" spans="10:10" ht="15">
      <c r="J750" s="652"/>
    </row>
    <row r="751" spans="10:10" ht="15">
      <c r="J751" s="652"/>
    </row>
    <row r="752" spans="10:10" ht="15">
      <c r="J752" s="652"/>
    </row>
    <row r="753" spans="10:10" ht="15">
      <c r="J753" s="652"/>
    </row>
    <row r="754" spans="10:10" ht="15">
      <c r="J754" s="652"/>
    </row>
    <row r="755" spans="10:10" ht="15">
      <c r="J755" s="652"/>
    </row>
    <row r="756" spans="10:10" ht="15">
      <c r="J756" s="652"/>
    </row>
    <row r="757" spans="10:10" ht="15">
      <c r="J757" s="652"/>
    </row>
    <row r="758" spans="10:10" ht="15">
      <c r="J758" s="652"/>
    </row>
    <row r="759" spans="10:10" ht="15">
      <c r="J759" s="652"/>
    </row>
    <row r="760" spans="10:10" ht="15">
      <c r="J760" s="652"/>
    </row>
    <row r="761" spans="10:10" ht="15">
      <c r="J761" s="652"/>
    </row>
    <row r="762" spans="10:10" ht="15">
      <c r="J762" s="652"/>
    </row>
    <row r="763" spans="10:10" ht="15">
      <c r="J763" s="652"/>
    </row>
    <row r="764" spans="10:10" ht="15">
      <c r="J764" s="652"/>
    </row>
    <row r="765" spans="10:10" ht="15">
      <c r="J765" s="652"/>
    </row>
    <row r="766" spans="10:10" ht="15">
      <c r="J766" s="652"/>
    </row>
    <row r="767" spans="10:10" ht="15">
      <c r="J767" s="652"/>
    </row>
    <row r="768" spans="10:10" ht="15">
      <c r="J768" s="652"/>
    </row>
    <row r="769" spans="10:10" ht="15">
      <c r="J769" s="652"/>
    </row>
    <row r="770" spans="10:10" ht="15">
      <c r="J770" s="652"/>
    </row>
    <row r="771" spans="10:10" ht="15">
      <c r="J771" s="652"/>
    </row>
    <row r="772" spans="10:10" ht="15">
      <c r="J772" s="652"/>
    </row>
    <row r="773" spans="10:10" ht="15">
      <c r="J773" s="652"/>
    </row>
    <row r="774" spans="10:10" ht="15">
      <c r="J774" s="652"/>
    </row>
    <row r="775" spans="10:10" ht="15">
      <c r="J775" s="652"/>
    </row>
    <row r="776" spans="10:10" ht="15">
      <c r="J776" s="652"/>
    </row>
    <row r="777" spans="10:10" ht="15">
      <c r="J777" s="652"/>
    </row>
    <row r="778" spans="10:10" ht="15">
      <c r="J778" s="652"/>
    </row>
    <row r="779" spans="10:10" ht="15">
      <c r="J779" s="652"/>
    </row>
    <row r="780" spans="10:10" ht="15">
      <c r="J780" s="652"/>
    </row>
    <row r="781" spans="10:10" ht="15">
      <c r="J781" s="652"/>
    </row>
    <row r="782" spans="10:10" ht="15">
      <c r="J782" s="652"/>
    </row>
    <row r="783" spans="10:10" ht="15">
      <c r="J783" s="652"/>
    </row>
    <row r="784" spans="10:10" ht="15">
      <c r="J784" s="652"/>
    </row>
    <row r="785" spans="10:10" ht="15">
      <c r="J785" s="652"/>
    </row>
    <row r="786" spans="10:10" ht="15">
      <c r="J786" s="652"/>
    </row>
    <row r="787" spans="10:10" ht="15">
      <c r="J787" s="652"/>
    </row>
    <row r="788" spans="10:10" ht="15">
      <c r="J788" s="652"/>
    </row>
    <row r="789" spans="10:10" ht="15">
      <c r="J789" s="652"/>
    </row>
    <row r="790" spans="10:10" ht="15">
      <c r="J790" s="652"/>
    </row>
    <row r="791" spans="10:10" ht="15">
      <c r="J791" s="652"/>
    </row>
    <row r="792" spans="10:10" ht="15">
      <c r="J792" s="652"/>
    </row>
    <row r="793" spans="10:10" ht="15">
      <c r="J793" s="652"/>
    </row>
    <row r="794" spans="10:10" ht="15">
      <c r="J794" s="652"/>
    </row>
    <row r="795" spans="10:10" ht="15">
      <c r="J795" s="652"/>
    </row>
    <row r="796" spans="10:10" ht="15">
      <c r="J796" s="652"/>
    </row>
    <row r="797" spans="10:10" ht="15">
      <c r="J797" s="652"/>
    </row>
    <row r="798" spans="10:10" ht="15">
      <c r="J798" s="652"/>
    </row>
    <row r="799" spans="10:10" ht="15">
      <c r="J799" s="652"/>
    </row>
    <row r="800" spans="10:10" ht="15">
      <c r="J800" s="652"/>
    </row>
    <row r="801" spans="10:10" ht="15">
      <c r="J801" s="652"/>
    </row>
    <row r="802" spans="10:10" ht="15">
      <c r="J802" s="652"/>
    </row>
    <row r="803" spans="10:10" ht="15">
      <c r="J803" s="652"/>
    </row>
    <row r="804" spans="10:10" ht="15">
      <c r="J804" s="652"/>
    </row>
    <row r="805" spans="10:10" ht="15">
      <c r="J805" s="652"/>
    </row>
    <row r="806" spans="10:10" ht="15">
      <c r="J806" s="652"/>
    </row>
    <row r="807" spans="10:10" ht="15">
      <c r="J807" s="652"/>
    </row>
    <row r="808" spans="10:10" ht="15">
      <c r="J808" s="652"/>
    </row>
    <row r="809" spans="10:10" ht="15">
      <c r="J809" s="652"/>
    </row>
    <row r="810" spans="10:10" ht="15">
      <c r="J810" s="652"/>
    </row>
    <row r="811" spans="10:10" ht="15">
      <c r="J811" s="652"/>
    </row>
    <row r="812" spans="10:10" ht="15">
      <c r="J812" s="652"/>
    </row>
  </sheetData>
  <mergeCells count="4">
    <mergeCell ref="A1:F1"/>
    <mergeCell ref="A2:B3"/>
    <mergeCell ref="C2:E2"/>
    <mergeCell ref="F2:F3"/>
  </mergeCells>
  <pageMargins left="0.70000000000000007" right="0.70000000000000007" top="0.75000000000000011" bottom="0.75000000000000011" header="0" footer="0"/>
  <pageSetup paperSize="0" fitToWidth="0" fitToHeight="0" orientation="portrait" horizontalDpi="0" verticalDpi="0" copie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5E0AD-FCB9-4ECB-B4CE-F41D22A91BAD}">
  <sheetPr>
    <tabColor rgb="FFFFC000"/>
  </sheetPr>
  <dimension ref="A1:I908"/>
  <sheetViews>
    <sheetView workbookViewId="0">
      <selection activeCell="B30" sqref="B30"/>
    </sheetView>
  </sheetViews>
  <sheetFormatPr defaultColWidth="13" defaultRowHeight="15.75" customHeight="1"/>
  <cols>
    <col min="1" max="1" width="85.140625" style="632" customWidth="1"/>
    <col min="2" max="4" width="15.7109375" style="632" customWidth="1"/>
    <col min="5" max="6" width="12.85546875" style="632" customWidth="1"/>
    <col min="7" max="9" width="8.140625" style="632" customWidth="1"/>
    <col min="10" max="10" width="13" style="632" customWidth="1"/>
    <col min="11" max="16384" width="13" style="632"/>
  </cols>
  <sheetData>
    <row r="1" spans="1:9" s="314" customFormat="1" ht="15">
      <c r="A1" s="313" t="s">
        <v>104</v>
      </c>
      <c r="B1" s="631"/>
      <c r="C1" s="631"/>
      <c r="D1" s="631"/>
      <c r="E1" s="631"/>
      <c r="F1" s="631"/>
      <c r="G1" s="631"/>
      <c r="H1" s="631"/>
      <c r="I1" s="631"/>
    </row>
    <row r="2" spans="1:9" s="314" customFormat="1" ht="15">
      <c r="A2" s="634" t="s">
        <v>105</v>
      </c>
      <c r="B2" s="635" t="s">
        <v>70</v>
      </c>
      <c r="C2" s="635"/>
      <c r="D2" s="635"/>
      <c r="E2" s="636"/>
      <c r="F2" s="631"/>
      <c r="G2" s="631"/>
      <c r="H2" s="631"/>
      <c r="I2" s="631"/>
    </row>
    <row r="3" spans="1:9" s="314" customFormat="1" ht="15">
      <c r="A3" s="637"/>
      <c r="B3" s="315" t="s">
        <v>72</v>
      </c>
      <c r="C3" s="315" t="s">
        <v>73</v>
      </c>
      <c r="D3" s="315" t="s">
        <v>74</v>
      </c>
      <c r="E3" s="638" t="s">
        <v>71</v>
      </c>
      <c r="F3" s="631"/>
      <c r="G3" s="631"/>
      <c r="H3" s="631"/>
      <c r="I3" s="631"/>
    </row>
    <row r="4" spans="1:9" s="314" customFormat="1" ht="15">
      <c r="A4" s="639" t="s">
        <v>106</v>
      </c>
      <c r="B4" s="316">
        <v>3000</v>
      </c>
      <c r="C4" s="640">
        <v>3700</v>
      </c>
      <c r="D4" s="317">
        <v>8000</v>
      </c>
      <c r="E4" s="641">
        <v>47</v>
      </c>
      <c r="F4" s="631"/>
      <c r="G4" s="631"/>
      <c r="H4" s="631"/>
      <c r="I4" s="631"/>
    </row>
    <row r="5" spans="1:9" s="314" customFormat="1" ht="15">
      <c r="A5" s="642" t="s">
        <v>107</v>
      </c>
      <c r="B5" s="318">
        <v>3500</v>
      </c>
      <c r="C5" s="643">
        <v>5500</v>
      </c>
      <c r="D5" s="319">
        <v>9000</v>
      </c>
      <c r="E5" s="641">
        <v>703</v>
      </c>
      <c r="F5" s="631"/>
      <c r="G5" s="631"/>
      <c r="H5" s="631"/>
      <c r="I5" s="631"/>
    </row>
    <row r="6" spans="1:9" s="314" customFormat="1" ht="15">
      <c r="A6" s="639" t="s">
        <v>108</v>
      </c>
      <c r="B6" s="316">
        <v>3000</v>
      </c>
      <c r="C6" s="640">
        <v>5000</v>
      </c>
      <c r="D6" s="317">
        <v>8000</v>
      </c>
      <c r="E6" s="641">
        <v>55</v>
      </c>
      <c r="F6" s="631"/>
      <c r="G6" s="631"/>
      <c r="H6" s="631"/>
      <c r="I6" s="631"/>
    </row>
    <row r="7" spans="1:9" s="314" customFormat="1" ht="15">
      <c r="A7" s="639" t="s">
        <v>109</v>
      </c>
      <c r="B7" s="316">
        <v>2700</v>
      </c>
      <c r="C7" s="640">
        <v>3200</v>
      </c>
      <c r="D7" s="317">
        <v>4500</v>
      </c>
      <c r="E7" s="641">
        <v>20</v>
      </c>
      <c r="F7" s="631"/>
      <c r="G7" s="631"/>
      <c r="H7" s="631"/>
      <c r="I7" s="631"/>
    </row>
    <row r="8" spans="1:9" s="314" customFormat="1" ht="15">
      <c r="A8" s="642" t="s">
        <v>110</v>
      </c>
      <c r="B8" s="318">
        <v>4000</v>
      </c>
      <c r="C8" s="643">
        <v>6100</v>
      </c>
      <c r="D8" s="319">
        <v>10000</v>
      </c>
      <c r="E8" s="641">
        <v>280</v>
      </c>
      <c r="F8" s="631"/>
      <c r="G8" s="631"/>
      <c r="H8" s="631"/>
      <c r="I8" s="631"/>
    </row>
    <row r="9" spans="1:9" s="314" customFormat="1" ht="15">
      <c r="A9" s="642" t="s">
        <v>111</v>
      </c>
      <c r="B9" s="318">
        <v>3000</v>
      </c>
      <c r="C9" s="643">
        <v>4700</v>
      </c>
      <c r="D9" s="319">
        <v>6000</v>
      </c>
      <c r="E9" s="641">
        <v>27</v>
      </c>
      <c r="F9" s="631"/>
      <c r="G9" s="631"/>
      <c r="H9" s="631"/>
      <c r="I9" s="631"/>
    </row>
    <row r="10" spans="1:9" s="314" customFormat="1" ht="15">
      <c r="A10" s="639" t="s">
        <v>112</v>
      </c>
      <c r="B10" s="316">
        <v>3000</v>
      </c>
      <c r="C10" s="640">
        <v>6000</v>
      </c>
      <c r="D10" s="317">
        <v>8000</v>
      </c>
      <c r="E10" s="641">
        <v>29</v>
      </c>
      <c r="F10" s="631"/>
      <c r="G10" s="631"/>
      <c r="H10" s="631"/>
      <c r="I10" s="631"/>
    </row>
    <row r="11" spans="1:9" s="314" customFormat="1" ht="15">
      <c r="A11" s="639" t="s">
        <v>113</v>
      </c>
      <c r="B11" s="316">
        <v>2800</v>
      </c>
      <c r="C11" s="640">
        <v>3500</v>
      </c>
      <c r="D11" s="317">
        <v>7300</v>
      </c>
      <c r="E11" s="641">
        <v>23</v>
      </c>
      <c r="F11" s="631"/>
      <c r="G11" s="631"/>
      <c r="H11" s="631"/>
      <c r="I11" s="631"/>
    </row>
    <row r="12" spans="1:9" s="314" customFormat="1" ht="15">
      <c r="A12" s="639" t="s">
        <v>114</v>
      </c>
      <c r="B12" s="316">
        <v>2500</v>
      </c>
      <c r="C12" s="640">
        <v>4000</v>
      </c>
      <c r="D12" s="317">
        <v>7000</v>
      </c>
      <c r="E12" s="641">
        <v>114</v>
      </c>
      <c r="F12" s="631"/>
      <c r="G12" s="631"/>
      <c r="H12" s="631"/>
      <c r="I12" s="631"/>
    </row>
    <row r="13" spans="1:9" s="314" customFormat="1" ht="15">
      <c r="A13" s="639" t="s">
        <v>115</v>
      </c>
      <c r="B13" s="316">
        <v>1600</v>
      </c>
      <c r="C13" s="640">
        <v>2500</v>
      </c>
      <c r="D13" s="317">
        <v>3700</v>
      </c>
      <c r="E13" s="641">
        <v>52</v>
      </c>
      <c r="F13" s="631"/>
      <c r="G13" s="631"/>
      <c r="H13" s="631"/>
      <c r="I13" s="631"/>
    </row>
    <row r="14" spans="1:9" s="314" customFormat="1" ht="15">
      <c r="A14" s="639" t="s">
        <v>116</v>
      </c>
      <c r="B14" s="316">
        <v>1500</v>
      </c>
      <c r="C14" s="640">
        <v>2000</v>
      </c>
      <c r="D14" s="317">
        <v>3000</v>
      </c>
      <c r="E14" s="641">
        <v>672</v>
      </c>
      <c r="F14" s="631"/>
      <c r="G14" s="631"/>
      <c r="H14" s="631"/>
      <c r="I14" s="631"/>
    </row>
    <row r="15" spans="1:9" s="314" customFormat="1" ht="15">
      <c r="A15" s="639" t="s">
        <v>117</v>
      </c>
      <c r="B15" s="316">
        <v>1500</v>
      </c>
      <c r="C15" s="640">
        <v>2200</v>
      </c>
      <c r="D15" s="317">
        <v>3500</v>
      </c>
      <c r="E15" s="641">
        <v>157</v>
      </c>
      <c r="F15" s="631"/>
      <c r="G15" s="631"/>
      <c r="H15" s="631"/>
      <c r="I15" s="631"/>
    </row>
    <row r="16" spans="1:9" s="314" customFormat="1" ht="15">
      <c r="A16" s="644" t="s">
        <v>118</v>
      </c>
      <c r="B16" s="645">
        <v>1500</v>
      </c>
      <c r="C16" s="646">
        <v>2500</v>
      </c>
      <c r="D16" s="647">
        <v>4000</v>
      </c>
      <c r="E16" s="648">
        <v>488</v>
      </c>
      <c r="F16" s="631"/>
      <c r="G16" s="631"/>
      <c r="H16" s="631"/>
      <c r="I16" s="631"/>
    </row>
    <row r="17" spans="1:9" ht="15">
      <c r="A17" s="633"/>
      <c r="B17" s="631"/>
      <c r="C17" s="631"/>
      <c r="D17" s="631"/>
      <c r="E17" s="631"/>
      <c r="F17" s="631"/>
      <c r="G17" s="631"/>
      <c r="H17" s="631"/>
      <c r="I17" s="631"/>
    </row>
    <row r="18" spans="1:9" ht="15">
      <c r="A18" s="631"/>
      <c r="B18" s="631"/>
      <c r="C18" s="631"/>
      <c r="D18" s="631"/>
      <c r="E18" s="631"/>
      <c r="F18" s="631"/>
      <c r="G18" s="631"/>
      <c r="H18" s="631"/>
      <c r="I18" s="631"/>
    </row>
    <row r="19" spans="1:9" ht="15">
      <c r="A19" s="631"/>
      <c r="B19" s="631"/>
      <c r="C19" s="631"/>
      <c r="D19" s="631"/>
      <c r="E19" s="631"/>
      <c r="F19" s="631"/>
      <c r="G19" s="631"/>
      <c r="H19" s="631"/>
      <c r="I19" s="631"/>
    </row>
    <row r="20" spans="1:9" ht="15">
      <c r="A20" s="631"/>
      <c r="B20" s="631"/>
      <c r="C20" s="631"/>
      <c r="D20" s="631"/>
      <c r="E20" s="631"/>
      <c r="F20" s="631"/>
      <c r="G20" s="631"/>
      <c r="H20" s="631"/>
      <c r="I20" s="631"/>
    </row>
    <row r="21" spans="1:9" ht="15">
      <c r="A21" s="631"/>
      <c r="B21" s="631"/>
      <c r="C21" s="631"/>
      <c r="D21" s="631"/>
      <c r="E21" s="631"/>
      <c r="F21" s="631"/>
      <c r="G21" s="631"/>
      <c r="H21" s="631"/>
      <c r="I21" s="631"/>
    </row>
    <row r="22" spans="1:9" ht="15">
      <c r="A22" s="631"/>
      <c r="B22" s="631"/>
      <c r="C22" s="631"/>
      <c r="D22" s="631"/>
      <c r="E22" s="631"/>
      <c r="F22" s="631"/>
      <c r="G22" s="631"/>
      <c r="H22" s="631"/>
      <c r="I22" s="631"/>
    </row>
    <row r="23" spans="1:9" ht="15">
      <c r="A23" s="631"/>
      <c r="B23" s="631"/>
      <c r="C23" s="631"/>
      <c r="D23" s="631"/>
      <c r="E23" s="631"/>
      <c r="F23" s="631"/>
      <c r="G23" s="631"/>
      <c r="H23" s="631"/>
      <c r="I23" s="631"/>
    </row>
    <row r="24" spans="1:9" ht="15">
      <c r="A24" s="631"/>
      <c r="B24" s="631"/>
      <c r="C24" s="631"/>
      <c r="D24" s="631"/>
      <c r="E24" s="631"/>
      <c r="F24" s="631"/>
      <c r="G24" s="631"/>
      <c r="H24" s="631"/>
      <c r="I24" s="631"/>
    </row>
    <row r="25" spans="1:9" ht="15">
      <c r="A25" s="631"/>
      <c r="B25" s="631"/>
      <c r="C25" s="631"/>
      <c r="D25" s="631"/>
      <c r="E25" s="631"/>
      <c r="F25" s="631"/>
      <c r="G25" s="631"/>
      <c r="H25" s="631"/>
      <c r="I25" s="631"/>
    </row>
    <row r="26" spans="1:9" ht="15">
      <c r="A26" s="631"/>
      <c r="B26" s="631"/>
      <c r="C26" s="631"/>
      <c r="D26" s="631"/>
      <c r="E26" s="631"/>
      <c r="F26" s="631"/>
      <c r="G26" s="631"/>
      <c r="H26" s="631"/>
      <c r="I26" s="631"/>
    </row>
    <row r="27" spans="1:9" ht="15">
      <c r="A27" s="631"/>
      <c r="B27" s="631"/>
      <c r="C27" s="631"/>
      <c r="D27" s="631"/>
      <c r="E27" s="631"/>
      <c r="F27" s="631"/>
      <c r="G27" s="631"/>
      <c r="H27" s="631"/>
      <c r="I27" s="631"/>
    </row>
    <row r="28" spans="1:9" ht="15">
      <c r="A28" s="631"/>
      <c r="B28" s="631"/>
      <c r="C28" s="631"/>
      <c r="D28" s="631"/>
      <c r="E28" s="631"/>
      <c r="F28" s="631"/>
      <c r="G28" s="631"/>
      <c r="H28" s="631"/>
      <c r="I28" s="631"/>
    </row>
    <row r="29" spans="1:9" ht="15">
      <c r="A29" s="631"/>
      <c r="B29" s="631"/>
      <c r="C29" s="631"/>
      <c r="D29" s="631"/>
      <c r="E29" s="631"/>
      <c r="F29" s="631"/>
      <c r="G29" s="631"/>
      <c r="H29" s="631"/>
      <c r="I29" s="631"/>
    </row>
    <row r="30" spans="1:9" ht="15">
      <c r="A30" s="631"/>
      <c r="B30" s="631"/>
      <c r="C30" s="631"/>
      <c r="D30" s="631"/>
      <c r="E30" s="631"/>
      <c r="F30" s="631"/>
      <c r="G30" s="631"/>
      <c r="H30" s="631"/>
      <c r="I30" s="631"/>
    </row>
    <row r="31" spans="1:9" ht="15">
      <c r="A31" s="631"/>
      <c r="B31" s="631"/>
      <c r="C31" s="631"/>
      <c r="D31" s="631"/>
      <c r="E31" s="631"/>
      <c r="F31" s="631"/>
      <c r="G31" s="631"/>
      <c r="H31" s="631"/>
      <c r="I31" s="631"/>
    </row>
    <row r="32" spans="1:9" ht="15">
      <c r="A32" s="631"/>
      <c r="B32" s="631"/>
      <c r="C32" s="631"/>
      <c r="D32" s="631"/>
      <c r="E32" s="631"/>
      <c r="F32" s="631"/>
      <c r="G32" s="631"/>
      <c r="H32" s="631"/>
      <c r="I32" s="631"/>
    </row>
    <row r="33" spans="1:9" ht="15">
      <c r="A33" s="631"/>
      <c r="B33" s="631"/>
      <c r="C33" s="631"/>
      <c r="D33" s="631"/>
      <c r="E33" s="631"/>
      <c r="F33" s="631"/>
      <c r="G33" s="631"/>
      <c r="H33" s="631"/>
      <c r="I33" s="631"/>
    </row>
    <row r="34" spans="1:9" ht="15">
      <c r="A34" s="631"/>
      <c r="B34" s="631"/>
      <c r="C34" s="631"/>
      <c r="D34" s="631"/>
      <c r="E34" s="631"/>
      <c r="F34" s="631"/>
      <c r="G34" s="631"/>
      <c r="H34" s="631"/>
      <c r="I34" s="631"/>
    </row>
    <row r="35" spans="1:9" ht="15">
      <c r="A35" s="631"/>
      <c r="B35" s="631"/>
      <c r="C35" s="631"/>
      <c r="D35" s="631"/>
      <c r="E35" s="631"/>
      <c r="F35" s="631"/>
      <c r="G35" s="631"/>
      <c r="H35" s="631"/>
      <c r="I35" s="631"/>
    </row>
    <row r="36" spans="1:9" ht="15">
      <c r="A36" s="631"/>
      <c r="B36" s="631"/>
      <c r="C36" s="631"/>
      <c r="D36" s="631"/>
      <c r="E36" s="631"/>
      <c r="F36" s="631"/>
      <c r="G36" s="631"/>
      <c r="H36" s="631"/>
      <c r="I36" s="631"/>
    </row>
    <row r="37" spans="1:9" ht="15">
      <c r="A37" s="631"/>
      <c r="B37" s="631"/>
      <c r="C37" s="631"/>
      <c r="D37" s="631"/>
      <c r="E37" s="631"/>
      <c r="F37" s="631"/>
      <c r="G37" s="631"/>
      <c r="H37" s="631"/>
      <c r="I37" s="631"/>
    </row>
    <row r="38" spans="1:9" ht="15">
      <c r="A38" s="631"/>
      <c r="B38" s="631"/>
      <c r="C38" s="631"/>
      <c r="D38" s="631"/>
      <c r="E38" s="631"/>
      <c r="F38" s="631"/>
      <c r="G38" s="631"/>
      <c r="H38" s="631"/>
      <c r="I38" s="631"/>
    </row>
    <row r="39" spans="1:9" ht="15">
      <c r="A39" s="631"/>
      <c r="B39" s="631"/>
      <c r="C39" s="631"/>
      <c r="D39" s="631"/>
      <c r="E39" s="631"/>
      <c r="F39" s="631"/>
      <c r="G39" s="631"/>
      <c r="H39" s="631"/>
      <c r="I39" s="631"/>
    </row>
    <row r="40" spans="1:9" ht="15">
      <c r="A40" s="631"/>
      <c r="B40" s="631"/>
      <c r="C40" s="631"/>
      <c r="D40" s="631"/>
      <c r="E40" s="631"/>
      <c r="F40" s="631"/>
      <c r="G40" s="631"/>
      <c r="H40" s="631"/>
      <c r="I40" s="631"/>
    </row>
    <row r="41" spans="1:9" ht="15">
      <c r="A41" s="631"/>
      <c r="B41" s="631"/>
      <c r="C41" s="631"/>
      <c r="D41" s="631"/>
      <c r="E41" s="631"/>
      <c r="F41" s="631"/>
      <c r="G41" s="631"/>
      <c r="H41" s="631"/>
      <c r="I41" s="631"/>
    </row>
    <row r="42" spans="1:9" ht="15">
      <c r="A42" s="631"/>
      <c r="B42" s="631"/>
      <c r="C42" s="631"/>
      <c r="D42" s="631"/>
      <c r="E42" s="631"/>
      <c r="F42" s="631"/>
      <c r="G42" s="631"/>
      <c r="H42" s="631"/>
      <c r="I42" s="631"/>
    </row>
    <row r="43" spans="1:9" ht="15">
      <c r="A43" s="631"/>
      <c r="B43" s="631"/>
      <c r="C43" s="631"/>
      <c r="D43" s="631"/>
      <c r="E43" s="631"/>
      <c r="F43" s="631"/>
      <c r="G43" s="631"/>
      <c r="H43" s="631"/>
      <c r="I43" s="631"/>
    </row>
    <row r="44" spans="1:9" ht="15">
      <c r="A44" s="631"/>
      <c r="B44" s="631"/>
      <c r="C44" s="631"/>
      <c r="D44" s="631"/>
      <c r="E44" s="631"/>
      <c r="F44" s="631"/>
      <c r="G44" s="631"/>
      <c r="H44" s="631"/>
      <c r="I44" s="631"/>
    </row>
    <row r="45" spans="1:9" ht="15">
      <c r="A45" s="631"/>
      <c r="B45" s="631"/>
      <c r="C45" s="631"/>
      <c r="D45" s="631"/>
      <c r="E45" s="631"/>
      <c r="F45" s="631"/>
      <c r="G45" s="631"/>
      <c r="H45" s="631"/>
      <c r="I45" s="631"/>
    </row>
    <row r="46" spans="1:9" ht="15">
      <c r="A46" s="631"/>
      <c r="B46" s="631"/>
      <c r="C46" s="631"/>
      <c r="D46" s="631"/>
      <c r="E46" s="631"/>
      <c r="F46" s="631"/>
      <c r="G46" s="631"/>
      <c r="H46" s="631"/>
      <c r="I46" s="631"/>
    </row>
    <row r="47" spans="1:9" ht="15">
      <c r="A47" s="631"/>
      <c r="B47" s="631"/>
      <c r="C47" s="631"/>
      <c r="D47" s="631"/>
      <c r="E47" s="631"/>
      <c r="F47" s="631"/>
      <c r="G47" s="631"/>
      <c r="H47" s="631"/>
      <c r="I47" s="631"/>
    </row>
    <row r="48" spans="1:9" ht="15">
      <c r="A48" s="631"/>
      <c r="B48" s="631"/>
      <c r="C48" s="631"/>
      <c r="D48" s="631"/>
      <c r="E48" s="631"/>
      <c r="F48" s="631"/>
      <c r="G48" s="631"/>
      <c r="H48" s="631"/>
      <c r="I48" s="631"/>
    </row>
    <row r="49" spans="1:9" ht="15">
      <c r="A49" s="631"/>
      <c r="B49" s="631"/>
      <c r="C49" s="631"/>
      <c r="D49" s="631"/>
      <c r="E49" s="631"/>
      <c r="F49" s="631"/>
      <c r="G49" s="631"/>
      <c r="H49" s="631"/>
      <c r="I49" s="631"/>
    </row>
    <row r="50" spans="1:9" ht="15">
      <c r="A50" s="631"/>
      <c r="B50" s="631"/>
      <c r="C50" s="631"/>
      <c r="D50" s="631"/>
      <c r="E50" s="631"/>
      <c r="F50" s="631"/>
      <c r="G50" s="631"/>
      <c r="H50" s="631"/>
      <c r="I50" s="631"/>
    </row>
    <row r="51" spans="1:9" ht="15">
      <c r="A51" s="631"/>
      <c r="B51" s="631"/>
      <c r="C51" s="631"/>
      <c r="D51" s="631"/>
      <c r="E51" s="631"/>
      <c r="F51" s="631"/>
      <c r="G51" s="631"/>
      <c r="H51" s="631"/>
      <c r="I51" s="631"/>
    </row>
    <row r="52" spans="1:9" ht="15">
      <c r="A52" s="631"/>
      <c r="B52" s="631"/>
      <c r="C52" s="631"/>
      <c r="D52" s="631"/>
      <c r="E52" s="631"/>
      <c r="F52" s="631"/>
      <c r="G52" s="631"/>
      <c r="H52" s="631"/>
      <c r="I52" s="631"/>
    </row>
    <row r="53" spans="1:9" ht="15">
      <c r="A53" s="631"/>
      <c r="B53" s="631"/>
      <c r="C53" s="631"/>
      <c r="D53" s="631"/>
      <c r="E53" s="631"/>
      <c r="F53" s="631"/>
      <c r="G53" s="631"/>
      <c r="H53" s="631"/>
      <c r="I53" s="631"/>
    </row>
    <row r="54" spans="1:9" ht="15">
      <c r="A54" s="631"/>
      <c r="B54" s="631"/>
      <c r="C54" s="631"/>
      <c r="D54" s="631"/>
      <c r="E54" s="631"/>
      <c r="F54" s="631"/>
      <c r="G54" s="631"/>
      <c r="H54" s="631"/>
      <c r="I54" s="631"/>
    </row>
    <row r="55" spans="1:9" ht="15">
      <c r="A55" s="631"/>
      <c r="B55" s="631"/>
      <c r="C55" s="631"/>
      <c r="D55" s="631"/>
      <c r="E55" s="631"/>
      <c r="F55" s="631"/>
      <c r="G55" s="631"/>
      <c r="H55" s="631"/>
      <c r="I55" s="631"/>
    </row>
    <row r="56" spans="1:9" ht="15">
      <c r="A56" s="631"/>
      <c r="B56" s="631"/>
      <c r="C56" s="631"/>
      <c r="D56" s="631"/>
      <c r="E56" s="631"/>
      <c r="F56" s="631"/>
      <c r="G56" s="631"/>
      <c r="H56" s="631"/>
      <c r="I56" s="631"/>
    </row>
    <row r="57" spans="1:9" ht="15">
      <c r="A57" s="631"/>
      <c r="B57" s="631"/>
      <c r="C57" s="631"/>
      <c r="D57" s="631"/>
      <c r="E57" s="631"/>
      <c r="F57" s="631"/>
      <c r="G57" s="631"/>
      <c r="H57" s="631"/>
      <c r="I57" s="631"/>
    </row>
    <row r="58" spans="1:9" ht="15">
      <c r="A58" s="631"/>
      <c r="B58" s="631"/>
      <c r="C58" s="631"/>
      <c r="D58" s="631"/>
      <c r="E58" s="631"/>
      <c r="F58" s="631"/>
      <c r="G58" s="631"/>
      <c r="H58" s="631"/>
      <c r="I58" s="631"/>
    </row>
    <row r="59" spans="1:9" ht="15">
      <c r="A59" s="631"/>
      <c r="B59" s="631"/>
      <c r="C59" s="631"/>
      <c r="D59" s="631"/>
      <c r="E59" s="631"/>
      <c r="F59" s="631"/>
      <c r="G59" s="631"/>
      <c r="H59" s="631"/>
      <c r="I59" s="631"/>
    </row>
    <row r="60" spans="1:9" ht="15">
      <c r="A60" s="631"/>
      <c r="B60" s="631"/>
      <c r="C60" s="631"/>
      <c r="D60" s="631"/>
      <c r="E60" s="631"/>
      <c r="F60" s="631"/>
      <c r="G60" s="631"/>
      <c r="H60" s="631"/>
      <c r="I60" s="631"/>
    </row>
    <row r="61" spans="1:9" ht="15">
      <c r="A61" s="631"/>
      <c r="B61" s="631"/>
      <c r="C61" s="631"/>
      <c r="D61" s="631"/>
      <c r="E61" s="631"/>
      <c r="F61" s="631"/>
      <c r="G61" s="631"/>
      <c r="H61" s="631"/>
      <c r="I61" s="631"/>
    </row>
    <row r="62" spans="1:9" ht="15">
      <c r="A62" s="631"/>
      <c r="B62" s="631"/>
      <c r="C62" s="631"/>
      <c r="D62" s="631"/>
      <c r="E62" s="631"/>
      <c r="F62" s="631"/>
      <c r="G62" s="631"/>
      <c r="H62" s="631"/>
      <c r="I62" s="631"/>
    </row>
    <row r="63" spans="1:9" ht="15">
      <c r="A63" s="631"/>
      <c r="B63" s="631"/>
      <c r="C63" s="631"/>
      <c r="D63" s="631"/>
      <c r="E63" s="631"/>
      <c r="F63" s="631"/>
      <c r="G63" s="631"/>
      <c r="H63" s="631"/>
      <c r="I63" s="631"/>
    </row>
    <row r="64" spans="1:9" ht="15">
      <c r="A64" s="631"/>
      <c r="B64" s="631"/>
      <c r="C64" s="631"/>
      <c r="D64" s="631"/>
      <c r="E64" s="631"/>
      <c r="F64" s="631"/>
      <c r="G64" s="631"/>
      <c r="H64" s="631"/>
      <c r="I64" s="631"/>
    </row>
    <row r="65" spans="1:9" ht="15">
      <c r="A65" s="631"/>
      <c r="B65" s="631"/>
      <c r="C65" s="631"/>
      <c r="D65" s="631"/>
      <c r="E65" s="631"/>
      <c r="F65" s="631"/>
      <c r="G65" s="631"/>
      <c r="H65" s="631"/>
      <c r="I65" s="631"/>
    </row>
    <row r="66" spans="1:9" ht="15">
      <c r="A66" s="631"/>
      <c r="B66" s="631"/>
      <c r="C66" s="631"/>
      <c r="D66" s="631"/>
      <c r="E66" s="631"/>
      <c r="F66" s="631"/>
      <c r="G66" s="631"/>
      <c r="H66" s="631"/>
      <c r="I66" s="631"/>
    </row>
    <row r="67" spans="1:9" ht="15">
      <c r="A67" s="631"/>
      <c r="B67" s="631"/>
      <c r="C67" s="631"/>
      <c r="D67" s="631"/>
      <c r="E67" s="631"/>
      <c r="F67" s="631"/>
      <c r="G67" s="631"/>
      <c r="H67" s="631"/>
      <c r="I67" s="631"/>
    </row>
    <row r="68" spans="1:9" ht="15">
      <c r="A68" s="631"/>
      <c r="B68" s="631"/>
      <c r="C68" s="631"/>
      <c r="D68" s="631"/>
      <c r="E68" s="631"/>
      <c r="F68" s="631"/>
      <c r="G68" s="631"/>
      <c r="H68" s="631"/>
      <c r="I68" s="631"/>
    </row>
    <row r="69" spans="1:9" ht="15">
      <c r="A69" s="631"/>
      <c r="B69" s="631"/>
      <c r="C69" s="631"/>
      <c r="D69" s="631"/>
      <c r="E69" s="631"/>
      <c r="F69" s="631"/>
      <c r="G69" s="631"/>
      <c r="H69" s="631"/>
      <c r="I69" s="631"/>
    </row>
    <row r="70" spans="1:9" ht="15">
      <c r="A70" s="631"/>
      <c r="B70" s="631"/>
      <c r="C70" s="631"/>
      <c r="D70" s="631"/>
      <c r="E70" s="631"/>
      <c r="F70" s="631"/>
      <c r="G70" s="631"/>
      <c r="H70" s="631"/>
      <c r="I70" s="631"/>
    </row>
    <row r="71" spans="1:9" ht="15">
      <c r="A71" s="631"/>
      <c r="B71" s="631"/>
      <c r="C71" s="631"/>
      <c r="D71" s="631"/>
      <c r="E71" s="631"/>
      <c r="F71" s="631"/>
      <c r="G71" s="631"/>
      <c r="H71" s="631"/>
      <c r="I71" s="631"/>
    </row>
    <row r="72" spans="1:9" ht="15">
      <c r="A72" s="631"/>
      <c r="B72" s="631"/>
      <c r="C72" s="631"/>
      <c r="D72" s="631"/>
      <c r="E72" s="631"/>
      <c r="F72" s="631"/>
      <c r="G72" s="631"/>
      <c r="H72" s="631"/>
      <c r="I72" s="631"/>
    </row>
    <row r="73" spans="1:9" ht="15">
      <c r="A73" s="631"/>
      <c r="B73" s="631"/>
      <c r="C73" s="631"/>
      <c r="D73" s="631"/>
      <c r="E73" s="631"/>
      <c r="F73" s="631"/>
      <c r="G73" s="631"/>
      <c r="H73" s="631"/>
      <c r="I73" s="631"/>
    </row>
    <row r="74" spans="1:9" ht="15">
      <c r="A74" s="631"/>
      <c r="B74" s="631"/>
      <c r="C74" s="631"/>
      <c r="D74" s="631"/>
      <c r="E74" s="631"/>
      <c r="F74" s="631"/>
      <c r="G74" s="631"/>
      <c r="H74" s="631"/>
      <c r="I74" s="631"/>
    </row>
    <row r="75" spans="1:9" ht="15">
      <c r="A75" s="631"/>
      <c r="B75" s="631"/>
      <c r="C75" s="631"/>
      <c r="D75" s="631"/>
      <c r="E75" s="631"/>
      <c r="F75" s="631"/>
      <c r="G75" s="631"/>
      <c r="H75" s="631"/>
      <c r="I75" s="631"/>
    </row>
    <row r="76" spans="1:9" ht="15">
      <c r="A76" s="631"/>
      <c r="B76" s="631"/>
      <c r="C76" s="631"/>
      <c r="D76" s="631"/>
      <c r="E76" s="631"/>
      <c r="F76" s="631"/>
      <c r="G76" s="631"/>
      <c r="H76" s="631"/>
      <c r="I76" s="631"/>
    </row>
    <row r="77" spans="1:9" ht="15">
      <c r="A77" s="631"/>
      <c r="B77" s="631"/>
      <c r="C77" s="631"/>
      <c r="D77" s="631"/>
      <c r="E77" s="631"/>
      <c r="F77" s="631"/>
      <c r="G77" s="631"/>
      <c r="H77" s="631"/>
      <c r="I77" s="631"/>
    </row>
    <row r="78" spans="1:9" ht="15">
      <c r="A78" s="631"/>
      <c r="B78" s="631"/>
      <c r="C78" s="631"/>
      <c r="D78" s="631"/>
      <c r="E78" s="631"/>
      <c r="F78" s="631"/>
      <c r="G78" s="631"/>
      <c r="H78" s="631"/>
      <c r="I78" s="631"/>
    </row>
    <row r="79" spans="1:9" ht="15">
      <c r="A79" s="631"/>
      <c r="B79" s="631"/>
      <c r="C79" s="631"/>
      <c r="D79" s="631"/>
      <c r="E79" s="631"/>
      <c r="F79" s="631"/>
      <c r="G79" s="631"/>
      <c r="H79" s="631"/>
      <c r="I79" s="631"/>
    </row>
    <row r="80" spans="1:9" ht="15">
      <c r="A80" s="631"/>
      <c r="B80" s="631"/>
      <c r="C80" s="631"/>
      <c r="D80" s="631"/>
      <c r="E80" s="631"/>
      <c r="F80" s="631"/>
      <c r="G80" s="631"/>
      <c r="H80" s="631"/>
      <c r="I80" s="631"/>
    </row>
    <row r="81" spans="1:9" ht="15">
      <c r="A81" s="631"/>
      <c r="B81" s="631"/>
      <c r="C81" s="631"/>
      <c r="D81" s="631"/>
      <c r="E81" s="631"/>
      <c r="F81" s="631"/>
      <c r="G81" s="631"/>
      <c r="H81" s="631"/>
      <c r="I81" s="631"/>
    </row>
    <row r="82" spans="1:9" ht="15">
      <c r="A82" s="631"/>
      <c r="B82" s="631"/>
      <c r="C82" s="631"/>
      <c r="D82" s="631"/>
      <c r="E82" s="631"/>
      <c r="F82" s="631"/>
      <c r="G82" s="631"/>
      <c r="H82" s="631"/>
      <c r="I82" s="631"/>
    </row>
    <row r="83" spans="1:9" ht="15">
      <c r="A83" s="631"/>
      <c r="B83" s="631"/>
      <c r="C83" s="631"/>
      <c r="D83" s="631"/>
      <c r="E83" s="631"/>
      <c r="F83" s="631"/>
      <c r="G83" s="631"/>
      <c r="H83" s="631"/>
      <c r="I83" s="631"/>
    </row>
    <row r="84" spans="1:9" ht="15">
      <c r="A84" s="631"/>
      <c r="B84" s="631"/>
      <c r="C84" s="631"/>
      <c r="D84" s="631"/>
      <c r="E84" s="631"/>
      <c r="F84" s="631"/>
      <c r="G84" s="631"/>
      <c r="H84" s="631"/>
      <c r="I84" s="631"/>
    </row>
    <row r="85" spans="1:9" ht="15">
      <c r="A85" s="631"/>
      <c r="B85" s="631"/>
      <c r="C85" s="631"/>
      <c r="D85" s="631"/>
      <c r="E85" s="631"/>
      <c r="F85" s="631"/>
      <c r="G85" s="631"/>
      <c r="H85" s="631"/>
      <c r="I85" s="631"/>
    </row>
    <row r="86" spans="1:9" ht="15">
      <c r="A86" s="631"/>
      <c r="B86" s="631"/>
      <c r="C86" s="631"/>
      <c r="D86" s="631"/>
      <c r="E86" s="631"/>
      <c r="F86" s="631"/>
      <c r="G86" s="631"/>
      <c r="H86" s="631"/>
      <c r="I86" s="631"/>
    </row>
    <row r="87" spans="1:9" ht="15">
      <c r="A87" s="631"/>
      <c r="B87" s="631"/>
      <c r="C87" s="631"/>
      <c r="D87" s="631"/>
      <c r="E87" s="631"/>
      <c r="F87" s="631"/>
      <c r="G87" s="631"/>
      <c r="H87" s="631"/>
      <c r="I87" s="631"/>
    </row>
    <row r="88" spans="1:9" ht="15">
      <c r="A88" s="631"/>
      <c r="B88" s="631"/>
      <c r="C88" s="631"/>
      <c r="D88" s="631"/>
      <c r="E88" s="631"/>
      <c r="F88" s="631"/>
      <c r="G88" s="631"/>
      <c r="H88" s="631"/>
      <c r="I88" s="631"/>
    </row>
    <row r="89" spans="1:9" ht="15">
      <c r="A89" s="631"/>
      <c r="B89" s="631"/>
      <c r="C89" s="631"/>
      <c r="D89" s="631"/>
      <c r="E89" s="631"/>
      <c r="F89" s="631"/>
      <c r="G89" s="631"/>
      <c r="H89" s="631"/>
      <c r="I89" s="631"/>
    </row>
    <row r="90" spans="1:9" ht="15">
      <c r="A90" s="631"/>
      <c r="B90" s="631"/>
      <c r="C90" s="631"/>
      <c r="D90" s="631"/>
      <c r="E90" s="631"/>
      <c r="F90" s="631"/>
      <c r="G90" s="631"/>
      <c r="H90" s="631"/>
      <c r="I90" s="631"/>
    </row>
    <row r="91" spans="1:9" ht="15">
      <c r="A91" s="631"/>
      <c r="B91" s="631"/>
      <c r="C91" s="631"/>
      <c r="D91" s="631"/>
      <c r="E91" s="631"/>
      <c r="F91" s="631"/>
      <c r="G91" s="631"/>
      <c r="H91" s="631"/>
      <c r="I91" s="631"/>
    </row>
    <row r="92" spans="1:9" ht="15">
      <c r="A92" s="631"/>
      <c r="B92" s="631"/>
      <c r="C92" s="631"/>
      <c r="D92" s="631"/>
      <c r="E92" s="631"/>
      <c r="F92" s="631"/>
      <c r="G92" s="631"/>
      <c r="H92" s="631"/>
      <c r="I92" s="631"/>
    </row>
    <row r="93" spans="1:9" ht="15">
      <c r="A93" s="631"/>
      <c r="B93" s="631"/>
      <c r="C93" s="631"/>
      <c r="D93" s="631"/>
      <c r="E93" s="631"/>
      <c r="F93" s="631"/>
      <c r="G93" s="631"/>
      <c r="H93" s="631"/>
      <c r="I93" s="631"/>
    </row>
    <row r="94" spans="1:9" ht="15">
      <c r="A94" s="631"/>
      <c r="B94" s="631"/>
      <c r="C94" s="631"/>
      <c r="D94" s="631"/>
      <c r="E94" s="631"/>
      <c r="F94" s="631"/>
      <c r="G94" s="631"/>
      <c r="H94" s="631"/>
      <c r="I94" s="631"/>
    </row>
    <row r="95" spans="1:9" ht="15">
      <c r="A95" s="631"/>
      <c r="B95" s="631"/>
      <c r="C95" s="631"/>
      <c r="D95" s="631"/>
      <c r="E95" s="631"/>
      <c r="F95" s="631"/>
      <c r="G95" s="631"/>
      <c r="H95" s="631"/>
      <c r="I95" s="631"/>
    </row>
    <row r="96" spans="1:9" ht="15">
      <c r="A96" s="631"/>
      <c r="B96" s="631"/>
      <c r="C96" s="631"/>
      <c r="D96" s="631"/>
      <c r="E96" s="631"/>
      <c r="F96" s="631"/>
      <c r="G96" s="631"/>
      <c r="H96" s="631"/>
      <c r="I96" s="631"/>
    </row>
    <row r="97" spans="1:9" ht="15">
      <c r="A97" s="631"/>
      <c r="B97" s="631"/>
      <c r="C97" s="631"/>
      <c r="D97" s="631"/>
      <c r="E97" s="631"/>
      <c r="F97" s="631"/>
      <c r="G97" s="631"/>
      <c r="H97" s="631"/>
      <c r="I97" s="631"/>
    </row>
    <row r="98" spans="1:9" ht="15">
      <c r="A98" s="631"/>
      <c r="B98" s="631"/>
      <c r="C98" s="631"/>
      <c r="D98" s="631"/>
      <c r="E98" s="631"/>
      <c r="F98" s="631"/>
      <c r="G98" s="631"/>
      <c r="H98" s="631"/>
      <c r="I98" s="631"/>
    </row>
    <row r="99" spans="1:9" ht="15">
      <c r="A99" s="631"/>
      <c r="B99" s="631"/>
      <c r="C99" s="631"/>
      <c r="D99" s="631"/>
      <c r="E99" s="631"/>
      <c r="F99" s="631"/>
      <c r="G99" s="631"/>
      <c r="H99" s="631"/>
      <c r="I99" s="631"/>
    </row>
    <row r="100" spans="1:9" ht="15">
      <c r="A100" s="631"/>
      <c r="B100" s="631"/>
      <c r="C100" s="631"/>
      <c r="D100" s="631"/>
      <c r="E100" s="631"/>
      <c r="F100" s="631"/>
      <c r="G100" s="631"/>
      <c r="H100" s="631"/>
      <c r="I100" s="631"/>
    </row>
    <row r="101" spans="1:9" ht="15">
      <c r="A101" s="631"/>
      <c r="B101" s="631"/>
      <c r="C101" s="631"/>
      <c r="D101" s="631"/>
      <c r="E101" s="631"/>
      <c r="F101" s="631"/>
      <c r="G101" s="631"/>
      <c r="H101" s="631"/>
      <c r="I101" s="631"/>
    </row>
    <row r="102" spans="1:9" ht="15">
      <c r="A102" s="631"/>
      <c r="B102" s="631"/>
      <c r="C102" s="631"/>
      <c r="D102" s="631"/>
      <c r="E102" s="631"/>
      <c r="F102" s="631"/>
      <c r="G102" s="631"/>
      <c r="H102" s="631"/>
      <c r="I102" s="631"/>
    </row>
    <row r="103" spans="1:9" ht="15">
      <c r="A103" s="631"/>
      <c r="B103" s="631"/>
      <c r="C103" s="631"/>
      <c r="D103" s="631"/>
      <c r="E103" s="631"/>
      <c r="F103" s="631"/>
      <c r="G103" s="631"/>
      <c r="H103" s="631"/>
      <c r="I103" s="631"/>
    </row>
    <row r="104" spans="1:9" ht="15">
      <c r="A104" s="631"/>
      <c r="B104" s="631"/>
      <c r="C104" s="631"/>
      <c r="D104" s="631"/>
      <c r="E104" s="631"/>
      <c r="F104" s="631"/>
      <c r="G104" s="631"/>
      <c r="H104" s="631"/>
      <c r="I104" s="631"/>
    </row>
    <row r="105" spans="1:9" ht="15">
      <c r="A105" s="631"/>
      <c r="B105" s="631"/>
      <c r="C105" s="631"/>
      <c r="D105" s="631"/>
      <c r="E105" s="631"/>
      <c r="F105" s="631"/>
      <c r="G105" s="631"/>
      <c r="H105" s="631"/>
      <c r="I105" s="631"/>
    </row>
    <row r="106" spans="1:9" ht="15">
      <c r="A106" s="631"/>
      <c r="B106" s="631"/>
      <c r="C106" s="631"/>
      <c r="D106" s="631"/>
      <c r="E106" s="631"/>
      <c r="F106" s="631"/>
      <c r="G106" s="631"/>
      <c r="H106" s="631"/>
      <c r="I106" s="631"/>
    </row>
    <row r="107" spans="1:9" ht="15">
      <c r="A107" s="631"/>
      <c r="B107" s="631"/>
      <c r="C107" s="631"/>
      <c r="D107" s="631"/>
      <c r="E107" s="631"/>
      <c r="F107" s="631"/>
      <c r="G107" s="631"/>
      <c r="H107" s="631"/>
      <c r="I107" s="631"/>
    </row>
    <row r="108" spans="1:9" ht="15">
      <c r="A108" s="631"/>
      <c r="B108" s="631"/>
      <c r="C108" s="631"/>
      <c r="D108" s="631"/>
      <c r="E108" s="631"/>
      <c r="F108" s="631"/>
      <c r="G108" s="631"/>
      <c r="H108" s="631"/>
      <c r="I108" s="631"/>
    </row>
    <row r="109" spans="1:9" ht="15">
      <c r="A109" s="631"/>
      <c r="B109" s="631"/>
      <c r="C109" s="631"/>
      <c r="D109" s="631"/>
      <c r="E109" s="631"/>
      <c r="F109" s="631"/>
      <c r="G109" s="631"/>
      <c r="H109" s="631"/>
      <c r="I109" s="631"/>
    </row>
    <row r="110" spans="1:9" ht="15">
      <c r="A110" s="631"/>
      <c r="B110" s="631"/>
      <c r="C110" s="631"/>
      <c r="D110" s="631"/>
      <c r="E110" s="631"/>
      <c r="F110" s="631"/>
      <c r="G110" s="631"/>
      <c r="H110" s="631"/>
      <c r="I110" s="631"/>
    </row>
    <row r="111" spans="1:9" ht="15">
      <c r="A111" s="631"/>
      <c r="B111" s="631"/>
      <c r="C111" s="631"/>
      <c r="D111" s="631"/>
      <c r="E111" s="631"/>
      <c r="F111" s="631"/>
      <c r="G111" s="631"/>
      <c r="H111" s="631"/>
      <c r="I111" s="631"/>
    </row>
    <row r="112" spans="1:9" ht="15">
      <c r="A112" s="631"/>
      <c r="B112" s="631"/>
      <c r="C112" s="631"/>
      <c r="D112" s="631"/>
      <c r="E112" s="631"/>
      <c r="F112" s="631"/>
      <c r="G112" s="631"/>
      <c r="H112" s="631"/>
      <c r="I112" s="631"/>
    </row>
    <row r="113" spans="1:9" ht="15">
      <c r="A113" s="631"/>
      <c r="B113" s="631"/>
      <c r="C113" s="631"/>
      <c r="D113" s="631"/>
      <c r="E113" s="631"/>
      <c r="F113" s="631"/>
      <c r="G113" s="631"/>
      <c r="H113" s="631"/>
      <c r="I113" s="631"/>
    </row>
    <row r="114" spans="1:9" ht="15">
      <c r="A114" s="631"/>
      <c r="B114" s="631"/>
      <c r="C114" s="631"/>
      <c r="D114" s="631"/>
      <c r="E114" s="631"/>
      <c r="F114" s="631"/>
      <c r="G114" s="631"/>
      <c r="H114" s="631"/>
      <c r="I114" s="631"/>
    </row>
    <row r="115" spans="1:9" ht="15">
      <c r="A115" s="631"/>
      <c r="B115" s="631"/>
      <c r="C115" s="631"/>
      <c r="D115" s="631"/>
      <c r="E115" s="631"/>
      <c r="F115" s="631"/>
      <c r="G115" s="631"/>
      <c r="H115" s="631"/>
      <c r="I115" s="631"/>
    </row>
    <row r="116" spans="1:9" ht="15">
      <c r="A116" s="631"/>
      <c r="B116" s="631"/>
      <c r="C116" s="631"/>
      <c r="D116" s="631"/>
      <c r="E116" s="631"/>
      <c r="F116" s="631"/>
      <c r="G116" s="631"/>
      <c r="H116" s="631"/>
      <c r="I116" s="631"/>
    </row>
    <row r="117" spans="1:9" ht="15">
      <c r="A117" s="631"/>
      <c r="B117" s="631"/>
      <c r="C117" s="631"/>
      <c r="D117" s="631"/>
      <c r="E117" s="631"/>
      <c r="F117" s="631"/>
      <c r="G117" s="631"/>
      <c r="H117" s="631"/>
      <c r="I117" s="631"/>
    </row>
    <row r="118" spans="1:9" ht="15">
      <c r="A118" s="631"/>
      <c r="B118" s="631"/>
      <c r="C118" s="631"/>
      <c r="D118" s="631"/>
      <c r="E118" s="631"/>
      <c r="F118" s="631"/>
      <c r="G118" s="631"/>
      <c r="H118" s="631"/>
      <c r="I118" s="631"/>
    </row>
    <row r="119" spans="1:9" ht="15">
      <c r="A119" s="631"/>
      <c r="B119" s="631"/>
      <c r="C119" s="631"/>
      <c r="D119" s="631"/>
      <c r="E119" s="631"/>
      <c r="F119" s="631"/>
      <c r="G119" s="631"/>
      <c r="H119" s="631"/>
      <c r="I119" s="631"/>
    </row>
    <row r="120" spans="1:9" ht="15">
      <c r="A120" s="631"/>
      <c r="B120" s="631"/>
      <c r="C120" s="631"/>
      <c r="D120" s="631"/>
      <c r="E120" s="631"/>
      <c r="F120" s="631"/>
      <c r="G120" s="631"/>
      <c r="H120" s="631"/>
      <c r="I120" s="631"/>
    </row>
    <row r="121" spans="1:9" ht="15">
      <c r="A121" s="631"/>
      <c r="B121" s="631"/>
      <c r="C121" s="631"/>
      <c r="D121" s="631"/>
      <c r="E121" s="631"/>
      <c r="F121" s="631"/>
      <c r="G121" s="631"/>
      <c r="H121" s="631"/>
      <c r="I121" s="631"/>
    </row>
    <row r="122" spans="1:9" ht="15">
      <c r="A122" s="631"/>
      <c r="B122" s="631"/>
      <c r="C122" s="631"/>
      <c r="D122" s="631"/>
      <c r="E122" s="631"/>
      <c r="F122" s="631"/>
      <c r="G122" s="631"/>
      <c r="H122" s="631"/>
      <c r="I122" s="631"/>
    </row>
    <row r="123" spans="1:9" ht="15">
      <c r="A123" s="631"/>
      <c r="B123" s="631"/>
      <c r="C123" s="631"/>
      <c r="D123" s="631"/>
      <c r="E123" s="631"/>
      <c r="F123" s="631"/>
      <c r="G123" s="631"/>
      <c r="H123" s="631"/>
      <c r="I123" s="631"/>
    </row>
    <row r="124" spans="1:9" ht="15">
      <c r="A124" s="631"/>
      <c r="B124" s="631"/>
      <c r="C124" s="631"/>
      <c r="D124" s="631"/>
      <c r="E124" s="631"/>
      <c r="F124" s="631"/>
      <c r="G124" s="631"/>
      <c r="H124" s="631"/>
      <c r="I124" s="631"/>
    </row>
    <row r="125" spans="1:9" ht="15">
      <c r="A125" s="631"/>
      <c r="B125" s="631"/>
      <c r="C125" s="631"/>
      <c r="D125" s="631"/>
      <c r="E125" s="631"/>
      <c r="F125" s="631"/>
      <c r="G125" s="631"/>
      <c r="H125" s="631"/>
      <c r="I125" s="631"/>
    </row>
    <row r="126" spans="1:9" ht="15">
      <c r="A126" s="631"/>
      <c r="B126" s="631"/>
      <c r="C126" s="631"/>
      <c r="D126" s="631"/>
      <c r="E126" s="631"/>
      <c r="F126" s="631"/>
      <c r="G126" s="631"/>
      <c r="H126" s="631"/>
      <c r="I126" s="631"/>
    </row>
    <row r="127" spans="1:9" ht="15">
      <c r="A127" s="631"/>
      <c r="B127" s="631"/>
      <c r="C127" s="631"/>
      <c r="D127" s="631"/>
      <c r="E127" s="631"/>
      <c r="F127" s="631"/>
      <c r="G127" s="631"/>
      <c r="H127" s="631"/>
      <c r="I127" s="631"/>
    </row>
    <row r="128" spans="1:9" ht="15">
      <c r="A128" s="631"/>
      <c r="B128" s="631"/>
      <c r="C128" s="631"/>
      <c r="D128" s="631"/>
      <c r="E128" s="631"/>
      <c r="F128" s="631"/>
      <c r="G128" s="631"/>
      <c r="H128" s="631"/>
      <c r="I128" s="631"/>
    </row>
    <row r="129" spans="1:9" ht="15">
      <c r="A129" s="631"/>
      <c r="B129" s="631"/>
      <c r="C129" s="631"/>
      <c r="D129" s="631"/>
      <c r="E129" s="631"/>
      <c r="F129" s="631"/>
      <c r="G129" s="631"/>
      <c r="H129" s="631"/>
      <c r="I129" s="631"/>
    </row>
    <row r="130" spans="1:9" ht="15">
      <c r="A130" s="631"/>
      <c r="B130" s="631"/>
      <c r="C130" s="631"/>
      <c r="D130" s="631"/>
      <c r="E130" s="631"/>
      <c r="F130" s="631"/>
      <c r="G130" s="631"/>
      <c r="H130" s="631"/>
      <c r="I130" s="631"/>
    </row>
    <row r="131" spans="1:9" ht="15">
      <c r="A131" s="631"/>
      <c r="B131" s="631"/>
      <c r="C131" s="631"/>
      <c r="D131" s="631"/>
      <c r="E131" s="631"/>
      <c r="F131" s="631"/>
      <c r="G131" s="631"/>
      <c r="H131" s="631"/>
      <c r="I131" s="631"/>
    </row>
    <row r="132" spans="1:9" ht="15">
      <c r="A132" s="631"/>
      <c r="B132" s="631"/>
      <c r="C132" s="631"/>
      <c r="D132" s="631"/>
      <c r="E132" s="631"/>
      <c r="F132" s="631"/>
      <c r="G132" s="631"/>
      <c r="H132" s="631"/>
      <c r="I132" s="631"/>
    </row>
    <row r="133" spans="1:9" ht="15">
      <c r="A133" s="631"/>
      <c r="B133" s="631"/>
      <c r="C133" s="631"/>
      <c r="D133" s="631"/>
      <c r="E133" s="631"/>
      <c r="F133" s="631"/>
      <c r="G133" s="631"/>
      <c r="H133" s="631"/>
      <c r="I133" s="631"/>
    </row>
    <row r="134" spans="1:9" ht="15">
      <c r="A134" s="631"/>
      <c r="B134" s="631"/>
      <c r="C134" s="631"/>
      <c r="D134" s="631"/>
      <c r="E134" s="631"/>
      <c r="F134" s="631"/>
      <c r="G134" s="631"/>
      <c r="H134" s="631"/>
      <c r="I134" s="631"/>
    </row>
    <row r="135" spans="1:9" ht="15">
      <c r="A135" s="631"/>
      <c r="B135" s="631"/>
      <c r="C135" s="631"/>
      <c r="D135" s="631"/>
      <c r="E135" s="631"/>
      <c r="F135" s="631"/>
      <c r="G135" s="631"/>
      <c r="H135" s="631"/>
      <c r="I135" s="631"/>
    </row>
    <row r="136" spans="1:9" ht="15">
      <c r="A136" s="631"/>
      <c r="B136" s="631"/>
      <c r="C136" s="631"/>
      <c r="D136" s="631"/>
      <c r="E136" s="631"/>
      <c r="F136" s="631"/>
      <c r="G136" s="631"/>
      <c r="H136" s="631"/>
      <c r="I136" s="631"/>
    </row>
    <row r="137" spans="1:9" ht="15">
      <c r="A137" s="631"/>
      <c r="B137" s="631"/>
      <c r="C137" s="631"/>
      <c r="D137" s="631"/>
      <c r="E137" s="631"/>
      <c r="F137" s="631"/>
      <c r="G137" s="631"/>
      <c r="H137" s="631"/>
      <c r="I137" s="631"/>
    </row>
    <row r="138" spans="1:9" ht="15">
      <c r="A138" s="631"/>
      <c r="B138" s="631"/>
      <c r="C138" s="631"/>
      <c r="D138" s="631"/>
      <c r="E138" s="631"/>
      <c r="F138" s="631"/>
      <c r="G138" s="631"/>
      <c r="H138" s="631"/>
      <c r="I138" s="631"/>
    </row>
    <row r="139" spans="1:9" ht="15">
      <c r="A139" s="631"/>
      <c r="B139" s="631"/>
      <c r="C139" s="631"/>
      <c r="D139" s="631"/>
      <c r="E139" s="631"/>
      <c r="F139" s="631"/>
      <c r="G139" s="631"/>
      <c r="H139" s="631"/>
      <c r="I139" s="631"/>
    </row>
    <row r="140" spans="1:9" ht="15">
      <c r="A140" s="631"/>
      <c r="B140" s="631"/>
      <c r="C140" s="631"/>
      <c r="D140" s="631"/>
      <c r="E140" s="631"/>
      <c r="F140" s="631"/>
      <c r="G140" s="631"/>
      <c r="H140" s="631"/>
      <c r="I140" s="631"/>
    </row>
    <row r="141" spans="1:9" ht="15">
      <c r="A141" s="631"/>
      <c r="B141" s="631"/>
      <c r="C141" s="631"/>
      <c r="D141" s="631"/>
      <c r="E141" s="631"/>
      <c r="F141" s="631"/>
      <c r="G141" s="631"/>
      <c r="H141" s="631"/>
      <c r="I141" s="631"/>
    </row>
    <row r="142" spans="1:9" ht="15">
      <c r="A142" s="631"/>
      <c r="B142" s="631"/>
      <c r="C142" s="631"/>
      <c r="D142" s="631"/>
      <c r="E142" s="631"/>
      <c r="F142" s="631"/>
      <c r="G142" s="631"/>
      <c r="H142" s="631"/>
      <c r="I142" s="631"/>
    </row>
    <row r="143" spans="1:9" ht="15">
      <c r="A143" s="631"/>
      <c r="B143" s="631"/>
      <c r="C143" s="631"/>
      <c r="D143" s="631"/>
      <c r="E143" s="631"/>
      <c r="F143" s="631"/>
      <c r="G143" s="631"/>
      <c r="H143" s="631"/>
      <c r="I143" s="631"/>
    </row>
    <row r="144" spans="1:9" ht="15">
      <c r="A144" s="631"/>
      <c r="B144" s="631"/>
      <c r="C144" s="631"/>
      <c r="D144" s="631"/>
      <c r="E144" s="631"/>
      <c r="F144" s="631"/>
      <c r="G144" s="631"/>
      <c r="H144" s="631"/>
      <c r="I144" s="631"/>
    </row>
    <row r="145" spans="1:9" ht="15">
      <c r="A145" s="631"/>
      <c r="B145" s="631"/>
      <c r="C145" s="631"/>
      <c r="D145" s="631"/>
      <c r="E145" s="631"/>
      <c r="F145" s="631"/>
      <c r="G145" s="631"/>
      <c r="H145" s="631"/>
      <c r="I145" s="631"/>
    </row>
    <row r="146" spans="1:9" ht="15">
      <c r="A146" s="631"/>
      <c r="B146" s="631"/>
      <c r="C146" s="631"/>
      <c r="D146" s="631"/>
      <c r="E146" s="631"/>
      <c r="F146" s="631"/>
      <c r="G146" s="631"/>
      <c r="H146" s="631"/>
      <c r="I146" s="631"/>
    </row>
    <row r="147" spans="1:9" ht="15">
      <c r="A147" s="631"/>
      <c r="B147" s="631"/>
      <c r="C147" s="631"/>
      <c r="D147" s="631"/>
      <c r="E147" s="631"/>
      <c r="F147" s="631"/>
      <c r="G147" s="631"/>
      <c r="H147" s="631"/>
      <c r="I147" s="631"/>
    </row>
    <row r="148" spans="1:9" ht="15">
      <c r="A148" s="631"/>
      <c r="B148" s="631"/>
      <c r="C148" s="631"/>
      <c r="D148" s="631"/>
      <c r="E148" s="631"/>
      <c r="F148" s="631"/>
      <c r="G148" s="631"/>
      <c r="H148" s="631"/>
      <c r="I148" s="631"/>
    </row>
    <row r="149" spans="1:9" ht="15">
      <c r="A149" s="631"/>
      <c r="B149" s="631"/>
      <c r="C149" s="631"/>
      <c r="D149" s="631"/>
      <c r="E149" s="631"/>
      <c r="F149" s="631"/>
      <c r="G149" s="631"/>
      <c r="H149" s="631"/>
      <c r="I149" s="631"/>
    </row>
    <row r="150" spans="1:9" ht="15">
      <c r="A150" s="631"/>
      <c r="B150" s="631"/>
      <c r="C150" s="631"/>
      <c r="D150" s="631"/>
      <c r="E150" s="631"/>
      <c r="F150" s="631"/>
      <c r="G150" s="631"/>
      <c r="H150" s="631"/>
      <c r="I150" s="631"/>
    </row>
    <row r="151" spans="1:9" ht="15">
      <c r="A151" s="631"/>
      <c r="B151" s="631"/>
      <c r="C151" s="631"/>
      <c r="D151" s="631"/>
      <c r="E151" s="631"/>
      <c r="F151" s="631"/>
      <c r="G151" s="631"/>
      <c r="H151" s="631"/>
      <c r="I151" s="631"/>
    </row>
    <row r="152" spans="1:9" ht="15">
      <c r="A152" s="631"/>
      <c r="B152" s="631"/>
      <c r="C152" s="631"/>
      <c r="D152" s="631"/>
      <c r="E152" s="631"/>
      <c r="F152" s="631"/>
      <c r="G152" s="631"/>
      <c r="H152" s="631"/>
      <c r="I152" s="631"/>
    </row>
    <row r="153" spans="1:9" ht="15">
      <c r="A153" s="631"/>
      <c r="B153" s="631"/>
      <c r="C153" s="631"/>
      <c r="D153" s="631"/>
      <c r="E153" s="631"/>
      <c r="F153" s="631"/>
      <c r="G153" s="631"/>
      <c r="H153" s="631"/>
      <c r="I153" s="631"/>
    </row>
    <row r="154" spans="1:9" ht="15">
      <c r="A154" s="631"/>
      <c r="B154" s="631"/>
      <c r="C154" s="631"/>
      <c r="D154" s="631"/>
      <c r="E154" s="631"/>
      <c r="F154" s="631"/>
      <c r="G154" s="631"/>
      <c r="H154" s="631"/>
      <c r="I154" s="631"/>
    </row>
    <row r="155" spans="1:9" ht="15">
      <c r="A155" s="631"/>
      <c r="B155" s="631"/>
      <c r="C155" s="631"/>
      <c r="D155" s="631"/>
      <c r="E155" s="631"/>
      <c r="F155" s="631"/>
      <c r="G155" s="631"/>
      <c r="H155" s="631"/>
      <c r="I155" s="631"/>
    </row>
    <row r="156" spans="1:9" ht="15">
      <c r="A156" s="631"/>
      <c r="B156" s="631"/>
      <c r="C156" s="631"/>
      <c r="D156" s="631"/>
      <c r="E156" s="631"/>
      <c r="F156" s="631"/>
      <c r="G156" s="631"/>
      <c r="H156" s="631"/>
      <c r="I156" s="631"/>
    </row>
    <row r="157" spans="1:9" ht="15">
      <c r="A157" s="631"/>
      <c r="B157" s="631"/>
      <c r="C157" s="631"/>
      <c r="D157" s="631"/>
      <c r="E157" s="631"/>
      <c r="F157" s="631"/>
      <c r="G157" s="631"/>
      <c r="H157" s="631"/>
      <c r="I157" s="631"/>
    </row>
    <row r="158" spans="1:9" ht="15">
      <c r="A158" s="631"/>
      <c r="B158" s="631"/>
      <c r="C158" s="631"/>
      <c r="D158" s="631"/>
      <c r="E158" s="631"/>
      <c r="F158" s="631"/>
      <c r="G158" s="631"/>
      <c r="H158" s="631"/>
      <c r="I158" s="631"/>
    </row>
    <row r="159" spans="1:9" ht="15">
      <c r="A159" s="631"/>
      <c r="B159" s="631"/>
      <c r="C159" s="631"/>
      <c r="D159" s="631"/>
      <c r="E159" s="631"/>
      <c r="F159" s="631"/>
      <c r="G159" s="631"/>
      <c r="H159" s="631"/>
      <c r="I159" s="631"/>
    </row>
    <row r="160" spans="1:9" ht="15">
      <c r="A160" s="631"/>
      <c r="B160" s="631"/>
      <c r="C160" s="631"/>
      <c r="D160" s="631"/>
      <c r="E160" s="631"/>
      <c r="F160" s="631"/>
      <c r="G160" s="631"/>
      <c r="H160" s="631"/>
      <c r="I160" s="631"/>
    </row>
    <row r="161" spans="1:9" ht="15">
      <c r="A161" s="631"/>
      <c r="B161" s="631"/>
      <c r="C161" s="631"/>
      <c r="D161" s="631"/>
      <c r="E161" s="631"/>
      <c r="F161" s="631"/>
      <c r="G161" s="631"/>
      <c r="H161" s="631"/>
      <c r="I161" s="631"/>
    </row>
    <row r="162" spans="1:9" ht="15">
      <c r="A162" s="631"/>
      <c r="B162" s="631"/>
      <c r="C162" s="631"/>
      <c r="D162" s="631"/>
      <c r="E162" s="631"/>
      <c r="F162" s="631"/>
      <c r="G162" s="631"/>
      <c r="H162" s="631"/>
      <c r="I162" s="631"/>
    </row>
    <row r="163" spans="1:9" ht="15">
      <c r="A163" s="631"/>
      <c r="B163" s="631"/>
      <c r="C163" s="631"/>
      <c r="D163" s="631"/>
      <c r="E163" s="631"/>
      <c r="F163" s="631"/>
      <c r="G163" s="631"/>
      <c r="H163" s="631"/>
      <c r="I163" s="631"/>
    </row>
    <row r="164" spans="1:9" ht="15">
      <c r="A164" s="631"/>
      <c r="B164" s="631"/>
      <c r="C164" s="631"/>
      <c r="D164" s="631"/>
      <c r="E164" s="631"/>
      <c r="F164" s="631"/>
      <c r="G164" s="631"/>
      <c r="H164" s="631"/>
      <c r="I164" s="631"/>
    </row>
    <row r="165" spans="1:9" ht="15">
      <c r="A165" s="631"/>
      <c r="B165" s="631"/>
      <c r="C165" s="631"/>
      <c r="D165" s="631"/>
      <c r="E165" s="631"/>
      <c r="F165" s="631"/>
      <c r="G165" s="631"/>
      <c r="H165" s="631"/>
      <c r="I165" s="631"/>
    </row>
    <row r="166" spans="1:9" ht="15">
      <c r="A166" s="631"/>
      <c r="B166" s="631"/>
      <c r="C166" s="631"/>
      <c r="D166" s="631"/>
      <c r="E166" s="631"/>
      <c r="F166" s="631"/>
      <c r="G166" s="631"/>
      <c r="H166" s="631"/>
      <c r="I166" s="631"/>
    </row>
    <row r="167" spans="1:9" ht="15">
      <c r="A167" s="631"/>
      <c r="B167" s="631"/>
      <c r="C167" s="631"/>
      <c r="D167" s="631"/>
      <c r="E167" s="631"/>
      <c r="F167" s="631"/>
      <c r="G167" s="631"/>
      <c r="H167" s="631"/>
      <c r="I167" s="631"/>
    </row>
    <row r="168" spans="1:9" ht="15">
      <c r="A168" s="631"/>
      <c r="B168" s="631"/>
      <c r="C168" s="631"/>
      <c r="D168" s="631"/>
      <c r="E168" s="631"/>
      <c r="F168" s="631"/>
      <c r="G168" s="631"/>
      <c r="H168" s="631"/>
      <c r="I168" s="631"/>
    </row>
    <row r="169" spans="1:9" ht="15">
      <c r="A169" s="631"/>
      <c r="B169" s="631"/>
      <c r="C169" s="631"/>
      <c r="D169" s="631"/>
      <c r="E169" s="631"/>
      <c r="F169" s="631"/>
      <c r="G169" s="631"/>
      <c r="H169" s="631"/>
      <c r="I169" s="631"/>
    </row>
    <row r="170" spans="1:9" ht="15">
      <c r="A170" s="631"/>
      <c r="B170" s="631"/>
      <c r="C170" s="631"/>
      <c r="D170" s="631"/>
      <c r="E170" s="631"/>
      <c r="F170" s="631"/>
      <c r="G170" s="631"/>
      <c r="H170" s="631"/>
      <c r="I170" s="631"/>
    </row>
    <row r="171" spans="1:9" ht="15">
      <c r="A171" s="631"/>
      <c r="B171" s="631"/>
      <c r="C171" s="631"/>
      <c r="D171" s="631"/>
      <c r="E171" s="631"/>
      <c r="F171" s="631"/>
      <c r="G171" s="631"/>
      <c r="H171" s="631"/>
      <c r="I171" s="631"/>
    </row>
    <row r="172" spans="1:9" ht="15">
      <c r="A172" s="631"/>
      <c r="B172" s="631"/>
      <c r="C172" s="631"/>
      <c r="D172" s="631"/>
      <c r="E172" s="631"/>
      <c r="F172" s="631"/>
      <c r="G172" s="631"/>
      <c r="H172" s="631"/>
      <c r="I172" s="631"/>
    </row>
    <row r="173" spans="1:9" ht="15">
      <c r="A173" s="631"/>
      <c r="B173" s="631"/>
      <c r="C173" s="631"/>
      <c r="D173" s="631"/>
      <c r="E173" s="631"/>
      <c r="F173" s="631"/>
      <c r="G173" s="631"/>
      <c r="H173" s="631"/>
      <c r="I173" s="631"/>
    </row>
    <row r="174" spans="1:9" ht="15">
      <c r="A174" s="631"/>
      <c r="B174" s="631"/>
      <c r="C174" s="631"/>
      <c r="D174" s="631"/>
      <c r="E174" s="631"/>
      <c r="F174" s="631"/>
      <c r="G174" s="631"/>
      <c r="H174" s="631"/>
      <c r="I174" s="631"/>
    </row>
    <row r="175" spans="1:9" ht="15">
      <c r="A175" s="631"/>
      <c r="B175" s="631"/>
      <c r="C175" s="631"/>
      <c r="D175" s="631"/>
      <c r="E175" s="631"/>
      <c r="F175" s="631"/>
      <c r="G175" s="631"/>
      <c r="H175" s="631"/>
      <c r="I175" s="631"/>
    </row>
    <row r="176" spans="1:9" ht="15">
      <c r="A176" s="631"/>
      <c r="B176" s="631"/>
      <c r="C176" s="631"/>
      <c r="D176" s="631"/>
      <c r="E176" s="631"/>
      <c r="F176" s="631"/>
      <c r="G176" s="631"/>
      <c r="H176" s="631"/>
      <c r="I176" s="631"/>
    </row>
    <row r="177" spans="1:9" ht="15">
      <c r="A177" s="631"/>
      <c r="B177" s="631"/>
      <c r="C177" s="631"/>
      <c r="D177" s="631"/>
      <c r="E177" s="631"/>
      <c r="F177" s="631"/>
      <c r="G177" s="631"/>
      <c r="H177" s="631"/>
      <c r="I177" s="631"/>
    </row>
    <row r="178" spans="1:9" ht="15">
      <c r="A178" s="631"/>
      <c r="B178" s="631"/>
      <c r="C178" s="631"/>
      <c r="D178" s="631"/>
      <c r="E178" s="631"/>
      <c r="F178" s="631"/>
      <c r="G178" s="631"/>
      <c r="H178" s="631"/>
      <c r="I178" s="631"/>
    </row>
    <row r="179" spans="1:9" ht="15">
      <c r="A179" s="631"/>
      <c r="B179" s="631"/>
      <c r="C179" s="631"/>
      <c r="D179" s="631"/>
      <c r="E179" s="631"/>
      <c r="F179" s="631"/>
      <c r="G179" s="631"/>
      <c r="H179" s="631"/>
      <c r="I179" s="631"/>
    </row>
    <row r="180" spans="1:9" ht="15">
      <c r="A180" s="631"/>
      <c r="B180" s="631"/>
      <c r="C180" s="631"/>
      <c r="D180" s="631"/>
      <c r="E180" s="631"/>
      <c r="F180" s="631"/>
      <c r="G180" s="631"/>
      <c r="H180" s="631"/>
      <c r="I180" s="631"/>
    </row>
    <row r="181" spans="1:9" ht="15">
      <c r="A181" s="631"/>
      <c r="B181" s="631"/>
      <c r="C181" s="631"/>
      <c r="D181" s="631"/>
      <c r="E181" s="631"/>
      <c r="F181" s="631"/>
      <c r="G181" s="631"/>
      <c r="H181" s="631"/>
      <c r="I181" s="631"/>
    </row>
    <row r="182" spans="1:9" ht="15">
      <c r="A182" s="631"/>
      <c r="B182" s="631"/>
      <c r="C182" s="631"/>
      <c r="D182" s="631"/>
      <c r="E182" s="631"/>
      <c r="F182" s="631"/>
      <c r="G182" s="631"/>
      <c r="H182" s="631"/>
      <c r="I182" s="631"/>
    </row>
    <row r="183" spans="1:9" ht="15">
      <c r="A183" s="631"/>
      <c r="B183" s="631"/>
      <c r="C183" s="631"/>
      <c r="D183" s="631"/>
      <c r="E183" s="631"/>
      <c r="F183" s="631"/>
      <c r="G183" s="631"/>
      <c r="H183" s="631"/>
      <c r="I183" s="631"/>
    </row>
    <row r="184" spans="1:9" ht="15">
      <c r="A184" s="631"/>
      <c r="B184" s="631"/>
      <c r="C184" s="631"/>
      <c r="D184" s="631"/>
      <c r="E184" s="631"/>
      <c r="F184" s="631"/>
      <c r="G184" s="631"/>
      <c r="H184" s="631"/>
      <c r="I184" s="631"/>
    </row>
    <row r="185" spans="1:9" ht="15">
      <c r="A185" s="631"/>
      <c r="B185" s="631"/>
      <c r="C185" s="631"/>
      <c r="D185" s="631"/>
      <c r="E185" s="631"/>
      <c r="F185" s="631"/>
      <c r="G185" s="631"/>
      <c r="H185" s="631"/>
      <c r="I185" s="631"/>
    </row>
    <row r="186" spans="1:9" ht="15">
      <c r="A186" s="631"/>
      <c r="B186" s="631"/>
      <c r="C186" s="631"/>
      <c r="D186" s="631"/>
      <c r="E186" s="631"/>
      <c r="F186" s="631"/>
      <c r="G186" s="631"/>
      <c r="H186" s="631"/>
      <c r="I186" s="631"/>
    </row>
    <row r="187" spans="1:9" ht="15">
      <c r="A187" s="631"/>
      <c r="B187" s="631"/>
      <c r="C187" s="631"/>
      <c r="D187" s="631"/>
      <c r="E187" s="631"/>
      <c r="F187" s="631"/>
      <c r="G187" s="631"/>
      <c r="H187" s="631"/>
      <c r="I187" s="631"/>
    </row>
    <row r="188" spans="1:9" ht="15">
      <c r="A188" s="631"/>
      <c r="B188" s="631"/>
      <c r="C188" s="631"/>
      <c r="D188" s="631"/>
      <c r="E188" s="631"/>
      <c r="F188" s="631"/>
      <c r="G188" s="631"/>
      <c r="H188" s="631"/>
      <c r="I188" s="631"/>
    </row>
    <row r="189" spans="1:9" ht="15">
      <c r="A189" s="631"/>
      <c r="B189" s="631"/>
      <c r="C189" s="631"/>
      <c r="D189" s="631"/>
      <c r="E189" s="631"/>
      <c r="F189" s="631"/>
      <c r="G189" s="631"/>
      <c r="H189" s="631"/>
      <c r="I189" s="631"/>
    </row>
    <row r="190" spans="1:9" ht="15">
      <c r="A190" s="631"/>
      <c r="B190" s="631"/>
      <c r="C190" s="631"/>
      <c r="D190" s="631"/>
      <c r="E190" s="631"/>
      <c r="F190" s="631"/>
      <c r="G190" s="631"/>
      <c r="H190" s="631"/>
      <c r="I190" s="631"/>
    </row>
    <row r="191" spans="1:9" ht="15">
      <c r="A191" s="631"/>
      <c r="B191" s="631"/>
      <c r="C191" s="631"/>
      <c r="D191" s="631"/>
      <c r="E191" s="631"/>
      <c r="F191" s="631"/>
      <c r="G191" s="631"/>
      <c r="H191" s="631"/>
      <c r="I191" s="631"/>
    </row>
    <row r="192" spans="1:9" ht="15">
      <c r="A192" s="631"/>
      <c r="B192" s="631"/>
      <c r="C192" s="631"/>
      <c r="D192" s="631"/>
      <c r="E192" s="631"/>
      <c r="F192" s="631"/>
      <c r="G192" s="631"/>
      <c r="H192" s="631"/>
      <c r="I192" s="631"/>
    </row>
    <row r="193" spans="1:9" ht="15">
      <c r="A193" s="631"/>
      <c r="B193" s="631"/>
      <c r="C193" s="631"/>
      <c r="D193" s="631"/>
      <c r="E193" s="631"/>
      <c r="F193" s="631"/>
      <c r="G193" s="631"/>
      <c r="H193" s="631"/>
      <c r="I193" s="631"/>
    </row>
    <row r="194" spans="1:9" ht="15">
      <c r="A194" s="631"/>
      <c r="B194" s="631"/>
      <c r="C194" s="631"/>
      <c r="D194" s="631"/>
      <c r="E194" s="631"/>
      <c r="F194" s="631"/>
      <c r="G194" s="631"/>
      <c r="H194" s="631"/>
      <c r="I194" s="631"/>
    </row>
    <row r="195" spans="1:9" ht="15">
      <c r="A195" s="631"/>
      <c r="B195" s="631"/>
      <c r="C195" s="631"/>
      <c r="D195" s="631"/>
      <c r="E195" s="631"/>
      <c r="F195" s="631"/>
      <c r="G195" s="631"/>
      <c r="H195" s="631"/>
      <c r="I195" s="631"/>
    </row>
    <row r="196" spans="1:9" ht="15">
      <c r="A196" s="631"/>
      <c r="B196" s="631"/>
      <c r="C196" s="631"/>
      <c r="D196" s="631"/>
      <c r="E196" s="631"/>
      <c r="F196" s="631"/>
      <c r="G196" s="631"/>
      <c r="H196" s="631"/>
      <c r="I196" s="631"/>
    </row>
    <row r="197" spans="1:9" ht="15">
      <c r="A197" s="631"/>
      <c r="B197" s="631"/>
      <c r="C197" s="631"/>
      <c r="D197" s="631"/>
      <c r="E197" s="631"/>
      <c r="F197" s="631"/>
      <c r="G197" s="631"/>
      <c r="H197" s="631"/>
      <c r="I197" s="631"/>
    </row>
    <row r="198" spans="1:9" ht="15">
      <c r="A198" s="631"/>
      <c r="B198" s="631"/>
      <c r="C198" s="631"/>
      <c r="D198" s="631"/>
      <c r="E198" s="631"/>
      <c r="F198" s="631"/>
      <c r="G198" s="631"/>
      <c r="H198" s="631"/>
      <c r="I198" s="631"/>
    </row>
    <row r="199" spans="1:9" ht="15">
      <c r="A199" s="631"/>
      <c r="B199" s="631"/>
      <c r="C199" s="631"/>
      <c r="D199" s="631"/>
      <c r="E199" s="631"/>
      <c r="F199" s="631"/>
      <c r="G199" s="631"/>
      <c r="H199" s="631"/>
      <c r="I199" s="631"/>
    </row>
    <row r="200" spans="1:9" ht="15">
      <c r="A200" s="631"/>
      <c r="B200" s="631"/>
      <c r="C200" s="631"/>
      <c r="D200" s="631"/>
      <c r="E200" s="631"/>
      <c r="F200" s="631"/>
      <c r="G200" s="631"/>
      <c r="H200" s="631"/>
      <c r="I200" s="631"/>
    </row>
    <row r="201" spans="1:9" ht="15">
      <c r="A201" s="631"/>
      <c r="B201" s="631"/>
      <c r="C201" s="631"/>
      <c r="D201" s="631"/>
      <c r="E201" s="631"/>
      <c r="F201" s="631"/>
      <c r="G201" s="631"/>
      <c r="H201" s="631"/>
      <c r="I201" s="631"/>
    </row>
    <row r="202" spans="1:9" ht="15">
      <c r="A202" s="631"/>
      <c r="B202" s="631"/>
      <c r="C202" s="631"/>
      <c r="D202" s="631"/>
      <c r="E202" s="631"/>
      <c r="F202" s="631"/>
      <c r="G202" s="631"/>
      <c r="H202" s="631"/>
      <c r="I202" s="631"/>
    </row>
    <row r="203" spans="1:9" ht="15">
      <c r="A203" s="631"/>
      <c r="B203" s="631"/>
      <c r="C203" s="631"/>
      <c r="D203" s="631"/>
      <c r="E203" s="631"/>
      <c r="F203" s="631"/>
      <c r="G203" s="631"/>
      <c r="H203" s="631"/>
      <c r="I203" s="631"/>
    </row>
    <row r="204" spans="1:9" ht="15">
      <c r="A204" s="631"/>
      <c r="B204" s="631"/>
      <c r="C204" s="631"/>
      <c r="D204" s="631"/>
      <c r="E204" s="631"/>
      <c r="F204" s="631"/>
      <c r="G204" s="631"/>
      <c r="H204" s="631"/>
      <c r="I204" s="631"/>
    </row>
    <row r="205" spans="1:9" ht="15">
      <c r="A205" s="631"/>
      <c r="B205" s="631"/>
      <c r="C205" s="631"/>
      <c r="D205" s="631"/>
      <c r="E205" s="631"/>
      <c r="F205" s="631"/>
      <c r="G205" s="631"/>
      <c r="H205" s="631"/>
      <c r="I205" s="631"/>
    </row>
    <row r="206" spans="1:9" ht="15">
      <c r="A206" s="631"/>
      <c r="B206" s="631"/>
      <c r="C206" s="631"/>
      <c r="D206" s="631"/>
      <c r="E206" s="631"/>
      <c r="F206" s="631"/>
      <c r="G206" s="631"/>
      <c r="H206" s="631"/>
      <c r="I206" s="631"/>
    </row>
    <row r="207" spans="1:9" ht="15">
      <c r="A207" s="631"/>
      <c r="B207" s="631"/>
      <c r="C207" s="631"/>
      <c r="D207" s="631"/>
      <c r="E207" s="631"/>
      <c r="F207" s="631"/>
      <c r="G207" s="631"/>
      <c r="H207" s="631"/>
      <c r="I207" s="631"/>
    </row>
    <row r="208" spans="1:9" ht="15">
      <c r="A208" s="631"/>
      <c r="B208" s="631"/>
      <c r="C208" s="631"/>
      <c r="D208" s="631"/>
      <c r="E208" s="631"/>
      <c r="F208" s="631"/>
      <c r="G208" s="631"/>
      <c r="H208" s="631"/>
      <c r="I208" s="631"/>
    </row>
    <row r="209" spans="1:9" ht="15">
      <c r="A209" s="631"/>
      <c r="B209" s="631"/>
      <c r="C209" s="631"/>
      <c r="D209" s="631"/>
      <c r="E209" s="631"/>
      <c r="F209" s="631"/>
      <c r="G209" s="631"/>
      <c r="H209" s="631"/>
      <c r="I209" s="631"/>
    </row>
    <row r="210" spans="1:9" ht="15">
      <c r="A210" s="631"/>
      <c r="B210" s="631"/>
      <c r="C210" s="631"/>
      <c r="D210" s="631"/>
      <c r="E210" s="631"/>
      <c r="F210" s="631"/>
      <c r="G210" s="631"/>
      <c r="H210" s="631"/>
      <c r="I210" s="631"/>
    </row>
    <row r="211" spans="1:9" ht="15">
      <c r="A211" s="631"/>
      <c r="B211" s="631"/>
      <c r="C211" s="631"/>
      <c r="D211" s="631"/>
      <c r="E211" s="631"/>
      <c r="F211" s="631"/>
      <c r="G211" s="631"/>
      <c r="H211" s="631"/>
      <c r="I211" s="631"/>
    </row>
    <row r="212" spans="1:9" ht="15">
      <c r="A212" s="631"/>
      <c r="B212" s="631"/>
      <c r="C212" s="631"/>
      <c r="D212" s="631"/>
      <c r="E212" s="631"/>
      <c r="F212" s="631"/>
      <c r="G212" s="631"/>
      <c r="H212" s="631"/>
      <c r="I212" s="631"/>
    </row>
    <row r="213" spans="1:9" ht="15">
      <c r="A213" s="631"/>
      <c r="B213" s="631"/>
      <c r="C213" s="631"/>
      <c r="D213" s="631"/>
      <c r="E213" s="631"/>
      <c r="F213" s="631"/>
      <c r="G213" s="631"/>
      <c r="H213" s="631"/>
      <c r="I213" s="631"/>
    </row>
    <row r="214" spans="1:9" ht="15">
      <c r="A214" s="631"/>
      <c r="B214" s="631"/>
      <c r="C214" s="631"/>
      <c r="D214" s="631"/>
      <c r="E214" s="631"/>
      <c r="F214" s="631"/>
      <c r="G214" s="631"/>
      <c r="H214" s="631"/>
      <c r="I214" s="631"/>
    </row>
    <row r="215" spans="1:9" ht="15">
      <c r="A215" s="631"/>
      <c r="B215" s="631"/>
      <c r="C215" s="631"/>
      <c r="D215" s="631"/>
      <c r="E215" s="631"/>
      <c r="F215" s="631"/>
      <c r="G215" s="631"/>
      <c r="H215" s="631"/>
      <c r="I215" s="631"/>
    </row>
    <row r="216" spans="1:9" ht="15">
      <c r="A216" s="631"/>
      <c r="B216" s="631"/>
      <c r="C216" s="631"/>
      <c r="D216" s="631"/>
      <c r="E216" s="631"/>
      <c r="F216" s="631"/>
      <c r="G216" s="631"/>
      <c r="H216" s="631"/>
      <c r="I216" s="631"/>
    </row>
    <row r="217" spans="1:9" ht="15">
      <c r="A217" s="631"/>
      <c r="B217" s="631"/>
      <c r="C217" s="631"/>
      <c r="D217" s="631"/>
      <c r="E217" s="631"/>
      <c r="F217" s="631"/>
      <c r="G217" s="631"/>
      <c r="H217" s="631"/>
      <c r="I217" s="631"/>
    </row>
    <row r="218" spans="1:9" ht="15">
      <c r="A218" s="631"/>
      <c r="B218" s="631"/>
      <c r="C218" s="631"/>
      <c r="D218" s="631"/>
      <c r="E218" s="631"/>
      <c r="F218" s="631"/>
      <c r="G218" s="631"/>
      <c r="H218" s="631"/>
      <c r="I218" s="631"/>
    </row>
    <row r="219" spans="1:9" ht="15">
      <c r="A219" s="631"/>
      <c r="B219" s="631"/>
      <c r="C219" s="631"/>
      <c r="D219" s="631"/>
      <c r="E219" s="631"/>
      <c r="F219" s="631"/>
      <c r="G219" s="631"/>
      <c r="H219" s="631"/>
      <c r="I219" s="631"/>
    </row>
    <row r="220" spans="1:9" ht="15">
      <c r="A220" s="631"/>
      <c r="B220" s="631"/>
      <c r="C220" s="631"/>
      <c r="D220" s="631"/>
      <c r="E220" s="631"/>
      <c r="F220" s="631"/>
      <c r="G220" s="631"/>
      <c r="H220" s="631"/>
      <c r="I220" s="631"/>
    </row>
    <row r="221" spans="1:9" ht="15">
      <c r="A221" s="631"/>
      <c r="B221" s="631"/>
      <c r="C221" s="631"/>
      <c r="D221" s="631"/>
      <c r="E221" s="631"/>
      <c r="F221" s="631"/>
      <c r="G221" s="631"/>
      <c r="H221" s="631"/>
      <c r="I221" s="631"/>
    </row>
    <row r="222" spans="1:9" ht="15">
      <c r="A222" s="631"/>
      <c r="B222" s="631"/>
      <c r="C222" s="631"/>
      <c r="D222" s="631"/>
      <c r="E222" s="631"/>
      <c r="F222" s="631"/>
      <c r="G222" s="631"/>
      <c r="H222" s="631"/>
      <c r="I222" s="631"/>
    </row>
    <row r="223" spans="1:9" ht="15">
      <c r="A223" s="631"/>
      <c r="B223" s="631"/>
      <c r="C223" s="631"/>
      <c r="D223" s="631"/>
      <c r="E223" s="631"/>
      <c r="F223" s="631"/>
      <c r="G223" s="631"/>
      <c r="H223" s="631"/>
      <c r="I223" s="631"/>
    </row>
    <row r="224" spans="1:9" ht="15">
      <c r="A224" s="631"/>
      <c r="B224" s="631"/>
      <c r="C224" s="631"/>
      <c r="D224" s="631"/>
      <c r="E224" s="631"/>
      <c r="F224" s="631"/>
      <c r="G224" s="631"/>
      <c r="H224" s="631"/>
      <c r="I224" s="631"/>
    </row>
    <row r="225" spans="1:9" ht="15">
      <c r="A225" s="631"/>
      <c r="B225" s="631"/>
      <c r="C225" s="631"/>
      <c r="D225" s="631"/>
      <c r="E225" s="631"/>
      <c r="F225" s="631"/>
      <c r="G225" s="631"/>
      <c r="H225" s="631"/>
      <c r="I225" s="631"/>
    </row>
    <row r="226" spans="1:9" ht="15">
      <c r="A226" s="631"/>
      <c r="B226" s="631"/>
      <c r="C226" s="631"/>
      <c r="D226" s="631"/>
      <c r="E226" s="631"/>
      <c r="F226" s="631"/>
      <c r="G226" s="631"/>
      <c r="H226" s="631"/>
      <c r="I226" s="631"/>
    </row>
    <row r="227" spans="1:9" ht="15">
      <c r="A227" s="631"/>
      <c r="B227" s="631"/>
      <c r="C227" s="631"/>
      <c r="D227" s="631"/>
      <c r="E227" s="631"/>
      <c r="F227" s="631"/>
      <c r="G227" s="631"/>
      <c r="H227" s="631"/>
      <c r="I227" s="631"/>
    </row>
    <row r="228" spans="1:9" ht="15">
      <c r="A228" s="631"/>
      <c r="B228" s="631"/>
      <c r="C228" s="631"/>
      <c r="D228" s="631"/>
      <c r="E228" s="631"/>
      <c r="F228" s="631"/>
      <c r="G228" s="631"/>
      <c r="H228" s="631"/>
      <c r="I228" s="631"/>
    </row>
    <row r="229" spans="1:9" ht="15">
      <c r="A229" s="631"/>
      <c r="B229" s="631"/>
      <c r="C229" s="631"/>
      <c r="D229" s="631"/>
      <c r="E229" s="631"/>
      <c r="F229" s="631"/>
      <c r="G229" s="631"/>
      <c r="H229" s="631"/>
      <c r="I229" s="631"/>
    </row>
    <row r="230" spans="1:9" ht="15">
      <c r="A230" s="631"/>
      <c r="B230" s="631"/>
      <c r="C230" s="631"/>
      <c r="D230" s="631"/>
      <c r="E230" s="631"/>
      <c r="F230" s="631"/>
      <c r="G230" s="631"/>
      <c r="H230" s="631"/>
      <c r="I230" s="631"/>
    </row>
    <row r="231" spans="1:9" ht="15">
      <c r="A231" s="631"/>
      <c r="B231" s="631"/>
      <c r="C231" s="631"/>
      <c r="D231" s="631"/>
      <c r="E231" s="631"/>
      <c r="F231" s="631"/>
      <c r="G231" s="631"/>
      <c r="H231" s="631"/>
      <c r="I231" s="631"/>
    </row>
    <row r="232" spans="1:9" ht="15">
      <c r="A232" s="631"/>
      <c r="B232" s="631"/>
      <c r="C232" s="631"/>
      <c r="D232" s="631"/>
      <c r="E232" s="631"/>
      <c r="F232" s="631"/>
      <c r="G232" s="631"/>
      <c r="H232" s="631"/>
      <c r="I232" s="631"/>
    </row>
    <row r="233" spans="1:9" ht="15">
      <c r="A233" s="631"/>
      <c r="B233" s="631"/>
      <c r="C233" s="631"/>
      <c r="D233" s="631"/>
      <c r="E233" s="631"/>
      <c r="F233" s="631"/>
      <c r="G233" s="631"/>
      <c r="H233" s="631"/>
      <c r="I233" s="631"/>
    </row>
    <row r="234" spans="1:9" ht="15">
      <c r="A234" s="631"/>
      <c r="B234" s="631"/>
      <c r="C234" s="631"/>
      <c r="D234" s="631"/>
      <c r="E234" s="631"/>
      <c r="F234" s="631"/>
      <c r="G234" s="631"/>
      <c r="H234" s="631"/>
      <c r="I234" s="631"/>
    </row>
    <row r="235" spans="1:9" ht="15">
      <c r="A235" s="631"/>
      <c r="B235" s="631"/>
      <c r="C235" s="631"/>
      <c r="D235" s="631"/>
      <c r="E235" s="631"/>
      <c r="F235" s="631"/>
      <c r="G235" s="631"/>
      <c r="H235" s="631"/>
      <c r="I235" s="631"/>
    </row>
    <row r="236" spans="1:9" ht="15">
      <c r="A236" s="631"/>
      <c r="B236" s="631"/>
      <c r="C236" s="631"/>
      <c r="D236" s="631"/>
      <c r="E236" s="631"/>
      <c r="F236" s="631"/>
      <c r="G236" s="631"/>
      <c r="H236" s="631"/>
      <c r="I236" s="631"/>
    </row>
    <row r="237" spans="1:9" ht="15">
      <c r="A237" s="631"/>
      <c r="B237" s="631"/>
      <c r="C237" s="631"/>
      <c r="D237" s="631"/>
      <c r="E237" s="631"/>
      <c r="F237" s="631"/>
      <c r="G237" s="631"/>
      <c r="H237" s="631"/>
      <c r="I237" s="631"/>
    </row>
    <row r="238" spans="1:9" ht="15">
      <c r="A238" s="631"/>
      <c r="B238" s="631"/>
      <c r="C238" s="631"/>
      <c r="D238" s="631"/>
      <c r="E238" s="631"/>
      <c r="F238" s="631"/>
      <c r="G238" s="631"/>
      <c r="H238" s="631"/>
      <c r="I238" s="631"/>
    </row>
    <row r="239" spans="1:9" ht="15">
      <c r="A239" s="631"/>
      <c r="B239" s="631"/>
      <c r="C239" s="631"/>
      <c r="D239" s="631"/>
      <c r="E239" s="631"/>
      <c r="F239" s="631"/>
      <c r="G239" s="631"/>
      <c r="H239" s="631"/>
      <c r="I239" s="631"/>
    </row>
    <row r="240" spans="1:9" ht="15">
      <c r="A240" s="631"/>
      <c r="B240" s="631"/>
      <c r="C240" s="631"/>
      <c r="D240" s="631"/>
      <c r="E240" s="631"/>
      <c r="F240" s="631"/>
      <c r="G240" s="631"/>
      <c r="H240" s="631"/>
      <c r="I240" s="631"/>
    </row>
    <row r="241" spans="1:9" ht="15">
      <c r="A241" s="631"/>
      <c r="B241" s="631"/>
      <c r="C241" s="631"/>
      <c r="D241" s="631"/>
      <c r="E241" s="631"/>
      <c r="F241" s="631"/>
      <c r="G241" s="631"/>
      <c r="H241" s="631"/>
      <c r="I241" s="631"/>
    </row>
    <row r="242" spans="1:9" ht="15">
      <c r="A242" s="631"/>
      <c r="B242" s="631"/>
      <c r="C242" s="631"/>
      <c r="D242" s="631"/>
      <c r="E242" s="631"/>
      <c r="F242" s="631"/>
      <c r="G242" s="631"/>
      <c r="H242" s="631"/>
      <c r="I242" s="631"/>
    </row>
    <row r="243" spans="1:9" ht="15">
      <c r="A243" s="631"/>
      <c r="B243" s="631"/>
      <c r="C243" s="631"/>
      <c r="D243" s="631"/>
      <c r="E243" s="631"/>
      <c r="F243" s="631"/>
      <c r="G243" s="631"/>
      <c r="H243" s="631"/>
      <c r="I243" s="631"/>
    </row>
    <row r="244" spans="1:9" ht="15">
      <c r="A244" s="631"/>
      <c r="B244" s="631"/>
      <c r="C244" s="631"/>
      <c r="D244" s="631"/>
      <c r="E244" s="631"/>
      <c r="F244" s="631"/>
      <c r="G244" s="631"/>
      <c r="H244" s="631"/>
      <c r="I244" s="631"/>
    </row>
    <row r="245" spans="1:9" ht="15">
      <c r="A245" s="631"/>
      <c r="B245" s="631"/>
      <c r="C245" s="631"/>
      <c r="D245" s="631"/>
      <c r="E245" s="631"/>
      <c r="F245" s="631"/>
      <c r="G245" s="631"/>
      <c r="H245" s="631"/>
      <c r="I245" s="631"/>
    </row>
    <row r="246" spans="1:9" ht="15">
      <c r="A246" s="631"/>
      <c r="B246" s="631"/>
      <c r="C246" s="631"/>
      <c r="D246" s="631"/>
      <c r="E246" s="631"/>
      <c r="F246" s="631"/>
      <c r="G246" s="631"/>
      <c r="H246" s="631"/>
      <c r="I246" s="631"/>
    </row>
    <row r="247" spans="1:9" ht="15">
      <c r="A247" s="631"/>
      <c r="B247" s="631"/>
      <c r="C247" s="631"/>
      <c r="D247" s="631"/>
      <c r="E247" s="631"/>
      <c r="F247" s="631"/>
      <c r="G247" s="631"/>
      <c r="H247" s="631"/>
      <c r="I247" s="631"/>
    </row>
    <row r="248" spans="1:9" ht="15">
      <c r="A248" s="631"/>
      <c r="B248" s="631"/>
      <c r="C248" s="631"/>
      <c r="D248" s="631"/>
      <c r="E248" s="631"/>
      <c r="F248" s="631"/>
      <c r="G248" s="631"/>
      <c r="H248" s="631"/>
      <c r="I248" s="631"/>
    </row>
    <row r="249" spans="1:9" ht="15">
      <c r="A249" s="631"/>
      <c r="B249" s="631"/>
      <c r="C249" s="631"/>
      <c r="D249" s="631"/>
      <c r="E249" s="631"/>
      <c r="F249" s="631"/>
      <c r="G249" s="631"/>
      <c r="H249" s="631"/>
      <c r="I249" s="631"/>
    </row>
    <row r="250" spans="1:9" ht="15">
      <c r="A250" s="631"/>
      <c r="B250" s="631"/>
      <c r="C250" s="631"/>
      <c r="D250" s="631"/>
      <c r="E250" s="631"/>
      <c r="F250" s="631"/>
      <c r="G250" s="631"/>
      <c r="H250" s="631"/>
      <c r="I250" s="631"/>
    </row>
    <row r="251" spans="1:9" ht="15">
      <c r="A251" s="631"/>
      <c r="B251" s="631"/>
      <c r="C251" s="631"/>
      <c r="D251" s="631"/>
      <c r="E251" s="631"/>
      <c r="F251" s="631"/>
      <c r="G251" s="631"/>
      <c r="H251" s="631"/>
      <c r="I251" s="631"/>
    </row>
    <row r="252" spans="1:9" ht="15">
      <c r="A252" s="631"/>
      <c r="B252" s="631"/>
      <c r="C252" s="631"/>
      <c r="D252" s="631"/>
      <c r="E252" s="631"/>
      <c r="F252" s="631"/>
      <c r="G252" s="631"/>
      <c r="H252" s="631"/>
      <c r="I252" s="631"/>
    </row>
    <row r="253" spans="1:9" ht="15">
      <c r="A253" s="631"/>
      <c r="B253" s="631"/>
      <c r="C253" s="631"/>
      <c r="D253" s="631"/>
      <c r="E253" s="631"/>
      <c r="F253" s="631"/>
      <c r="G253" s="631"/>
      <c r="H253" s="631"/>
      <c r="I253" s="631"/>
    </row>
    <row r="254" spans="1:9" ht="15">
      <c r="A254" s="631"/>
      <c r="B254" s="631"/>
      <c r="C254" s="631"/>
      <c r="D254" s="631"/>
      <c r="E254" s="631"/>
      <c r="F254" s="631"/>
      <c r="G254" s="631"/>
      <c r="H254" s="631"/>
      <c r="I254" s="631"/>
    </row>
    <row r="255" spans="1:9" ht="15">
      <c r="A255" s="631"/>
      <c r="B255" s="631"/>
      <c r="C255" s="631"/>
      <c r="D255" s="631"/>
      <c r="E255" s="631"/>
      <c r="F255" s="631"/>
      <c r="G255" s="631"/>
      <c r="H255" s="631"/>
      <c r="I255" s="631"/>
    </row>
    <row r="256" spans="1:9" ht="15">
      <c r="A256" s="631"/>
      <c r="B256" s="631"/>
      <c r="C256" s="631"/>
      <c r="D256" s="631"/>
      <c r="E256" s="631"/>
      <c r="F256" s="631"/>
      <c r="G256" s="631"/>
      <c r="H256" s="631"/>
      <c r="I256" s="631"/>
    </row>
    <row r="257" spans="1:9" ht="15">
      <c r="A257" s="631"/>
      <c r="B257" s="631"/>
      <c r="C257" s="631"/>
      <c r="D257" s="631"/>
      <c r="E257" s="631"/>
      <c r="F257" s="631"/>
      <c r="G257" s="631"/>
      <c r="H257" s="631"/>
      <c r="I257" s="631"/>
    </row>
    <row r="258" spans="1:9" ht="15">
      <c r="A258" s="631"/>
      <c r="B258" s="631"/>
      <c r="C258" s="631"/>
      <c r="D258" s="631"/>
      <c r="E258" s="631"/>
      <c r="F258" s="631"/>
      <c r="G258" s="631"/>
      <c r="H258" s="631"/>
      <c r="I258" s="631"/>
    </row>
    <row r="259" spans="1:9" ht="15">
      <c r="A259" s="631"/>
      <c r="B259" s="631"/>
      <c r="C259" s="631"/>
      <c r="D259" s="631"/>
      <c r="E259" s="631"/>
      <c r="F259" s="631"/>
      <c r="G259" s="631"/>
      <c r="H259" s="631"/>
      <c r="I259" s="631"/>
    </row>
    <row r="260" spans="1:9" ht="15">
      <c r="A260" s="631"/>
      <c r="B260" s="631"/>
      <c r="C260" s="631"/>
      <c r="D260" s="631"/>
      <c r="E260" s="631"/>
      <c r="F260" s="631"/>
      <c r="G260" s="631"/>
      <c r="H260" s="631"/>
      <c r="I260" s="631"/>
    </row>
    <row r="261" spans="1:9" ht="15">
      <c r="A261" s="631"/>
      <c r="B261" s="631"/>
      <c r="C261" s="631"/>
      <c r="D261" s="631"/>
      <c r="E261" s="631"/>
      <c r="F261" s="631"/>
      <c r="G261" s="631"/>
      <c r="H261" s="631"/>
      <c r="I261" s="631"/>
    </row>
    <row r="262" spans="1:9" ht="15">
      <c r="A262" s="631"/>
      <c r="B262" s="631"/>
      <c r="C262" s="631"/>
      <c r="D262" s="631"/>
      <c r="E262" s="631"/>
      <c r="F262" s="631"/>
      <c r="G262" s="631"/>
      <c r="H262" s="631"/>
      <c r="I262" s="631"/>
    </row>
    <row r="263" spans="1:9" ht="15">
      <c r="A263" s="631"/>
      <c r="B263" s="631"/>
      <c r="C263" s="631"/>
      <c r="D263" s="631"/>
      <c r="E263" s="631"/>
      <c r="F263" s="631"/>
      <c r="G263" s="631"/>
      <c r="H263" s="631"/>
      <c r="I263" s="631"/>
    </row>
    <row r="264" spans="1:9" ht="15">
      <c r="A264" s="631"/>
      <c r="B264" s="631"/>
      <c r="C264" s="631"/>
      <c r="D264" s="631"/>
      <c r="E264" s="631"/>
      <c r="F264" s="631"/>
      <c r="G264" s="631"/>
      <c r="H264" s="631"/>
      <c r="I264" s="631"/>
    </row>
    <row r="265" spans="1:9" ht="15">
      <c r="A265" s="631"/>
      <c r="B265" s="631"/>
      <c r="C265" s="631"/>
      <c r="D265" s="631"/>
      <c r="E265" s="631"/>
      <c r="F265" s="631"/>
      <c r="G265" s="631"/>
      <c r="H265" s="631"/>
      <c r="I265" s="631"/>
    </row>
    <row r="266" spans="1:9" ht="15">
      <c r="A266" s="631"/>
      <c r="B266" s="631"/>
      <c r="C266" s="631"/>
      <c r="D266" s="631"/>
      <c r="E266" s="631"/>
      <c r="F266" s="631"/>
      <c r="G266" s="631"/>
      <c r="H266" s="631"/>
      <c r="I266" s="631"/>
    </row>
    <row r="267" spans="1:9" ht="15">
      <c r="A267" s="631"/>
      <c r="B267" s="631"/>
      <c r="C267" s="631"/>
      <c r="D267" s="631"/>
      <c r="E267" s="631"/>
      <c r="F267" s="631"/>
      <c r="G267" s="631"/>
      <c r="H267" s="631"/>
      <c r="I267" s="631"/>
    </row>
    <row r="268" spans="1:9" ht="15">
      <c r="A268" s="631"/>
      <c r="B268" s="631"/>
      <c r="C268" s="631"/>
      <c r="D268" s="631"/>
      <c r="E268" s="631"/>
      <c r="F268" s="631"/>
      <c r="G268" s="631"/>
      <c r="H268" s="631"/>
      <c r="I268" s="631"/>
    </row>
    <row r="269" spans="1:9" ht="15">
      <c r="A269" s="631"/>
      <c r="B269" s="631"/>
      <c r="C269" s="631"/>
      <c r="D269" s="631"/>
      <c r="E269" s="631"/>
      <c r="F269" s="631"/>
      <c r="G269" s="631"/>
      <c r="H269" s="631"/>
      <c r="I269" s="631"/>
    </row>
    <row r="270" spans="1:9" ht="15">
      <c r="A270" s="631"/>
      <c r="B270" s="631"/>
      <c r="C270" s="631"/>
      <c r="D270" s="631"/>
      <c r="E270" s="631"/>
      <c r="F270" s="631"/>
      <c r="G270" s="631"/>
      <c r="H270" s="631"/>
      <c r="I270" s="631"/>
    </row>
    <row r="271" spans="1:9" ht="15">
      <c r="A271" s="631"/>
      <c r="B271" s="631"/>
      <c r="C271" s="631"/>
      <c r="D271" s="631"/>
      <c r="E271" s="631"/>
      <c r="F271" s="631"/>
      <c r="G271" s="631"/>
      <c r="H271" s="631"/>
      <c r="I271" s="631"/>
    </row>
    <row r="272" spans="1:9" ht="15">
      <c r="A272" s="631"/>
      <c r="B272" s="631"/>
      <c r="C272" s="631"/>
      <c r="D272" s="631"/>
      <c r="E272" s="631"/>
      <c r="F272" s="631"/>
      <c r="G272" s="631"/>
      <c r="H272" s="631"/>
      <c r="I272" s="631"/>
    </row>
    <row r="273" spans="1:9" ht="15">
      <c r="A273" s="631"/>
      <c r="B273" s="631"/>
      <c r="C273" s="631"/>
      <c r="D273" s="631"/>
      <c r="E273" s="631"/>
      <c r="F273" s="631"/>
      <c r="G273" s="631"/>
      <c r="H273" s="631"/>
      <c r="I273" s="631"/>
    </row>
    <row r="274" spans="1:9" ht="15">
      <c r="A274" s="631"/>
      <c r="B274" s="631"/>
      <c r="C274" s="631"/>
      <c r="D274" s="631"/>
      <c r="E274" s="631"/>
      <c r="F274" s="631"/>
      <c r="G274" s="631"/>
      <c r="H274" s="631"/>
      <c r="I274" s="631"/>
    </row>
    <row r="275" spans="1:9" ht="15">
      <c r="A275" s="631"/>
      <c r="B275" s="631"/>
      <c r="C275" s="631"/>
      <c r="D275" s="631"/>
      <c r="E275" s="631"/>
      <c r="F275" s="631"/>
      <c r="G275" s="631"/>
      <c r="H275" s="631"/>
      <c r="I275" s="631"/>
    </row>
    <row r="276" spans="1:9" ht="15">
      <c r="A276" s="631"/>
      <c r="B276" s="631"/>
      <c r="C276" s="631"/>
      <c r="D276" s="631"/>
      <c r="E276" s="631"/>
      <c r="F276" s="631"/>
      <c r="G276" s="631"/>
      <c r="H276" s="631"/>
      <c r="I276" s="631"/>
    </row>
    <row r="277" spans="1:9" ht="15">
      <c r="A277" s="631"/>
      <c r="B277" s="631"/>
      <c r="C277" s="631"/>
      <c r="D277" s="631"/>
      <c r="E277" s="631"/>
      <c r="F277" s="631"/>
      <c r="G277" s="631"/>
      <c r="H277" s="631"/>
      <c r="I277" s="631"/>
    </row>
    <row r="278" spans="1:9" ht="15">
      <c r="A278" s="631"/>
      <c r="B278" s="631"/>
      <c r="C278" s="631"/>
      <c r="D278" s="631"/>
      <c r="E278" s="631"/>
      <c r="F278" s="631"/>
      <c r="G278" s="631"/>
      <c r="H278" s="631"/>
      <c r="I278" s="631"/>
    </row>
    <row r="279" spans="1:9" ht="15">
      <c r="A279" s="631"/>
      <c r="B279" s="631"/>
      <c r="C279" s="631"/>
      <c r="D279" s="631"/>
      <c r="E279" s="631"/>
      <c r="F279" s="631"/>
      <c r="G279" s="631"/>
      <c r="H279" s="631"/>
      <c r="I279" s="631"/>
    </row>
    <row r="280" spans="1:9" ht="15">
      <c r="A280" s="631"/>
      <c r="B280" s="631"/>
      <c r="C280" s="631"/>
      <c r="D280" s="631"/>
      <c r="E280" s="631"/>
      <c r="F280" s="631"/>
      <c r="G280" s="631"/>
      <c r="H280" s="631"/>
      <c r="I280" s="631"/>
    </row>
    <row r="281" spans="1:9" ht="15">
      <c r="A281" s="631"/>
      <c r="B281" s="631"/>
      <c r="C281" s="631"/>
      <c r="D281" s="631"/>
      <c r="E281" s="631"/>
      <c r="F281" s="631"/>
      <c r="G281" s="631"/>
      <c r="H281" s="631"/>
      <c r="I281" s="631"/>
    </row>
    <row r="282" spans="1:9" ht="15">
      <c r="A282" s="631"/>
      <c r="B282" s="631"/>
      <c r="C282" s="631"/>
      <c r="D282" s="631"/>
      <c r="E282" s="631"/>
      <c r="F282" s="631"/>
      <c r="G282" s="631"/>
      <c r="H282" s="631"/>
      <c r="I282" s="631"/>
    </row>
    <row r="283" spans="1:9" ht="15">
      <c r="A283" s="631"/>
      <c r="B283" s="631"/>
      <c r="C283" s="631"/>
      <c r="D283" s="631"/>
      <c r="E283" s="631"/>
      <c r="F283" s="631"/>
      <c r="G283" s="631"/>
      <c r="H283" s="631"/>
      <c r="I283" s="631"/>
    </row>
    <row r="284" spans="1:9" ht="15">
      <c r="A284" s="631"/>
      <c r="B284" s="631"/>
      <c r="C284" s="631"/>
      <c r="D284" s="631"/>
      <c r="E284" s="631"/>
      <c r="F284" s="631"/>
      <c r="G284" s="631"/>
      <c r="H284" s="631"/>
      <c r="I284" s="631"/>
    </row>
    <row r="285" spans="1:9" ht="15">
      <c r="A285" s="631"/>
      <c r="B285" s="631"/>
      <c r="C285" s="631"/>
      <c r="D285" s="631"/>
      <c r="E285" s="631"/>
      <c r="F285" s="631"/>
      <c r="G285" s="631"/>
      <c r="H285" s="631"/>
      <c r="I285" s="631"/>
    </row>
    <row r="286" spans="1:9" ht="15">
      <c r="A286" s="631"/>
      <c r="B286" s="631"/>
      <c r="C286" s="631"/>
      <c r="D286" s="631"/>
      <c r="E286" s="631"/>
      <c r="F286" s="631"/>
      <c r="G286" s="631"/>
      <c r="H286" s="631"/>
      <c r="I286" s="631"/>
    </row>
    <row r="287" spans="1:9" ht="15">
      <c r="A287" s="631"/>
      <c r="B287" s="631"/>
      <c r="C287" s="631"/>
      <c r="D287" s="631"/>
      <c r="E287" s="631"/>
      <c r="F287" s="631"/>
      <c r="G287" s="631"/>
      <c r="H287" s="631"/>
      <c r="I287" s="631"/>
    </row>
    <row r="288" spans="1:9" ht="15">
      <c r="A288" s="631"/>
      <c r="B288" s="631"/>
      <c r="C288" s="631"/>
      <c r="D288" s="631"/>
      <c r="E288" s="631"/>
      <c r="F288" s="631"/>
      <c r="G288" s="631"/>
      <c r="H288" s="631"/>
      <c r="I288" s="631"/>
    </row>
    <row r="289" spans="1:9" ht="15">
      <c r="A289" s="631"/>
      <c r="B289" s="631"/>
      <c r="C289" s="631"/>
      <c r="D289" s="631"/>
      <c r="E289" s="631"/>
      <c r="F289" s="631"/>
      <c r="G289" s="631"/>
      <c r="H289" s="631"/>
      <c r="I289" s="631"/>
    </row>
    <row r="290" spans="1:9" ht="15">
      <c r="A290" s="631"/>
      <c r="B290" s="631"/>
      <c r="C290" s="631"/>
      <c r="D290" s="631"/>
      <c r="E290" s="631"/>
      <c r="F290" s="631"/>
      <c r="G290" s="631"/>
      <c r="H290" s="631"/>
      <c r="I290" s="631"/>
    </row>
    <row r="291" spans="1:9" ht="15">
      <c r="A291" s="631"/>
      <c r="B291" s="631"/>
      <c r="C291" s="631"/>
      <c r="D291" s="631"/>
      <c r="E291" s="631"/>
      <c r="F291" s="631"/>
      <c r="G291" s="631"/>
      <c r="H291" s="631"/>
      <c r="I291" s="631"/>
    </row>
    <row r="292" spans="1:9" ht="15">
      <c r="A292" s="631"/>
      <c r="B292" s="631"/>
      <c r="C292" s="631"/>
      <c r="D292" s="631"/>
      <c r="E292" s="631"/>
      <c r="F292" s="631"/>
      <c r="G292" s="631"/>
      <c r="H292" s="631"/>
      <c r="I292" s="631"/>
    </row>
    <row r="293" spans="1:9" ht="15">
      <c r="A293" s="631"/>
      <c r="B293" s="631"/>
      <c r="C293" s="631"/>
      <c r="D293" s="631"/>
      <c r="E293" s="631"/>
      <c r="F293" s="631"/>
      <c r="G293" s="631"/>
      <c r="H293" s="631"/>
      <c r="I293" s="631"/>
    </row>
    <row r="294" spans="1:9" ht="15">
      <c r="A294" s="631"/>
      <c r="B294" s="631"/>
      <c r="C294" s="631"/>
      <c r="D294" s="631"/>
      <c r="E294" s="631"/>
      <c r="F294" s="631"/>
      <c r="G294" s="631"/>
      <c r="H294" s="631"/>
      <c r="I294" s="631"/>
    </row>
    <row r="295" spans="1:9" ht="15">
      <c r="A295" s="631"/>
      <c r="B295" s="631"/>
      <c r="C295" s="631"/>
      <c r="D295" s="631"/>
      <c r="E295" s="631"/>
      <c r="F295" s="631"/>
      <c r="G295" s="631"/>
      <c r="H295" s="631"/>
      <c r="I295" s="631"/>
    </row>
    <row r="296" spans="1:9" ht="15">
      <c r="A296" s="631"/>
      <c r="B296" s="631"/>
      <c r="C296" s="631"/>
      <c r="D296" s="631"/>
      <c r="E296" s="631"/>
      <c r="F296" s="631"/>
      <c r="G296" s="631"/>
      <c r="H296" s="631"/>
      <c r="I296" s="631"/>
    </row>
    <row r="297" spans="1:9" ht="15">
      <c r="A297" s="631"/>
      <c r="B297" s="631"/>
      <c r="C297" s="631"/>
      <c r="D297" s="631"/>
      <c r="E297" s="631"/>
      <c r="F297" s="631"/>
      <c r="G297" s="631"/>
      <c r="H297" s="631"/>
      <c r="I297" s="631"/>
    </row>
    <row r="298" spans="1:9" ht="15">
      <c r="A298" s="631"/>
      <c r="B298" s="631"/>
      <c r="C298" s="631"/>
      <c r="D298" s="631"/>
      <c r="E298" s="631"/>
      <c r="F298" s="631"/>
      <c r="G298" s="631"/>
      <c r="H298" s="631"/>
      <c r="I298" s="631"/>
    </row>
    <row r="299" spans="1:9" ht="15">
      <c r="A299" s="631"/>
      <c r="B299" s="631"/>
      <c r="C299" s="631"/>
      <c r="D299" s="631"/>
      <c r="E299" s="631"/>
      <c r="F299" s="631"/>
      <c r="G299" s="631"/>
      <c r="H299" s="631"/>
      <c r="I299" s="631"/>
    </row>
    <row r="300" spans="1:9" ht="15">
      <c r="A300" s="631"/>
      <c r="B300" s="631"/>
      <c r="C300" s="631"/>
      <c r="D300" s="631"/>
      <c r="E300" s="631"/>
      <c r="F300" s="631"/>
      <c r="G300" s="631"/>
      <c r="H300" s="631"/>
      <c r="I300" s="631"/>
    </row>
    <row r="301" spans="1:9" ht="15">
      <c r="A301" s="631"/>
      <c r="B301" s="631"/>
      <c r="C301" s="631"/>
      <c r="D301" s="631"/>
      <c r="E301" s="631"/>
      <c r="F301" s="631"/>
      <c r="G301" s="631"/>
      <c r="H301" s="631"/>
      <c r="I301" s="631"/>
    </row>
    <row r="302" spans="1:9" ht="15">
      <c r="A302" s="631"/>
      <c r="B302" s="631"/>
      <c r="C302" s="631"/>
      <c r="D302" s="631"/>
      <c r="E302" s="631"/>
      <c r="F302" s="631"/>
      <c r="G302" s="631"/>
      <c r="H302" s="631"/>
      <c r="I302" s="631"/>
    </row>
    <row r="303" spans="1:9" ht="15">
      <c r="A303" s="631"/>
      <c r="B303" s="631"/>
      <c r="C303" s="631"/>
      <c r="D303" s="631"/>
      <c r="E303" s="631"/>
      <c r="F303" s="631"/>
      <c r="G303" s="631"/>
      <c r="H303" s="631"/>
      <c r="I303" s="631"/>
    </row>
    <row r="304" spans="1:9" ht="15">
      <c r="A304" s="631"/>
      <c r="B304" s="631"/>
      <c r="C304" s="631"/>
      <c r="D304" s="631"/>
      <c r="E304" s="631"/>
      <c r="F304" s="631"/>
      <c r="G304" s="631"/>
      <c r="H304" s="631"/>
      <c r="I304" s="631"/>
    </row>
    <row r="305" spans="1:9" ht="15">
      <c r="A305" s="631"/>
      <c r="B305" s="631"/>
      <c r="C305" s="631"/>
      <c r="D305" s="631"/>
      <c r="E305" s="631"/>
      <c r="F305" s="631"/>
      <c r="G305" s="631"/>
      <c r="H305" s="631"/>
      <c r="I305" s="631"/>
    </row>
    <row r="306" spans="1:9" ht="15">
      <c r="A306" s="631"/>
      <c r="B306" s="631"/>
      <c r="C306" s="631"/>
      <c r="D306" s="631"/>
      <c r="E306" s="631"/>
      <c r="F306" s="631"/>
      <c r="G306" s="631"/>
      <c r="H306" s="631"/>
      <c r="I306" s="631"/>
    </row>
    <row r="307" spans="1:9" ht="15">
      <c r="A307" s="631"/>
      <c r="B307" s="631"/>
      <c r="C307" s="631"/>
      <c r="D307" s="631"/>
      <c r="E307" s="631"/>
      <c r="F307" s="631"/>
      <c r="G307" s="631"/>
      <c r="H307" s="631"/>
      <c r="I307" s="631"/>
    </row>
    <row r="308" spans="1:9" ht="15">
      <c r="A308" s="631"/>
      <c r="B308" s="631"/>
      <c r="C308" s="631"/>
      <c r="D308" s="631"/>
      <c r="E308" s="631"/>
      <c r="F308" s="631"/>
      <c r="G308" s="631"/>
      <c r="H308" s="631"/>
      <c r="I308" s="631"/>
    </row>
    <row r="309" spans="1:9" ht="15">
      <c r="A309" s="631"/>
      <c r="B309" s="631"/>
      <c r="C309" s="631"/>
      <c r="D309" s="631"/>
      <c r="E309" s="631"/>
      <c r="F309" s="631"/>
      <c r="G309" s="631"/>
      <c r="H309" s="631"/>
      <c r="I309" s="631"/>
    </row>
    <row r="310" spans="1:9" ht="15">
      <c r="A310" s="631"/>
      <c r="B310" s="631"/>
      <c r="C310" s="631"/>
      <c r="D310" s="631"/>
      <c r="E310" s="631"/>
      <c r="F310" s="631"/>
      <c r="G310" s="631"/>
      <c r="H310" s="631"/>
      <c r="I310" s="631"/>
    </row>
    <row r="311" spans="1:9" ht="15">
      <c r="A311" s="631"/>
      <c r="B311" s="631"/>
      <c r="C311" s="631"/>
      <c r="D311" s="631"/>
      <c r="E311" s="631"/>
      <c r="F311" s="631"/>
      <c r="G311" s="631"/>
      <c r="H311" s="631"/>
      <c r="I311" s="631"/>
    </row>
    <row r="312" spans="1:9" ht="15">
      <c r="A312" s="631"/>
      <c r="B312" s="631"/>
      <c r="C312" s="631"/>
      <c r="D312" s="631"/>
      <c r="E312" s="631"/>
      <c r="F312" s="631"/>
      <c r="G312" s="631"/>
      <c r="H312" s="631"/>
      <c r="I312" s="631"/>
    </row>
    <row r="313" spans="1:9" ht="15">
      <c r="A313" s="631"/>
      <c r="B313" s="631"/>
      <c r="C313" s="631"/>
      <c r="D313" s="631"/>
      <c r="E313" s="631"/>
      <c r="F313" s="631"/>
      <c r="G313" s="631"/>
      <c r="H313" s="631"/>
      <c r="I313" s="631"/>
    </row>
    <row r="314" spans="1:9" ht="15">
      <c r="A314" s="631"/>
      <c r="B314" s="631"/>
      <c r="C314" s="631"/>
      <c r="D314" s="631"/>
      <c r="E314" s="631"/>
      <c r="F314" s="631"/>
      <c r="G314" s="631"/>
      <c r="H314" s="631"/>
      <c r="I314" s="631"/>
    </row>
    <row r="315" spans="1:9" ht="15">
      <c r="A315" s="631"/>
      <c r="B315" s="631"/>
      <c r="C315" s="631"/>
      <c r="D315" s="631"/>
      <c r="E315" s="631"/>
      <c r="F315" s="631"/>
      <c r="G315" s="631"/>
      <c r="H315" s="631"/>
      <c r="I315" s="631"/>
    </row>
    <row r="316" spans="1:9" ht="15">
      <c r="A316" s="631"/>
      <c r="B316" s="631"/>
      <c r="C316" s="631"/>
      <c r="D316" s="631"/>
      <c r="E316" s="631"/>
      <c r="F316" s="631"/>
      <c r="G316" s="631"/>
      <c r="H316" s="631"/>
      <c r="I316" s="631"/>
    </row>
    <row r="317" spans="1:9" ht="15">
      <c r="A317" s="631"/>
      <c r="B317" s="631"/>
      <c r="C317" s="631"/>
      <c r="D317" s="631"/>
      <c r="E317" s="631"/>
      <c r="F317" s="631"/>
      <c r="G317" s="631"/>
      <c r="H317" s="631"/>
      <c r="I317" s="631"/>
    </row>
    <row r="318" spans="1:9" ht="15">
      <c r="A318" s="631"/>
      <c r="B318" s="631"/>
      <c r="C318" s="631"/>
      <c r="D318" s="631"/>
      <c r="E318" s="631"/>
      <c r="F318" s="631"/>
      <c r="G318" s="631"/>
      <c r="H318" s="631"/>
      <c r="I318" s="631"/>
    </row>
    <row r="319" spans="1:9" ht="15">
      <c r="A319" s="631"/>
      <c r="B319" s="631"/>
      <c r="C319" s="631"/>
      <c r="D319" s="631"/>
      <c r="E319" s="631"/>
      <c r="F319" s="631"/>
      <c r="G319" s="631"/>
      <c r="H319" s="631"/>
      <c r="I319" s="631"/>
    </row>
    <row r="320" spans="1:9" ht="15">
      <c r="A320" s="631"/>
      <c r="B320" s="631"/>
      <c r="C320" s="631"/>
      <c r="D320" s="631"/>
      <c r="E320" s="631"/>
      <c r="F320" s="631"/>
      <c r="G320" s="631"/>
      <c r="H320" s="631"/>
      <c r="I320" s="631"/>
    </row>
    <row r="321" spans="1:9" ht="15">
      <c r="A321" s="631"/>
      <c r="B321" s="631"/>
      <c r="C321" s="631"/>
      <c r="D321" s="631"/>
      <c r="E321" s="631"/>
      <c r="F321" s="631"/>
      <c r="G321" s="631"/>
      <c r="H321" s="631"/>
      <c r="I321" s="631"/>
    </row>
    <row r="322" spans="1:9" ht="15">
      <c r="A322" s="631"/>
      <c r="B322" s="631"/>
      <c r="C322" s="631"/>
      <c r="D322" s="631"/>
      <c r="E322" s="631"/>
      <c r="F322" s="631"/>
      <c r="G322" s="631"/>
      <c r="H322" s="631"/>
      <c r="I322" s="631"/>
    </row>
    <row r="323" spans="1:9" ht="15">
      <c r="A323" s="631"/>
      <c r="B323" s="631"/>
      <c r="C323" s="631"/>
      <c r="D323" s="631"/>
      <c r="E323" s="631"/>
      <c r="F323" s="631"/>
      <c r="G323" s="631"/>
      <c r="H323" s="631"/>
      <c r="I323" s="631"/>
    </row>
    <row r="324" spans="1:9" ht="15">
      <c r="A324" s="631"/>
      <c r="B324" s="631"/>
      <c r="C324" s="631"/>
      <c r="D324" s="631"/>
      <c r="E324" s="631"/>
      <c r="F324" s="631"/>
      <c r="G324" s="631"/>
      <c r="H324" s="631"/>
      <c r="I324" s="631"/>
    </row>
    <row r="325" spans="1:9" ht="15">
      <c r="A325" s="631"/>
      <c r="B325" s="631"/>
      <c r="C325" s="631"/>
      <c r="D325" s="631"/>
      <c r="E325" s="631"/>
      <c r="F325" s="631"/>
      <c r="G325" s="631"/>
      <c r="H325" s="631"/>
      <c r="I325" s="631"/>
    </row>
    <row r="326" spans="1:9" ht="15">
      <c r="A326" s="631"/>
      <c r="B326" s="631"/>
      <c r="C326" s="631"/>
      <c r="D326" s="631"/>
      <c r="E326" s="631"/>
      <c r="F326" s="631"/>
      <c r="G326" s="631"/>
      <c r="H326" s="631"/>
      <c r="I326" s="631"/>
    </row>
    <row r="327" spans="1:9" ht="15">
      <c r="A327" s="631"/>
      <c r="B327" s="631"/>
      <c r="C327" s="631"/>
      <c r="D327" s="631"/>
      <c r="E327" s="631"/>
      <c r="F327" s="631"/>
      <c r="G327" s="631"/>
      <c r="H327" s="631"/>
      <c r="I327" s="631"/>
    </row>
    <row r="328" spans="1:9" ht="15">
      <c r="A328" s="631"/>
      <c r="B328" s="631"/>
      <c r="C328" s="631"/>
      <c r="D328" s="631"/>
      <c r="E328" s="631"/>
      <c r="F328" s="631"/>
      <c r="G328" s="631"/>
      <c r="H328" s="631"/>
      <c r="I328" s="631"/>
    </row>
    <row r="329" spans="1:9" ht="15">
      <c r="A329" s="631"/>
      <c r="B329" s="631"/>
      <c r="C329" s="631"/>
      <c r="D329" s="631"/>
      <c r="E329" s="631"/>
      <c r="F329" s="631"/>
      <c r="G329" s="631"/>
      <c r="H329" s="631"/>
      <c r="I329" s="631"/>
    </row>
    <row r="330" spans="1:9" ht="15">
      <c r="A330" s="631"/>
      <c r="B330" s="631"/>
      <c r="C330" s="631"/>
      <c r="D330" s="631"/>
      <c r="E330" s="631"/>
      <c r="F330" s="631"/>
      <c r="G330" s="631"/>
      <c r="H330" s="631"/>
      <c r="I330" s="631"/>
    </row>
    <row r="331" spans="1:9" ht="15">
      <c r="A331" s="631"/>
      <c r="B331" s="631"/>
      <c r="C331" s="631"/>
      <c r="D331" s="631"/>
      <c r="E331" s="631"/>
      <c r="F331" s="631"/>
      <c r="G331" s="631"/>
      <c r="H331" s="631"/>
      <c r="I331" s="631"/>
    </row>
    <row r="332" spans="1:9" ht="15">
      <c r="A332" s="631"/>
      <c r="B332" s="631"/>
      <c r="C332" s="631"/>
      <c r="D332" s="631"/>
      <c r="E332" s="631"/>
      <c r="F332" s="631"/>
      <c r="G332" s="631"/>
      <c r="H332" s="631"/>
      <c r="I332" s="631"/>
    </row>
    <row r="333" spans="1:9" ht="15">
      <c r="A333" s="631"/>
      <c r="B333" s="631"/>
      <c r="C333" s="631"/>
      <c r="D333" s="631"/>
      <c r="E333" s="631"/>
      <c r="F333" s="631"/>
      <c r="G333" s="631"/>
      <c r="H333" s="631"/>
      <c r="I333" s="631"/>
    </row>
    <row r="334" spans="1:9" ht="15">
      <c r="A334" s="631"/>
      <c r="B334" s="631"/>
      <c r="C334" s="631"/>
      <c r="D334" s="631"/>
      <c r="E334" s="631"/>
      <c r="F334" s="631"/>
      <c r="G334" s="631"/>
      <c r="H334" s="631"/>
      <c r="I334" s="631"/>
    </row>
    <row r="335" spans="1:9" ht="15">
      <c r="A335" s="631"/>
      <c r="B335" s="631"/>
      <c r="C335" s="631"/>
      <c r="D335" s="631"/>
      <c r="E335" s="631"/>
      <c r="F335" s="631"/>
      <c r="G335" s="631"/>
      <c r="H335" s="631"/>
      <c r="I335" s="631"/>
    </row>
    <row r="336" spans="1:9" ht="15">
      <c r="A336" s="631"/>
      <c r="B336" s="631"/>
      <c r="C336" s="631"/>
      <c r="D336" s="631"/>
      <c r="E336" s="631"/>
      <c r="F336" s="631"/>
      <c r="G336" s="631"/>
      <c r="H336" s="631"/>
      <c r="I336" s="631"/>
    </row>
    <row r="337" spans="1:9" ht="15">
      <c r="A337" s="631"/>
      <c r="B337" s="631"/>
      <c r="C337" s="631"/>
      <c r="D337" s="631"/>
      <c r="E337" s="631"/>
      <c r="F337" s="631"/>
      <c r="G337" s="631"/>
      <c r="H337" s="631"/>
      <c r="I337" s="631"/>
    </row>
    <row r="338" spans="1:9" ht="15">
      <c r="A338" s="631"/>
      <c r="B338" s="631"/>
      <c r="C338" s="631"/>
      <c r="D338" s="631"/>
      <c r="E338" s="631"/>
      <c r="F338" s="631"/>
      <c r="G338" s="631"/>
      <c r="H338" s="631"/>
      <c r="I338" s="631"/>
    </row>
    <row r="339" spans="1:9" ht="15">
      <c r="A339" s="631"/>
      <c r="B339" s="631"/>
      <c r="C339" s="631"/>
      <c r="D339" s="631"/>
      <c r="E339" s="631"/>
      <c r="F339" s="631"/>
      <c r="G339" s="631"/>
      <c r="H339" s="631"/>
      <c r="I339" s="631"/>
    </row>
    <row r="340" spans="1:9" ht="15">
      <c r="A340" s="631"/>
      <c r="B340" s="631"/>
      <c r="C340" s="631"/>
      <c r="D340" s="631"/>
      <c r="E340" s="631"/>
      <c r="F340" s="631"/>
      <c r="G340" s="631"/>
      <c r="H340" s="631"/>
      <c r="I340" s="631"/>
    </row>
    <row r="341" spans="1:9" ht="15">
      <c r="A341" s="631"/>
      <c r="B341" s="631"/>
      <c r="C341" s="631"/>
      <c r="D341" s="631"/>
      <c r="E341" s="631"/>
      <c r="F341" s="631"/>
      <c r="G341" s="631"/>
      <c r="H341" s="631"/>
      <c r="I341" s="631"/>
    </row>
    <row r="342" spans="1:9" ht="15">
      <c r="A342" s="631"/>
      <c r="B342" s="631"/>
      <c r="C342" s="631"/>
      <c r="D342" s="631"/>
      <c r="E342" s="631"/>
      <c r="F342" s="631"/>
      <c r="G342" s="631"/>
      <c r="H342" s="631"/>
      <c r="I342" s="631"/>
    </row>
    <row r="343" spans="1:9" ht="15">
      <c r="A343" s="631"/>
      <c r="B343" s="631"/>
      <c r="C343" s="631"/>
      <c r="D343" s="631"/>
      <c r="E343" s="631"/>
      <c r="F343" s="631"/>
      <c r="G343" s="631"/>
      <c r="H343" s="631"/>
      <c r="I343" s="631"/>
    </row>
    <row r="344" spans="1:9" ht="15">
      <c r="A344" s="631"/>
      <c r="B344" s="631"/>
      <c r="C344" s="631"/>
      <c r="D344" s="631"/>
      <c r="E344" s="631"/>
      <c r="F344" s="631"/>
      <c r="G344" s="631"/>
      <c r="H344" s="631"/>
      <c r="I344" s="631"/>
    </row>
    <row r="345" spans="1:9" ht="15">
      <c r="A345" s="631"/>
      <c r="B345" s="631"/>
      <c r="C345" s="631"/>
      <c r="D345" s="631"/>
      <c r="E345" s="631"/>
      <c r="F345" s="631"/>
      <c r="G345" s="631"/>
      <c r="H345" s="631"/>
      <c r="I345" s="631"/>
    </row>
    <row r="346" spans="1:9" ht="15">
      <c r="A346" s="631"/>
      <c r="B346" s="631"/>
      <c r="C346" s="631"/>
      <c r="D346" s="631"/>
      <c r="E346" s="631"/>
      <c r="F346" s="631"/>
      <c r="G346" s="631"/>
      <c r="H346" s="631"/>
      <c r="I346" s="631"/>
    </row>
    <row r="347" spans="1:9" ht="15">
      <c r="A347" s="631"/>
      <c r="B347" s="631"/>
      <c r="C347" s="631"/>
      <c r="D347" s="631"/>
      <c r="E347" s="631"/>
      <c r="F347" s="631"/>
      <c r="G347" s="631"/>
      <c r="H347" s="631"/>
      <c r="I347" s="631"/>
    </row>
    <row r="348" spans="1:9" ht="15">
      <c r="A348" s="631"/>
      <c r="B348" s="631"/>
      <c r="C348" s="631"/>
      <c r="D348" s="631"/>
      <c r="E348" s="631"/>
      <c r="F348" s="631"/>
      <c r="G348" s="631"/>
      <c r="H348" s="631"/>
      <c r="I348" s="631"/>
    </row>
    <row r="349" spans="1:9" ht="15">
      <c r="A349" s="631"/>
      <c r="B349" s="631"/>
      <c r="C349" s="631"/>
      <c r="D349" s="631"/>
      <c r="E349" s="631"/>
      <c r="F349" s="631"/>
      <c r="G349" s="631"/>
      <c r="H349" s="631"/>
      <c r="I349" s="631"/>
    </row>
    <row r="350" spans="1:9" ht="15">
      <c r="A350" s="631"/>
      <c r="B350" s="631"/>
      <c r="C350" s="631"/>
      <c r="D350" s="631"/>
      <c r="E350" s="631"/>
      <c r="F350" s="631"/>
      <c r="G350" s="631"/>
      <c r="H350" s="631"/>
      <c r="I350" s="631"/>
    </row>
    <row r="351" spans="1:9" ht="15">
      <c r="A351" s="631"/>
      <c r="B351" s="631"/>
      <c r="C351" s="631"/>
      <c r="D351" s="631"/>
      <c r="E351" s="631"/>
      <c r="F351" s="631"/>
      <c r="G351" s="631"/>
      <c r="H351" s="631"/>
      <c r="I351" s="631"/>
    </row>
    <row r="352" spans="1:9" ht="15">
      <c r="A352" s="631"/>
      <c r="B352" s="631"/>
      <c r="C352" s="631"/>
      <c r="D352" s="631"/>
      <c r="E352" s="631"/>
      <c r="F352" s="631"/>
      <c r="G352" s="631"/>
      <c r="H352" s="631"/>
      <c r="I352" s="631"/>
    </row>
    <row r="353" spans="1:9" ht="15">
      <c r="A353" s="631"/>
      <c r="B353" s="631"/>
      <c r="C353" s="631"/>
      <c r="D353" s="631"/>
      <c r="E353" s="631"/>
      <c r="F353" s="631"/>
      <c r="G353" s="631"/>
      <c r="H353" s="631"/>
      <c r="I353" s="631"/>
    </row>
    <row r="354" spans="1:9" ht="15">
      <c r="A354" s="631"/>
      <c r="B354" s="631"/>
      <c r="C354" s="631"/>
      <c r="D354" s="631"/>
      <c r="E354" s="631"/>
      <c r="F354" s="631"/>
      <c r="G354" s="631"/>
      <c r="H354" s="631"/>
      <c r="I354" s="631"/>
    </row>
    <row r="355" spans="1:9" ht="15">
      <c r="A355" s="631"/>
      <c r="B355" s="631"/>
      <c r="C355" s="631"/>
      <c r="D355" s="631"/>
      <c r="E355" s="631"/>
      <c r="F355" s="631"/>
      <c r="G355" s="631"/>
      <c r="H355" s="631"/>
      <c r="I355" s="631"/>
    </row>
    <row r="356" spans="1:9" ht="15">
      <c r="A356" s="631"/>
      <c r="B356" s="631"/>
      <c r="C356" s="631"/>
      <c r="D356" s="631"/>
      <c r="E356" s="631"/>
      <c r="F356" s="631"/>
      <c r="G356" s="631"/>
      <c r="H356" s="631"/>
      <c r="I356" s="631"/>
    </row>
    <row r="357" spans="1:9" ht="15">
      <c r="A357" s="631"/>
      <c r="B357" s="631"/>
      <c r="C357" s="631"/>
      <c r="D357" s="631"/>
      <c r="E357" s="631"/>
      <c r="F357" s="631"/>
      <c r="G357" s="631"/>
      <c r="H357" s="631"/>
      <c r="I357" s="631"/>
    </row>
    <row r="358" spans="1:9" ht="15">
      <c r="A358" s="631"/>
      <c r="B358" s="631"/>
      <c r="C358" s="631"/>
      <c r="D358" s="631"/>
      <c r="E358" s="631"/>
      <c r="F358" s="631"/>
      <c r="G358" s="631"/>
      <c r="H358" s="631"/>
      <c r="I358" s="631"/>
    </row>
    <row r="359" spans="1:9" ht="15">
      <c r="A359" s="631"/>
      <c r="B359" s="631"/>
      <c r="C359" s="631"/>
      <c r="D359" s="631"/>
      <c r="E359" s="631"/>
      <c r="F359" s="631"/>
      <c r="G359" s="631"/>
      <c r="H359" s="631"/>
      <c r="I359" s="631"/>
    </row>
    <row r="360" spans="1:9" ht="15">
      <c r="A360" s="631"/>
      <c r="B360" s="631"/>
      <c r="C360" s="631"/>
      <c r="D360" s="631"/>
      <c r="E360" s="631"/>
      <c r="F360" s="631"/>
      <c r="G360" s="631"/>
      <c r="H360" s="631"/>
      <c r="I360" s="631"/>
    </row>
    <row r="361" spans="1:9" ht="15">
      <c r="A361" s="631"/>
      <c r="B361" s="631"/>
      <c r="C361" s="631"/>
      <c r="D361" s="631"/>
      <c r="E361" s="631"/>
      <c r="F361" s="631"/>
      <c r="G361" s="631"/>
      <c r="H361" s="631"/>
      <c r="I361" s="631"/>
    </row>
    <row r="362" spans="1:9" ht="15">
      <c r="A362" s="631"/>
      <c r="B362" s="631"/>
      <c r="C362" s="631"/>
      <c r="D362" s="631"/>
      <c r="E362" s="631"/>
      <c r="F362" s="631"/>
      <c r="G362" s="631"/>
      <c r="H362" s="631"/>
      <c r="I362" s="631"/>
    </row>
    <row r="363" spans="1:9" ht="15">
      <c r="A363" s="631"/>
      <c r="B363" s="631"/>
      <c r="C363" s="631"/>
      <c r="D363" s="631"/>
      <c r="E363" s="631"/>
      <c r="F363" s="631"/>
      <c r="G363" s="631"/>
      <c r="H363" s="631"/>
      <c r="I363" s="631"/>
    </row>
    <row r="364" spans="1:9" ht="15">
      <c r="A364" s="631"/>
      <c r="B364" s="631"/>
      <c r="C364" s="631"/>
      <c r="D364" s="631"/>
      <c r="E364" s="631"/>
      <c r="F364" s="631"/>
      <c r="G364" s="631"/>
      <c r="H364" s="631"/>
      <c r="I364" s="631"/>
    </row>
    <row r="365" spans="1:9" ht="15">
      <c r="A365" s="631"/>
      <c r="B365" s="631"/>
      <c r="C365" s="631"/>
      <c r="D365" s="631"/>
      <c r="E365" s="631"/>
      <c r="F365" s="631"/>
      <c r="G365" s="631"/>
      <c r="H365" s="631"/>
      <c r="I365" s="631"/>
    </row>
    <row r="366" spans="1:9" ht="15">
      <c r="A366" s="631"/>
      <c r="B366" s="631"/>
      <c r="C366" s="631"/>
      <c r="D366" s="631"/>
      <c r="E366" s="631"/>
      <c r="F366" s="631"/>
      <c r="G366" s="631"/>
      <c r="H366" s="631"/>
      <c r="I366" s="631"/>
    </row>
    <row r="367" spans="1:9" ht="15">
      <c r="A367" s="631"/>
      <c r="B367" s="631"/>
      <c r="C367" s="631"/>
      <c r="D367" s="631"/>
      <c r="E367" s="631"/>
      <c r="F367" s="631"/>
      <c r="G367" s="631"/>
      <c r="H367" s="631"/>
      <c r="I367" s="631"/>
    </row>
    <row r="368" spans="1:9" ht="15">
      <c r="A368" s="631"/>
      <c r="B368" s="631"/>
      <c r="C368" s="631"/>
      <c r="D368" s="631"/>
      <c r="E368" s="631"/>
      <c r="F368" s="631"/>
      <c r="G368" s="631"/>
      <c r="H368" s="631"/>
      <c r="I368" s="631"/>
    </row>
    <row r="369" spans="1:9" ht="15">
      <c r="A369" s="631"/>
      <c r="B369" s="631"/>
      <c r="C369" s="631"/>
      <c r="D369" s="631"/>
      <c r="E369" s="631"/>
      <c r="F369" s="631"/>
      <c r="G369" s="631"/>
      <c r="H369" s="631"/>
      <c r="I369" s="631"/>
    </row>
    <row r="370" spans="1:9" ht="15">
      <c r="A370" s="631"/>
      <c r="B370" s="631"/>
      <c r="C370" s="631"/>
      <c r="D370" s="631"/>
      <c r="E370" s="631"/>
      <c r="F370" s="631"/>
      <c r="G370" s="631"/>
      <c r="H370" s="631"/>
      <c r="I370" s="631"/>
    </row>
    <row r="371" spans="1:9" ht="15">
      <c r="A371" s="631"/>
      <c r="B371" s="631"/>
      <c r="C371" s="631"/>
      <c r="D371" s="631"/>
      <c r="E371" s="631"/>
      <c r="F371" s="631"/>
      <c r="G371" s="631"/>
      <c r="H371" s="631"/>
      <c r="I371" s="631"/>
    </row>
    <row r="372" spans="1:9" ht="15">
      <c r="A372" s="631"/>
      <c r="B372" s="631"/>
      <c r="C372" s="631"/>
      <c r="D372" s="631"/>
      <c r="E372" s="631"/>
      <c r="F372" s="631"/>
      <c r="G372" s="631"/>
      <c r="H372" s="631"/>
      <c r="I372" s="631"/>
    </row>
    <row r="373" spans="1:9" ht="15">
      <c r="A373" s="631"/>
      <c r="B373" s="631"/>
      <c r="C373" s="631"/>
      <c r="D373" s="631"/>
      <c r="E373" s="631"/>
      <c r="F373" s="631"/>
      <c r="G373" s="631"/>
      <c r="H373" s="631"/>
      <c r="I373" s="631"/>
    </row>
    <row r="374" spans="1:9" ht="15">
      <c r="A374" s="631"/>
      <c r="B374" s="631"/>
      <c r="C374" s="631"/>
      <c r="D374" s="631"/>
      <c r="E374" s="631"/>
      <c r="F374" s="631"/>
      <c r="G374" s="631"/>
      <c r="H374" s="631"/>
      <c r="I374" s="631"/>
    </row>
    <row r="375" spans="1:9" ht="15">
      <c r="A375" s="631"/>
      <c r="B375" s="631"/>
      <c r="C375" s="631"/>
      <c r="D375" s="631"/>
      <c r="E375" s="631"/>
      <c r="F375" s="631"/>
      <c r="G375" s="631"/>
      <c r="H375" s="631"/>
      <c r="I375" s="631"/>
    </row>
    <row r="376" spans="1:9" ht="15">
      <c r="A376" s="631"/>
      <c r="B376" s="631"/>
      <c r="C376" s="631"/>
      <c r="D376" s="631"/>
      <c r="E376" s="631"/>
      <c r="F376" s="631"/>
      <c r="G376" s="631"/>
      <c r="H376" s="631"/>
      <c r="I376" s="631"/>
    </row>
    <row r="377" spans="1:9" ht="15">
      <c r="A377" s="631"/>
      <c r="B377" s="631"/>
      <c r="C377" s="631"/>
      <c r="D377" s="631"/>
      <c r="E377" s="631"/>
      <c r="F377" s="631"/>
      <c r="G377" s="631"/>
      <c r="H377" s="631"/>
      <c r="I377" s="631"/>
    </row>
    <row r="378" spans="1:9" ht="15">
      <c r="A378" s="631"/>
      <c r="B378" s="631"/>
      <c r="C378" s="631"/>
      <c r="D378" s="631"/>
      <c r="E378" s="631"/>
      <c r="F378" s="631"/>
      <c r="G378" s="631"/>
      <c r="H378" s="631"/>
      <c r="I378" s="631"/>
    </row>
    <row r="379" spans="1:9" ht="15">
      <c r="A379" s="631"/>
      <c r="B379" s="631"/>
      <c r="C379" s="631"/>
      <c r="D379" s="631"/>
      <c r="E379" s="631"/>
      <c r="F379" s="631"/>
      <c r="G379" s="631"/>
      <c r="H379" s="631"/>
      <c r="I379" s="631"/>
    </row>
    <row r="380" spans="1:9" ht="15">
      <c r="A380" s="631"/>
      <c r="B380" s="631"/>
      <c r="C380" s="631"/>
      <c r="D380" s="631"/>
      <c r="E380" s="631"/>
      <c r="F380" s="631"/>
      <c r="G380" s="631"/>
      <c r="H380" s="631"/>
      <c r="I380" s="631"/>
    </row>
    <row r="381" spans="1:9" ht="15">
      <c r="A381" s="631"/>
      <c r="B381" s="631"/>
      <c r="C381" s="631"/>
      <c r="D381" s="631"/>
      <c r="E381" s="631"/>
      <c r="F381" s="631"/>
      <c r="G381" s="631"/>
      <c r="H381" s="631"/>
      <c r="I381" s="631"/>
    </row>
    <row r="382" spans="1:9" ht="15">
      <c r="A382" s="631"/>
      <c r="B382" s="631"/>
      <c r="C382" s="631"/>
      <c r="D382" s="631"/>
      <c r="E382" s="631"/>
      <c r="F382" s="631"/>
      <c r="G382" s="631"/>
      <c r="H382" s="631"/>
      <c r="I382" s="631"/>
    </row>
    <row r="383" spans="1:9" ht="15">
      <c r="A383" s="631"/>
      <c r="B383" s="631"/>
      <c r="C383" s="631"/>
      <c r="D383" s="631"/>
      <c r="E383" s="631"/>
      <c r="F383" s="631"/>
      <c r="G383" s="631"/>
      <c r="H383" s="631"/>
      <c r="I383" s="631"/>
    </row>
    <row r="384" spans="1:9" ht="15">
      <c r="A384" s="631"/>
      <c r="B384" s="631"/>
      <c r="C384" s="631"/>
      <c r="D384" s="631"/>
      <c r="E384" s="631"/>
      <c r="F384" s="631"/>
      <c r="G384" s="631"/>
      <c r="H384" s="631"/>
      <c r="I384" s="631"/>
    </row>
    <row r="385" spans="1:9" ht="15">
      <c r="A385" s="631"/>
      <c r="B385" s="631"/>
      <c r="C385" s="631"/>
      <c r="D385" s="631"/>
      <c r="E385" s="631"/>
      <c r="F385" s="631"/>
      <c r="G385" s="631"/>
      <c r="H385" s="631"/>
      <c r="I385" s="631"/>
    </row>
    <row r="386" spans="1:9" ht="15">
      <c r="A386" s="631"/>
      <c r="B386" s="631"/>
      <c r="C386" s="631"/>
      <c r="D386" s="631"/>
      <c r="E386" s="631"/>
      <c r="F386" s="631"/>
      <c r="G386" s="631"/>
      <c r="H386" s="631"/>
      <c r="I386" s="631"/>
    </row>
    <row r="387" spans="1:9" ht="15">
      <c r="A387" s="631"/>
      <c r="B387" s="631"/>
      <c r="C387" s="631"/>
      <c r="D387" s="631"/>
      <c r="E387" s="631"/>
      <c r="F387" s="631"/>
      <c r="G387" s="631"/>
      <c r="H387" s="631"/>
      <c r="I387" s="631"/>
    </row>
    <row r="388" spans="1:9" ht="15">
      <c r="A388" s="631"/>
      <c r="B388" s="631"/>
      <c r="C388" s="631"/>
      <c r="D388" s="631"/>
      <c r="E388" s="631"/>
      <c r="F388" s="631"/>
      <c r="G388" s="631"/>
      <c r="H388" s="631"/>
      <c r="I388" s="631"/>
    </row>
    <row r="389" spans="1:9" ht="15">
      <c r="A389" s="631"/>
      <c r="B389" s="631"/>
      <c r="C389" s="631"/>
      <c r="D389" s="631"/>
      <c r="E389" s="631"/>
      <c r="F389" s="631"/>
      <c r="G389" s="631"/>
      <c r="H389" s="631"/>
      <c r="I389" s="631"/>
    </row>
    <row r="390" spans="1:9" ht="15">
      <c r="A390" s="631"/>
      <c r="B390" s="631"/>
      <c r="C390" s="631"/>
      <c r="D390" s="631"/>
      <c r="E390" s="631"/>
      <c r="F390" s="631"/>
      <c r="G390" s="631"/>
      <c r="H390" s="631"/>
      <c r="I390" s="631"/>
    </row>
    <row r="391" spans="1:9" ht="15">
      <c r="A391" s="631"/>
      <c r="B391" s="631"/>
      <c r="C391" s="631"/>
      <c r="D391" s="631"/>
      <c r="E391" s="631"/>
      <c r="F391" s="631"/>
      <c r="G391" s="631"/>
      <c r="H391" s="631"/>
      <c r="I391" s="631"/>
    </row>
    <row r="392" spans="1:9" ht="15">
      <c r="A392" s="631"/>
      <c r="B392" s="631"/>
      <c r="C392" s="631"/>
      <c r="D392" s="631"/>
      <c r="E392" s="631"/>
      <c r="F392" s="631"/>
      <c r="G392" s="631"/>
      <c r="H392" s="631"/>
      <c r="I392" s="631"/>
    </row>
    <row r="393" spans="1:9" ht="15">
      <c r="A393" s="631"/>
      <c r="B393" s="631"/>
      <c r="C393" s="631"/>
      <c r="D393" s="631"/>
      <c r="E393" s="631"/>
      <c r="F393" s="631"/>
      <c r="G393" s="631"/>
      <c r="H393" s="631"/>
      <c r="I393" s="631"/>
    </row>
    <row r="394" spans="1:9" ht="15">
      <c r="A394" s="631"/>
      <c r="B394" s="631"/>
      <c r="C394" s="631"/>
      <c r="D394" s="631"/>
      <c r="E394" s="631"/>
      <c r="F394" s="631"/>
      <c r="G394" s="631"/>
      <c r="H394" s="631"/>
      <c r="I394" s="631"/>
    </row>
    <row r="395" spans="1:9" ht="15">
      <c r="A395" s="631"/>
      <c r="B395" s="631"/>
      <c r="C395" s="631"/>
      <c r="D395" s="631"/>
      <c r="E395" s="631"/>
      <c r="F395" s="631"/>
      <c r="G395" s="631"/>
      <c r="H395" s="631"/>
      <c r="I395" s="631"/>
    </row>
    <row r="396" spans="1:9" ht="15">
      <c r="A396" s="631"/>
      <c r="B396" s="631"/>
      <c r="C396" s="631"/>
      <c r="D396" s="631"/>
      <c r="E396" s="631"/>
      <c r="F396" s="631"/>
      <c r="G396" s="631"/>
      <c r="H396" s="631"/>
      <c r="I396" s="631"/>
    </row>
    <row r="397" spans="1:9" ht="15">
      <c r="A397" s="631"/>
      <c r="B397" s="631"/>
      <c r="C397" s="631"/>
      <c r="D397" s="631"/>
      <c r="E397" s="631"/>
      <c r="F397" s="631"/>
      <c r="G397" s="631"/>
      <c r="H397" s="631"/>
      <c r="I397" s="631"/>
    </row>
    <row r="398" spans="1:9" ht="15">
      <c r="A398" s="631"/>
      <c r="B398" s="631"/>
      <c r="C398" s="631"/>
      <c r="D398" s="631"/>
      <c r="E398" s="631"/>
      <c r="F398" s="631"/>
      <c r="G398" s="631"/>
      <c r="H398" s="631"/>
      <c r="I398" s="631"/>
    </row>
    <row r="399" spans="1:9" ht="15">
      <c r="A399" s="631"/>
      <c r="B399" s="631"/>
      <c r="C399" s="631"/>
      <c r="D399" s="631"/>
      <c r="E399" s="631"/>
      <c r="F399" s="631"/>
      <c r="G399" s="631"/>
      <c r="H399" s="631"/>
      <c r="I399" s="631"/>
    </row>
    <row r="400" spans="1:9" ht="15">
      <c r="A400" s="631"/>
      <c r="B400" s="631"/>
      <c r="C400" s="631"/>
      <c r="D400" s="631"/>
      <c r="E400" s="631"/>
      <c r="F400" s="631"/>
      <c r="G400" s="631"/>
      <c r="H400" s="631"/>
      <c r="I400" s="631"/>
    </row>
    <row r="401" spans="1:9" ht="15">
      <c r="A401" s="631"/>
      <c r="B401" s="631"/>
      <c r="C401" s="631"/>
      <c r="D401" s="631"/>
      <c r="E401" s="631"/>
      <c r="F401" s="631"/>
      <c r="G401" s="631"/>
      <c r="H401" s="631"/>
      <c r="I401" s="631"/>
    </row>
    <row r="402" spans="1:9" ht="15">
      <c r="A402" s="631"/>
      <c r="B402" s="631"/>
      <c r="C402" s="631"/>
      <c r="D402" s="631"/>
      <c r="E402" s="631"/>
      <c r="F402" s="631"/>
      <c r="G402" s="631"/>
      <c r="H402" s="631"/>
      <c r="I402" s="631"/>
    </row>
    <row r="403" spans="1:9" ht="15">
      <c r="A403" s="631"/>
      <c r="B403" s="631"/>
      <c r="C403" s="631"/>
      <c r="D403" s="631"/>
      <c r="E403" s="631"/>
      <c r="F403" s="631"/>
      <c r="G403" s="631"/>
      <c r="H403" s="631"/>
      <c r="I403" s="631"/>
    </row>
    <row r="404" spans="1:9" ht="15">
      <c r="A404" s="631"/>
      <c r="B404" s="631"/>
      <c r="C404" s="631"/>
      <c r="D404" s="631"/>
      <c r="E404" s="631"/>
      <c r="F404" s="631"/>
      <c r="G404" s="631"/>
      <c r="H404" s="631"/>
      <c r="I404" s="631"/>
    </row>
    <row r="405" spans="1:9" ht="15">
      <c r="A405" s="631"/>
      <c r="B405" s="631"/>
      <c r="C405" s="631"/>
      <c r="D405" s="631"/>
      <c r="E405" s="631"/>
      <c r="F405" s="631"/>
      <c r="G405" s="631"/>
      <c r="H405" s="631"/>
      <c r="I405" s="631"/>
    </row>
    <row r="406" spans="1:9" ht="15">
      <c r="A406" s="631"/>
      <c r="B406" s="631"/>
      <c r="C406" s="631"/>
      <c r="D406" s="631"/>
      <c r="E406" s="631"/>
      <c r="F406" s="631"/>
      <c r="G406" s="631"/>
      <c r="H406" s="631"/>
      <c r="I406" s="631"/>
    </row>
    <row r="407" spans="1:9" ht="15">
      <c r="A407" s="631"/>
      <c r="B407" s="631"/>
      <c r="C407" s="631"/>
      <c r="D407" s="631"/>
      <c r="E407" s="631"/>
      <c r="F407" s="631"/>
      <c r="G407" s="631"/>
      <c r="H407" s="631"/>
      <c r="I407" s="631"/>
    </row>
    <row r="408" spans="1:9" ht="15">
      <c r="A408" s="631"/>
      <c r="B408" s="631"/>
      <c r="C408" s="631"/>
      <c r="D408" s="631"/>
      <c r="E408" s="631"/>
      <c r="F408" s="631"/>
      <c r="G408" s="631"/>
      <c r="H408" s="631"/>
      <c r="I408" s="631"/>
    </row>
    <row r="409" spans="1:9" ht="15">
      <c r="A409" s="631"/>
      <c r="B409" s="631"/>
      <c r="C409" s="631"/>
      <c r="D409" s="631"/>
      <c r="E409" s="631"/>
      <c r="F409" s="631"/>
      <c r="G409" s="631"/>
      <c r="H409" s="631"/>
      <c r="I409" s="631"/>
    </row>
    <row r="410" spans="1:9" ht="15">
      <c r="A410" s="631"/>
      <c r="B410" s="631"/>
      <c r="C410" s="631"/>
      <c r="D410" s="631"/>
      <c r="E410" s="631"/>
      <c r="F410" s="631"/>
      <c r="G410" s="631"/>
      <c r="H410" s="631"/>
      <c r="I410" s="631"/>
    </row>
    <row r="411" spans="1:9" ht="15">
      <c r="A411" s="631"/>
      <c r="B411" s="631"/>
      <c r="C411" s="631"/>
      <c r="D411" s="631"/>
      <c r="E411" s="631"/>
      <c r="F411" s="631"/>
      <c r="G411" s="631"/>
      <c r="H411" s="631"/>
      <c r="I411" s="631"/>
    </row>
    <row r="412" spans="1:9" ht="15">
      <c r="A412" s="631"/>
      <c r="B412" s="631"/>
      <c r="C412" s="631"/>
      <c r="D412" s="631"/>
      <c r="E412" s="631"/>
      <c r="F412" s="631"/>
      <c r="G412" s="631"/>
      <c r="H412" s="631"/>
      <c r="I412" s="631"/>
    </row>
    <row r="413" spans="1:9" ht="15">
      <c r="A413" s="631"/>
      <c r="B413" s="631"/>
      <c r="C413" s="631"/>
      <c r="D413" s="631"/>
      <c r="E413" s="631"/>
      <c r="F413" s="631"/>
      <c r="G413" s="631"/>
      <c r="H413" s="631"/>
      <c r="I413" s="631"/>
    </row>
    <row r="414" spans="1:9" ht="15">
      <c r="A414" s="631"/>
      <c r="B414" s="631"/>
      <c r="C414" s="631"/>
      <c r="D414" s="631"/>
      <c r="E414" s="631"/>
      <c r="F414" s="631"/>
      <c r="G414" s="631"/>
      <c r="H414" s="631"/>
      <c r="I414" s="631"/>
    </row>
    <row r="415" spans="1:9" ht="15">
      <c r="A415" s="631"/>
      <c r="B415" s="631"/>
      <c r="C415" s="631"/>
      <c r="D415" s="631"/>
      <c r="E415" s="631"/>
      <c r="F415" s="631"/>
      <c r="G415" s="631"/>
      <c r="H415" s="631"/>
      <c r="I415" s="631"/>
    </row>
    <row r="416" spans="1:9" ht="15">
      <c r="A416" s="631"/>
      <c r="B416" s="631"/>
      <c r="C416" s="631"/>
      <c r="D416" s="631"/>
      <c r="E416" s="631"/>
      <c r="F416" s="631"/>
      <c r="G416" s="631"/>
      <c r="H416" s="631"/>
      <c r="I416" s="631"/>
    </row>
    <row r="417" spans="1:9" ht="15">
      <c r="A417" s="631"/>
      <c r="B417" s="631"/>
      <c r="C417" s="631"/>
      <c r="D417" s="631"/>
      <c r="E417" s="631"/>
      <c r="F417" s="631"/>
      <c r="G417" s="631"/>
      <c r="H417" s="631"/>
      <c r="I417" s="631"/>
    </row>
    <row r="418" spans="1:9" ht="15">
      <c r="A418" s="631"/>
      <c r="B418" s="631"/>
      <c r="C418" s="631"/>
      <c r="D418" s="631"/>
      <c r="E418" s="631"/>
      <c r="F418" s="631"/>
      <c r="G418" s="631"/>
      <c r="H418" s="631"/>
      <c r="I418" s="631"/>
    </row>
    <row r="419" spans="1:9" ht="15">
      <c r="A419" s="631"/>
      <c r="B419" s="631"/>
      <c r="C419" s="631"/>
      <c r="D419" s="631"/>
      <c r="E419" s="631"/>
      <c r="F419" s="631"/>
      <c r="G419" s="631"/>
      <c r="H419" s="631"/>
      <c r="I419" s="631"/>
    </row>
    <row r="420" spans="1:9" ht="15">
      <c r="A420" s="631"/>
      <c r="B420" s="631"/>
      <c r="C420" s="631"/>
      <c r="D420" s="631"/>
      <c r="E420" s="631"/>
      <c r="F420" s="631"/>
      <c r="G420" s="631"/>
      <c r="H420" s="631"/>
      <c r="I420" s="631"/>
    </row>
    <row r="421" spans="1:9" ht="15">
      <c r="A421" s="631"/>
      <c r="B421" s="631"/>
      <c r="C421" s="631"/>
      <c r="D421" s="631"/>
      <c r="E421" s="631"/>
      <c r="F421" s="631"/>
      <c r="G421" s="631"/>
      <c r="H421" s="631"/>
      <c r="I421" s="631"/>
    </row>
    <row r="422" spans="1:9" ht="15">
      <c r="A422" s="631"/>
      <c r="B422" s="631"/>
      <c r="C422" s="631"/>
      <c r="D422" s="631"/>
      <c r="E422" s="631"/>
      <c r="F422" s="631"/>
      <c r="G422" s="631"/>
      <c r="H422" s="631"/>
      <c r="I422" s="631"/>
    </row>
    <row r="423" spans="1:9" ht="15">
      <c r="A423" s="631"/>
      <c r="B423" s="631"/>
      <c r="C423" s="631"/>
      <c r="D423" s="631"/>
      <c r="E423" s="631"/>
      <c r="F423" s="631"/>
      <c r="G423" s="631"/>
      <c r="H423" s="631"/>
      <c r="I423" s="631"/>
    </row>
    <row r="424" spans="1:9" ht="15">
      <c r="A424" s="631"/>
      <c r="B424" s="631"/>
      <c r="C424" s="631"/>
      <c r="D424" s="631"/>
      <c r="E424" s="631"/>
      <c r="F424" s="631"/>
      <c r="G424" s="631"/>
      <c r="H424" s="631"/>
      <c r="I424" s="631"/>
    </row>
    <row r="425" spans="1:9" ht="15">
      <c r="A425" s="631"/>
      <c r="B425" s="631"/>
      <c r="C425" s="631"/>
      <c r="D425" s="631"/>
      <c r="E425" s="631"/>
      <c r="F425" s="631"/>
      <c r="G425" s="631"/>
      <c r="H425" s="631"/>
      <c r="I425" s="631"/>
    </row>
    <row r="426" spans="1:9" ht="15">
      <c r="A426" s="631"/>
      <c r="B426" s="631"/>
      <c r="C426" s="631"/>
      <c r="D426" s="631"/>
      <c r="E426" s="631"/>
      <c r="F426" s="631"/>
      <c r="G426" s="631"/>
      <c r="H426" s="631"/>
      <c r="I426" s="631"/>
    </row>
    <row r="427" spans="1:9" ht="15">
      <c r="A427" s="631"/>
      <c r="B427" s="631"/>
      <c r="C427" s="631"/>
      <c r="D427" s="631"/>
      <c r="E427" s="631"/>
      <c r="F427" s="631"/>
      <c r="G427" s="631"/>
      <c r="H427" s="631"/>
      <c r="I427" s="631"/>
    </row>
    <row r="428" spans="1:9" ht="15">
      <c r="A428" s="631"/>
      <c r="B428" s="631"/>
      <c r="C428" s="631"/>
      <c r="D428" s="631"/>
      <c r="E428" s="631"/>
      <c r="F428" s="631"/>
      <c r="G428" s="631"/>
      <c r="H428" s="631"/>
      <c r="I428" s="631"/>
    </row>
    <row r="429" spans="1:9" ht="15">
      <c r="A429" s="631"/>
      <c r="B429" s="631"/>
      <c r="C429" s="631"/>
      <c r="D429" s="631"/>
      <c r="E429" s="631"/>
      <c r="F429" s="631"/>
      <c r="G429" s="631"/>
      <c r="H429" s="631"/>
      <c r="I429" s="631"/>
    </row>
    <row r="430" spans="1:9" ht="15">
      <c r="A430" s="631"/>
      <c r="B430" s="631"/>
      <c r="C430" s="631"/>
      <c r="D430" s="631"/>
      <c r="E430" s="631"/>
      <c r="F430" s="631"/>
      <c r="G430" s="631"/>
      <c r="H430" s="631"/>
      <c r="I430" s="631"/>
    </row>
    <row r="431" spans="1:9" ht="15">
      <c r="A431" s="631"/>
      <c r="B431" s="631"/>
      <c r="C431" s="631"/>
      <c r="D431" s="631"/>
      <c r="E431" s="631"/>
      <c r="F431" s="631"/>
      <c r="G431" s="631"/>
      <c r="H431" s="631"/>
      <c r="I431" s="631"/>
    </row>
    <row r="432" spans="1:9" ht="15">
      <c r="A432" s="631"/>
      <c r="B432" s="631"/>
      <c r="C432" s="631"/>
      <c r="D432" s="631"/>
      <c r="E432" s="631"/>
      <c r="F432" s="631"/>
      <c r="G432" s="631"/>
      <c r="H432" s="631"/>
      <c r="I432" s="631"/>
    </row>
    <row r="433" spans="1:9" ht="15">
      <c r="A433" s="631"/>
      <c r="B433" s="631"/>
      <c r="C433" s="631"/>
      <c r="D433" s="631"/>
      <c r="E433" s="631"/>
      <c r="F433" s="631"/>
      <c r="G433" s="631"/>
      <c r="H433" s="631"/>
      <c r="I433" s="631"/>
    </row>
    <row r="434" spans="1:9" ht="15">
      <c r="A434" s="631"/>
      <c r="B434" s="631"/>
      <c r="C434" s="631"/>
      <c r="D434" s="631"/>
      <c r="E434" s="631"/>
      <c r="F434" s="631"/>
      <c r="G434" s="631"/>
      <c r="H434" s="631"/>
      <c r="I434" s="631"/>
    </row>
    <row r="435" spans="1:9" ht="15">
      <c r="A435" s="631"/>
      <c r="B435" s="631"/>
      <c r="C435" s="631"/>
      <c r="D435" s="631"/>
      <c r="E435" s="631"/>
      <c r="F435" s="631"/>
      <c r="G435" s="631"/>
      <c r="H435" s="631"/>
      <c r="I435" s="631"/>
    </row>
    <row r="436" spans="1:9" ht="15">
      <c r="A436" s="631"/>
      <c r="B436" s="631"/>
      <c r="C436" s="631"/>
      <c r="D436" s="631"/>
      <c r="E436" s="631"/>
      <c r="F436" s="631"/>
      <c r="G436" s="631"/>
      <c r="H436" s="631"/>
      <c r="I436" s="631"/>
    </row>
    <row r="437" spans="1:9" ht="15">
      <c r="A437" s="631"/>
      <c r="B437" s="631"/>
      <c r="C437" s="631"/>
      <c r="D437" s="631"/>
      <c r="E437" s="631"/>
      <c r="F437" s="631"/>
      <c r="G437" s="631"/>
      <c r="H437" s="631"/>
      <c r="I437" s="631"/>
    </row>
    <row r="438" spans="1:9" ht="15">
      <c r="A438" s="631"/>
      <c r="B438" s="631"/>
      <c r="C438" s="631"/>
      <c r="D438" s="631"/>
      <c r="E438" s="631"/>
      <c r="F438" s="631"/>
      <c r="G438" s="631"/>
      <c r="H438" s="631"/>
      <c r="I438" s="631"/>
    </row>
    <row r="439" spans="1:9" ht="15">
      <c r="A439" s="631"/>
      <c r="B439" s="631"/>
      <c r="C439" s="631"/>
      <c r="D439" s="631"/>
      <c r="E439" s="631"/>
      <c r="F439" s="631"/>
      <c r="G439" s="631"/>
      <c r="H439" s="631"/>
      <c r="I439" s="631"/>
    </row>
    <row r="440" spans="1:9" ht="15">
      <c r="A440" s="631"/>
      <c r="B440" s="631"/>
      <c r="C440" s="631"/>
      <c r="D440" s="631"/>
      <c r="E440" s="631"/>
      <c r="F440" s="631"/>
      <c r="G440" s="631"/>
      <c r="H440" s="631"/>
      <c r="I440" s="631"/>
    </row>
    <row r="441" spans="1:9" ht="15">
      <c r="A441" s="631"/>
      <c r="B441" s="631"/>
      <c r="C441" s="631"/>
      <c r="D441" s="631"/>
      <c r="E441" s="631"/>
      <c r="F441" s="631"/>
      <c r="G441" s="631"/>
      <c r="H441" s="631"/>
      <c r="I441" s="631"/>
    </row>
    <row r="442" spans="1:9" ht="15">
      <c r="A442" s="631"/>
      <c r="B442" s="631"/>
      <c r="C442" s="631"/>
      <c r="D442" s="631"/>
      <c r="E442" s="631"/>
      <c r="F442" s="631"/>
      <c r="G442" s="631"/>
      <c r="H442" s="631"/>
      <c r="I442" s="631"/>
    </row>
    <row r="443" spans="1:9" ht="15">
      <c r="A443" s="631"/>
      <c r="B443" s="631"/>
      <c r="C443" s="631"/>
      <c r="D443" s="631"/>
      <c r="E443" s="631"/>
      <c r="F443" s="631"/>
      <c r="G443" s="631"/>
      <c r="H443" s="631"/>
      <c r="I443" s="631"/>
    </row>
    <row r="444" spans="1:9" ht="15">
      <c r="A444" s="631"/>
      <c r="B444" s="631"/>
      <c r="C444" s="631"/>
      <c r="D444" s="631"/>
      <c r="E444" s="631"/>
      <c r="F444" s="631"/>
      <c r="G444" s="631"/>
      <c r="H444" s="631"/>
      <c r="I444" s="631"/>
    </row>
    <row r="445" spans="1:9" ht="15">
      <c r="A445" s="631"/>
      <c r="B445" s="631"/>
      <c r="C445" s="631"/>
      <c r="D445" s="631"/>
      <c r="E445" s="631"/>
      <c r="F445" s="631"/>
      <c r="G445" s="631"/>
      <c r="H445" s="631"/>
      <c r="I445" s="631"/>
    </row>
    <row r="446" spans="1:9" ht="15">
      <c r="A446" s="631"/>
      <c r="B446" s="631"/>
      <c r="C446" s="631"/>
      <c r="D446" s="631"/>
      <c r="E446" s="631"/>
      <c r="F446" s="631"/>
      <c r="G446" s="631"/>
      <c r="H446" s="631"/>
      <c r="I446" s="631"/>
    </row>
    <row r="447" spans="1:9" ht="15">
      <c r="A447" s="631"/>
      <c r="B447" s="631"/>
      <c r="C447" s="631"/>
      <c r="D447" s="631"/>
      <c r="E447" s="631"/>
      <c r="F447" s="631"/>
      <c r="G447" s="631"/>
      <c r="H447" s="631"/>
      <c r="I447" s="631"/>
    </row>
    <row r="448" spans="1:9" ht="15">
      <c r="A448" s="631"/>
      <c r="B448" s="631"/>
      <c r="C448" s="631"/>
      <c r="D448" s="631"/>
      <c r="E448" s="631"/>
      <c r="F448" s="631"/>
      <c r="G448" s="631"/>
      <c r="H448" s="631"/>
      <c r="I448" s="631"/>
    </row>
    <row r="449" spans="1:9" ht="15">
      <c r="A449" s="631"/>
      <c r="B449" s="631"/>
      <c r="C449" s="631"/>
      <c r="D449" s="631"/>
      <c r="E449" s="631"/>
      <c r="F449" s="631"/>
      <c r="G449" s="631"/>
      <c r="H449" s="631"/>
      <c r="I449" s="631"/>
    </row>
    <row r="450" spans="1:9" ht="15">
      <c r="A450" s="631"/>
      <c r="B450" s="631"/>
      <c r="C450" s="631"/>
      <c r="D450" s="631"/>
      <c r="E450" s="631"/>
      <c r="F450" s="631"/>
      <c r="G450" s="631"/>
      <c r="H450" s="631"/>
      <c r="I450" s="631"/>
    </row>
    <row r="451" spans="1:9" ht="15">
      <c r="A451" s="631"/>
      <c r="B451" s="631"/>
      <c r="C451" s="631"/>
      <c r="D451" s="631"/>
      <c r="E451" s="631"/>
      <c r="F451" s="631"/>
      <c r="G451" s="631"/>
      <c r="H451" s="631"/>
      <c r="I451" s="631"/>
    </row>
    <row r="452" spans="1:9" ht="15">
      <c r="A452" s="631"/>
      <c r="B452" s="631"/>
      <c r="C452" s="631"/>
      <c r="D452" s="631"/>
      <c r="E452" s="631"/>
      <c r="F452" s="631"/>
      <c r="G452" s="631"/>
      <c r="H452" s="631"/>
      <c r="I452" s="631"/>
    </row>
    <row r="453" spans="1:9" ht="15">
      <c r="A453" s="631"/>
      <c r="B453" s="631"/>
      <c r="C453" s="631"/>
      <c r="D453" s="631"/>
      <c r="E453" s="631"/>
      <c r="F453" s="631"/>
      <c r="G453" s="631"/>
      <c r="H453" s="631"/>
      <c r="I453" s="631"/>
    </row>
    <row r="454" spans="1:9" ht="15">
      <c r="A454" s="631"/>
      <c r="B454" s="631"/>
      <c r="C454" s="631"/>
      <c r="D454" s="631"/>
      <c r="E454" s="631"/>
      <c r="F454" s="631"/>
      <c r="G454" s="631"/>
      <c r="H454" s="631"/>
      <c r="I454" s="631"/>
    </row>
    <row r="455" spans="1:9" ht="15">
      <c r="A455" s="631"/>
      <c r="B455" s="631"/>
      <c r="C455" s="631"/>
      <c r="D455" s="631"/>
      <c r="E455" s="631"/>
      <c r="F455" s="631"/>
      <c r="G455" s="631"/>
      <c r="H455" s="631"/>
      <c r="I455" s="631"/>
    </row>
    <row r="456" spans="1:9" ht="15">
      <c r="A456" s="631"/>
      <c r="B456" s="631"/>
      <c r="C456" s="631"/>
      <c r="D456" s="631"/>
      <c r="E456" s="631"/>
      <c r="F456" s="631"/>
      <c r="G456" s="631"/>
      <c r="H456" s="631"/>
      <c r="I456" s="631"/>
    </row>
    <row r="457" spans="1:9" ht="15">
      <c r="A457" s="631"/>
      <c r="B457" s="631"/>
      <c r="C457" s="631"/>
      <c r="D457" s="631"/>
      <c r="E457" s="631"/>
      <c r="F457" s="631"/>
      <c r="G457" s="631"/>
      <c r="H457" s="631"/>
      <c r="I457" s="631"/>
    </row>
    <row r="458" spans="1:9" ht="15">
      <c r="A458" s="631"/>
      <c r="B458" s="631"/>
      <c r="C458" s="631"/>
      <c r="D458" s="631"/>
      <c r="E458" s="631"/>
      <c r="F458" s="631"/>
      <c r="G458" s="631"/>
      <c r="H458" s="631"/>
      <c r="I458" s="631"/>
    </row>
    <row r="459" spans="1:9" ht="15">
      <c r="A459" s="631"/>
      <c r="B459" s="631"/>
      <c r="C459" s="631"/>
      <c r="D459" s="631"/>
      <c r="E459" s="631"/>
      <c r="F459" s="631"/>
      <c r="G459" s="631"/>
      <c r="H459" s="631"/>
      <c r="I459" s="631"/>
    </row>
    <row r="460" spans="1:9" ht="15">
      <c r="A460" s="631"/>
      <c r="B460" s="631"/>
      <c r="C460" s="631"/>
      <c r="D460" s="631"/>
      <c r="E460" s="631"/>
      <c r="F460" s="631"/>
      <c r="G460" s="631"/>
      <c r="H460" s="631"/>
      <c r="I460" s="631"/>
    </row>
    <row r="461" spans="1:9" ht="15">
      <c r="A461" s="631"/>
      <c r="B461" s="631"/>
      <c r="C461" s="631"/>
      <c r="D461" s="631"/>
      <c r="E461" s="631"/>
      <c r="F461" s="631"/>
      <c r="G461" s="631"/>
      <c r="H461" s="631"/>
      <c r="I461" s="631"/>
    </row>
    <row r="462" spans="1:9" ht="15">
      <c r="A462" s="631"/>
      <c r="B462" s="631"/>
      <c r="C462" s="631"/>
      <c r="D462" s="631"/>
      <c r="E462" s="631"/>
      <c r="F462" s="631"/>
      <c r="G462" s="631"/>
      <c r="H462" s="631"/>
      <c r="I462" s="631"/>
    </row>
    <row r="463" spans="1:9" ht="15">
      <c r="A463" s="631"/>
      <c r="B463" s="631"/>
      <c r="C463" s="631"/>
      <c r="D463" s="631"/>
      <c r="E463" s="631"/>
      <c r="F463" s="631"/>
      <c r="G463" s="631"/>
      <c r="H463" s="631"/>
      <c r="I463" s="631"/>
    </row>
    <row r="464" spans="1:9" ht="15">
      <c r="A464" s="631"/>
      <c r="B464" s="631"/>
      <c r="C464" s="631"/>
      <c r="D464" s="631"/>
      <c r="E464" s="631"/>
      <c r="F464" s="631"/>
      <c r="G464" s="631"/>
      <c r="H464" s="631"/>
      <c r="I464" s="631"/>
    </row>
    <row r="465" spans="1:9" ht="15">
      <c r="A465" s="631"/>
      <c r="B465" s="631"/>
      <c r="C465" s="631"/>
      <c r="D465" s="631"/>
      <c r="E465" s="631"/>
      <c r="F465" s="631"/>
      <c r="G465" s="631"/>
      <c r="H465" s="631"/>
      <c r="I465" s="631"/>
    </row>
    <row r="466" spans="1:9" ht="15">
      <c r="A466" s="631"/>
      <c r="B466" s="631"/>
      <c r="C466" s="631"/>
      <c r="D466" s="631"/>
      <c r="E466" s="631"/>
      <c r="F466" s="631"/>
      <c r="G466" s="631"/>
      <c r="H466" s="631"/>
      <c r="I466" s="631"/>
    </row>
    <row r="467" spans="1:9" ht="15">
      <c r="A467" s="631"/>
      <c r="B467" s="631"/>
      <c r="C467" s="631"/>
      <c r="D467" s="631"/>
      <c r="E467" s="631"/>
      <c r="F467" s="631"/>
      <c r="G467" s="631"/>
      <c r="H467" s="631"/>
      <c r="I467" s="631"/>
    </row>
    <row r="468" spans="1:9" ht="15">
      <c r="A468" s="631"/>
      <c r="B468" s="631"/>
      <c r="C468" s="631"/>
      <c r="D468" s="631"/>
      <c r="E468" s="631"/>
      <c r="F468" s="631"/>
      <c r="G468" s="631"/>
      <c r="H468" s="631"/>
      <c r="I468" s="631"/>
    </row>
    <row r="469" spans="1:9" ht="15">
      <c r="A469" s="631"/>
      <c r="B469" s="631"/>
      <c r="C469" s="631"/>
      <c r="D469" s="631"/>
      <c r="E469" s="631"/>
      <c r="F469" s="631"/>
      <c r="G469" s="631"/>
      <c r="H469" s="631"/>
      <c r="I469" s="631"/>
    </row>
    <row r="470" spans="1:9" ht="15">
      <c r="A470" s="631"/>
      <c r="B470" s="631"/>
      <c r="C470" s="631"/>
      <c r="D470" s="631"/>
      <c r="E470" s="631"/>
      <c r="F470" s="631"/>
      <c r="G470" s="631"/>
      <c r="H470" s="631"/>
      <c r="I470" s="631"/>
    </row>
    <row r="471" spans="1:9" ht="15">
      <c r="A471" s="631"/>
      <c r="B471" s="631"/>
      <c r="C471" s="631"/>
      <c r="D471" s="631"/>
      <c r="E471" s="631"/>
      <c r="F471" s="631"/>
      <c r="G471" s="631"/>
      <c r="H471" s="631"/>
      <c r="I471" s="631"/>
    </row>
    <row r="472" spans="1:9" ht="15">
      <c r="A472" s="631"/>
      <c r="B472" s="631"/>
      <c r="C472" s="631"/>
      <c r="D472" s="631"/>
      <c r="E472" s="631"/>
      <c r="F472" s="631"/>
      <c r="G472" s="631"/>
      <c r="H472" s="631"/>
      <c r="I472" s="631"/>
    </row>
    <row r="473" spans="1:9" ht="15">
      <c r="A473" s="631"/>
      <c r="B473" s="631"/>
      <c r="C473" s="631"/>
      <c r="D473" s="631"/>
      <c r="E473" s="631"/>
      <c r="F473" s="631"/>
      <c r="G473" s="631"/>
      <c r="H473" s="631"/>
      <c r="I473" s="631"/>
    </row>
    <row r="474" spans="1:9" ht="15">
      <c r="A474" s="631"/>
      <c r="B474" s="631"/>
      <c r="C474" s="631"/>
      <c r="D474" s="631"/>
      <c r="E474" s="631"/>
      <c r="F474" s="631"/>
      <c r="G474" s="631"/>
      <c r="H474" s="631"/>
      <c r="I474" s="631"/>
    </row>
    <row r="475" spans="1:9" ht="15">
      <c r="A475" s="631"/>
      <c r="B475" s="631"/>
      <c r="C475" s="631"/>
      <c r="D475" s="631"/>
      <c r="E475" s="631"/>
      <c r="F475" s="631"/>
      <c r="G475" s="631"/>
      <c r="H475" s="631"/>
      <c r="I475" s="631"/>
    </row>
    <row r="476" spans="1:9" ht="15">
      <c r="A476" s="631"/>
      <c r="B476" s="631"/>
      <c r="C476" s="631"/>
      <c r="D476" s="631"/>
      <c r="E476" s="631"/>
      <c r="F476" s="631"/>
      <c r="G476" s="631"/>
      <c r="H476" s="631"/>
      <c r="I476" s="631"/>
    </row>
    <row r="477" spans="1:9" ht="15">
      <c r="A477" s="631"/>
      <c r="B477" s="631"/>
      <c r="C477" s="631"/>
      <c r="D477" s="631"/>
      <c r="E477" s="631"/>
      <c r="F477" s="631"/>
      <c r="G477" s="631"/>
      <c r="H477" s="631"/>
      <c r="I477" s="631"/>
    </row>
    <row r="478" spans="1:9" ht="15">
      <c r="A478" s="631"/>
      <c r="B478" s="631"/>
      <c r="C478" s="631"/>
      <c r="D478" s="631"/>
      <c r="E478" s="631"/>
      <c r="F478" s="631"/>
      <c r="G478" s="631"/>
      <c r="H478" s="631"/>
      <c r="I478" s="631"/>
    </row>
    <row r="479" spans="1:9" ht="15">
      <c r="A479" s="631"/>
      <c r="B479" s="631"/>
      <c r="C479" s="631"/>
      <c r="D479" s="631"/>
      <c r="E479" s="631"/>
      <c r="F479" s="631"/>
      <c r="G479" s="631"/>
      <c r="H479" s="631"/>
      <c r="I479" s="631"/>
    </row>
    <row r="480" spans="1:9" ht="15">
      <c r="A480" s="631"/>
      <c r="B480" s="631"/>
      <c r="C480" s="631"/>
      <c r="D480" s="631"/>
      <c r="E480" s="631"/>
      <c r="F480" s="631"/>
      <c r="G480" s="631"/>
      <c r="H480" s="631"/>
      <c r="I480" s="631"/>
    </row>
    <row r="481" spans="1:9" ht="15">
      <c r="A481" s="631"/>
      <c r="B481" s="631"/>
      <c r="C481" s="631"/>
      <c r="D481" s="631"/>
      <c r="E481" s="631"/>
      <c r="F481" s="631"/>
      <c r="G481" s="631"/>
      <c r="H481" s="631"/>
      <c r="I481" s="631"/>
    </row>
    <row r="482" spans="1:9" ht="15">
      <c r="A482" s="631"/>
      <c r="B482" s="631"/>
      <c r="C482" s="631"/>
      <c r="D482" s="631"/>
      <c r="E482" s="631"/>
      <c r="F482" s="631"/>
      <c r="G482" s="631"/>
      <c r="H482" s="631"/>
      <c r="I482" s="631"/>
    </row>
    <row r="483" spans="1:9" ht="15">
      <c r="A483" s="631"/>
      <c r="B483" s="631"/>
      <c r="C483" s="631"/>
      <c r="D483" s="631"/>
      <c r="E483" s="631"/>
      <c r="F483" s="631"/>
      <c r="G483" s="631"/>
      <c r="H483" s="631"/>
      <c r="I483" s="631"/>
    </row>
    <row r="484" spans="1:9" ht="15">
      <c r="A484" s="631"/>
      <c r="B484" s="631"/>
      <c r="C484" s="631"/>
      <c r="D484" s="631"/>
      <c r="E484" s="631"/>
      <c r="F484" s="631"/>
      <c r="G484" s="631"/>
      <c r="H484" s="631"/>
      <c r="I484" s="631"/>
    </row>
    <row r="485" spans="1:9" ht="15">
      <c r="A485" s="631"/>
      <c r="B485" s="631"/>
      <c r="C485" s="631"/>
      <c r="D485" s="631"/>
      <c r="E485" s="631"/>
      <c r="F485" s="631"/>
      <c r="G485" s="631"/>
      <c r="H485" s="631"/>
      <c r="I485" s="631"/>
    </row>
    <row r="486" spans="1:9" ht="15">
      <c r="A486" s="631"/>
      <c r="B486" s="631"/>
      <c r="C486" s="631"/>
      <c r="D486" s="631"/>
      <c r="E486" s="631"/>
      <c r="F486" s="631"/>
      <c r="G486" s="631"/>
      <c r="H486" s="631"/>
      <c r="I486" s="631"/>
    </row>
    <row r="487" spans="1:9" ht="15">
      <c r="A487" s="631"/>
      <c r="B487" s="631"/>
      <c r="C487" s="631"/>
      <c r="D487" s="631"/>
      <c r="E487" s="631"/>
      <c r="F487" s="631"/>
      <c r="G487" s="631"/>
      <c r="H487" s="631"/>
      <c r="I487" s="631"/>
    </row>
    <row r="488" spans="1:9" ht="15">
      <c r="A488" s="631"/>
      <c r="B488" s="631"/>
      <c r="C488" s="631"/>
      <c r="D488" s="631"/>
      <c r="E488" s="631"/>
      <c r="F488" s="631"/>
      <c r="G488" s="631"/>
      <c r="H488" s="631"/>
      <c r="I488" s="631"/>
    </row>
    <row r="489" spans="1:9" ht="15">
      <c r="A489" s="631"/>
      <c r="B489" s="631"/>
      <c r="C489" s="631"/>
      <c r="D489" s="631"/>
      <c r="E489" s="631"/>
      <c r="F489" s="631"/>
      <c r="G489" s="631"/>
      <c r="H489" s="631"/>
      <c r="I489" s="631"/>
    </row>
    <row r="490" spans="1:9" ht="15">
      <c r="A490" s="631"/>
      <c r="B490" s="631"/>
      <c r="C490" s="631"/>
      <c r="D490" s="631"/>
      <c r="E490" s="631"/>
      <c r="F490" s="631"/>
      <c r="G490" s="631"/>
      <c r="H490" s="631"/>
      <c r="I490" s="631"/>
    </row>
    <row r="491" spans="1:9" ht="15">
      <c r="A491" s="631"/>
      <c r="B491" s="631"/>
      <c r="C491" s="631"/>
      <c r="D491" s="631"/>
      <c r="E491" s="631"/>
      <c r="F491" s="631"/>
      <c r="G491" s="631"/>
      <c r="H491" s="631"/>
      <c r="I491" s="631"/>
    </row>
    <row r="492" spans="1:9" ht="15">
      <c r="A492" s="631"/>
      <c r="B492" s="631"/>
      <c r="C492" s="631"/>
      <c r="D492" s="631"/>
      <c r="E492" s="631"/>
      <c r="F492" s="631"/>
      <c r="G492" s="631"/>
      <c r="H492" s="631"/>
      <c r="I492" s="631"/>
    </row>
    <row r="493" spans="1:9" ht="15">
      <c r="A493" s="631"/>
      <c r="B493" s="631"/>
      <c r="C493" s="631"/>
      <c r="D493" s="631"/>
      <c r="E493" s="631"/>
      <c r="F493" s="631"/>
      <c r="G493" s="631"/>
      <c r="H493" s="631"/>
      <c r="I493" s="631"/>
    </row>
    <row r="494" spans="1:9" ht="15">
      <c r="A494" s="631"/>
      <c r="B494" s="631"/>
      <c r="C494" s="631"/>
      <c r="D494" s="631"/>
      <c r="E494" s="631"/>
      <c r="F494" s="631"/>
      <c r="G494" s="631"/>
      <c r="H494" s="631"/>
      <c r="I494" s="631"/>
    </row>
    <row r="495" spans="1:9" ht="15">
      <c r="A495" s="631"/>
      <c r="B495" s="631"/>
      <c r="C495" s="631"/>
      <c r="D495" s="631"/>
      <c r="E495" s="631"/>
      <c r="F495" s="631"/>
      <c r="G495" s="631"/>
      <c r="H495" s="631"/>
      <c r="I495" s="631"/>
    </row>
    <row r="496" spans="1:9" ht="15">
      <c r="A496" s="631"/>
      <c r="B496" s="631"/>
      <c r="C496" s="631"/>
      <c r="D496" s="631"/>
      <c r="E496" s="631"/>
      <c r="F496" s="631"/>
      <c r="G496" s="631"/>
      <c r="H496" s="631"/>
      <c r="I496" s="631"/>
    </row>
    <row r="497" spans="1:9" ht="15">
      <c r="A497" s="631"/>
      <c r="B497" s="631"/>
      <c r="C497" s="631"/>
      <c r="D497" s="631"/>
      <c r="E497" s="631"/>
      <c r="F497" s="631"/>
      <c r="G497" s="631"/>
      <c r="H497" s="631"/>
      <c r="I497" s="631"/>
    </row>
    <row r="498" spans="1:9" ht="15">
      <c r="A498" s="631"/>
      <c r="B498" s="631"/>
      <c r="C498" s="631"/>
      <c r="D498" s="631"/>
      <c r="E498" s="631"/>
      <c r="F498" s="631"/>
      <c r="G498" s="631"/>
      <c r="H498" s="631"/>
      <c r="I498" s="631"/>
    </row>
    <row r="499" spans="1:9" ht="15">
      <c r="A499" s="631"/>
      <c r="B499" s="631"/>
      <c r="C499" s="631"/>
      <c r="D499" s="631"/>
      <c r="E499" s="631"/>
      <c r="F499" s="631"/>
      <c r="G499" s="631"/>
      <c r="H499" s="631"/>
      <c r="I499" s="631"/>
    </row>
    <row r="500" spans="1:9" ht="15">
      <c r="A500" s="631"/>
      <c r="B500" s="631"/>
      <c r="C500" s="631"/>
      <c r="D500" s="631"/>
      <c r="E500" s="631"/>
      <c r="F500" s="631"/>
      <c r="G500" s="631"/>
      <c r="H500" s="631"/>
      <c r="I500" s="631"/>
    </row>
    <row r="501" spans="1:9" ht="15">
      <c r="A501" s="631"/>
      <c r="B501" s="631"/>
      <c r="C501" s="631"/>
      <c r="D501" s="631"/>
      <c r="E501" s="631"/>
      <c r="F501" s="631"/>
      <c r="G501" s="631"/>
      <c r="H501" s="631"/>
      <c r="I501" s="631"/>
    </row>
    <row r="502" spans="1:9" ht="15">
      <c r="A502" s="631"/>
      <c r="B502" s="631"/>
      <c r="C502" s="631"/>
      <c r="D502" s="631"/>
      <c r="E502" s="631"/>
      <c r="F502" s="631"/>
      <c r="G502" s="631"/>
      <c r="H502" s="631"/>
      <c r="I502" s="631"/>
    </row>
    <row r="503" spans="1:9" ht="15">
      <c r="A503" s="631"/>
      <c r="B503" s="631"/>
      <c r="C503" s="631"/>
      <c r="D503" s="631"/>
      <c r="E503" s="631"/>
      <c r="F503" s="631"/>
      <c r="G503" s="631"/>
      <c r="H503" s="631"/>
      <c r="I503" s="631"/>
    </row>
    <row r="504" spans="1:9" ht="15">
      <c r="A504" s="631"/>
      <c r="B504" s="631"/>
      <c r="C504" s="631"/>
      <c r="D504" s="631"/>
      <c r="E504" s="631"/>
      <c r="F504" s="631"/>
      <c r="G504" s="631"/>
      <c r="H504" s="631"/>
      <c r="I504" s="631"/>
    </row>
    <row r="505" spans="1:9" ht="15">
      <c r="A505" s="631"/>
      <c r="B505" s="631"/>
      <c r="C505" s="631"/>
      <c r="D505" s="631"/>
      <c r="E505" s="631"/>
      <c r="F505" s="631"/>
      <c r="G505" s="631"/>
      <c r="H505" s="631"/>
      <c r="I505" s="631"/>
    </row>
    <row r="506" spans="1:9" ht="15">
      <c r="A506" s="631"/>
      <c r="B506" s="631"/>
      <c r="C506" s="631"/>
      <c r="D506" s="631"/>
      <c r="E506" s="631"/>
      <c r="F506" s="631"/>
      <c r="G506" s="631"/>
      <c r="H506" s="631"/>
      <c r="I506" s="631"/>
    </row>
    <row r="507" spans="1:9" ht="15">
      <c r="A507" s="631"/>
      <c r="B507" s="631"/>
      <c r="C507" s="631"/>
      <c r="D507" s="631"/>
      <c r="E507" s="631"/>
      <c r="F507" s="631"/>
      <c r="G507" s="631"/>
      <c r="H507" s="631"/>
      <c r="I507" s="631"/>
    </row>
    <row r="508" spans="1:9" ht="15">
      <c r="A508" s="631"/>
      <c r="B508" s="631"/>
      <c r="C508" s="631"/>
      <c r="D508" s="631"/>
      <c r="E508" s="631"/>
      <c r="F508" s="631"/>
      <c r="G508" s="631"/>
      <c r="H508" s="631"/>
      <c r="I508" s="631"/>
    </row>
    <row r="509" spans="1:9" ht="15">
      <c r="A509" s="631"/>
      <c r="B509" s="631"/>
      <c r="C509" s="631"/>
      <c r="D509" s="631"/>
      <c r="E509" s="631"/>
      <c r="F509" s="631"/>
      <c r="G509" s="631"/>
      <c r="H509" s="631"/>
      <c r="I509" s="631"/>
    </row>
    <row r="510" spans="1:9" ht="15">
      <c r="A510" s="631"/>
      <c r="B510" s="631"/>
      <c r="C510" s="631"/>
      <c r="D510" s="631"/>
      <c r="E510" s="631"/>
      <c r="F510" s="631"/>
      <c r="G510" s="631"/>
      <c r="H510" s="631"/>
      <c r="I510" s="631"/>
    </row>
    <row r="511" spans="1:9" ht="15">
      <c r="A511" s="631"/>
      <c r="B511" s="631"/>
      <c r="C511" s="631"/>
      <c r="D511" s="631"/>
      <c r="E511" s="631"/>
      <c r="F511" s="631"/>
      <c r="G511" s="631"/>
      <c r="H511" s="631"/>
      <c r="I511" s="631"/>
    </row>
    <row r="512" spans="1:9" ht="15">
      <c r="A512" s="631"/>
      <c r="B512" s="631"/>
      <c r="C512" s="631"/>
      <c r="D512" s="631"/>
      <c r="E512" s="631"/>
      <c r="F512" s="631"/>
      <c r="G512" s="631"/>
      <c r="H512" s="631"/>
      <c r="I512" s="631"/>
    </row>
    <row r="513" spans="1:9" ht="15">
      <c r="A513" s="631"/>
      <c r="B513" s="631"/>
      <c r="C513" s="631"/>
      <c r="D513" s="631"/>
      <c r="E513" s="631"/>
      <c r="F513" s="631"/>
      <c r="G513" s="631"/>
      <c r="H513" s="631"/>
      <c r="I513" s="631"/>
    </row>
    <row r="514" spans="1:9" ht="15">
      <c r="A514" s="631"/>
      <c r="B514" s="631"/>
      <c r="C514" s="631"/>
      <c r="D514" s="631"/>
      <c r="E514" s="631"/>
      <c r="F514" s="631"/>
      <c r="G514" s="631"/>
      <c r="H514" s="631"/>
      <c r="I514" s="631"/>
    </row>
    <row r="515" spans="1:9" ht="15">
      <c r="A515" s="631"/>
      <c r="B515" s="631"/>
      <c r="C515" s="631"/>
      <c r="D515" s="631"/>
      <c r="E515" s="631"/>
      <c r="F515" s="631"/>
      <c r="G515" s="631"/>
      <c r="H515" s="631"/>
      <c r="I515" s="631"/>
    </row>
    <row r="516" spans="1:9" ht="15">
      <c r="A516" s="631"/>
      <c r="B516" s="631"/>
      <c r="C516" s="631"/>
      <c r="D516" s="631"/>
      <c r="E516" s="631"/>
      <c r="F516" s="631"/>
      <c r="G516" s="631"/>
      <c r="H516" s="631"/>
      <c r="I516" s="631"/>
    </row>
    <row r="517" spans="1:9" ht="15">
      <c r="A517" s="631"/>
      <c r="B517" s="631"/>
      <c r="C517" s="631"/>
      <c r="D517" s="631"/>
      <c r="E517" s="631"/>
      <c r="F517" s="631"/>
      <c r="G517" s="631"/>
      <c r="H517" s="631"/>
      <c r="I517" s="631"/>
    </row>
    <row r="518" spans="1:9" ht="15">
      <c r="A518" s="631"/>
      <c r="B518" s="631"/>
      <c r="C518" s="631"/>
      <c r="D518" s="631"/>
      <c r="E518" s="631"/>
      <c r="F518" s="631"/>
      <c r="G518" s="631"/>
      <c r="H518" s="631"/>
      <c r="I518" s="631"/>
    </row>
    <row r="519" spans="1:9" ht="15">
      <c r="A519" s="631"/>
      <c r="B519" s="631"/>
      <c r="C519" s="631"/>
      <c r="D519" s="631"/>
      <c r="E519" s="631"/>
      <c r="F519" s="631"/>
      <c r="G519" s="631"/>
      <c r="H519" s="631"/>
      <c r="I519" s="631"/>
    </row>
    <row r="520" spans="1:9" ht="15">
      <c r="A520" s="631"/>
      <c r="B520" s="631"/>
      <c r="C520" s="631"/>
      <c r="D520" s="631"/>
      <c r="E520" s="631"/>
      <c r="F520" s="631"/>
      <c r="G520" s="631"/>
      <c r="H520" s="631"/>
      <c r="I520" s="631"/>
    </row>
    <row r="521" spans="1:9" ht="15">
      <c r="A521" s="631"/>
      <c r="B521" s="631"/>
      <c r="C521" s="631"/>
      <c r="D521" s="631"/>
      <c r="E521" s="631"/>
      <c r="F521" s="631"/>
      <c r="G521" s="631"/>
      <c r="H521" s="631"/>
      <c r="I521" s="631"/>
    </row>
    <row r="522" spans="1:9" ht="15">
      <c r="A522" s="631"/>
      <c r="B522" s="631"/>
      <c r="C522" s="631"/>
      <c r="D522" s="631"/>
      <c r="E522" s="631"/>
      <c r="F522" s="631"/>
      <c r="G522" s="631"/>
      <c r="H522" s="631"/>
      <c r="I522" s="631"/>
    </row>
    <row r="523" spans="1:9" ht="15">
      <c r="A523" s="631"/>
      <c r="B523" s="631"/>
      <c r="C523" s="631"/>
      <c r="D523" s="631"/>
      <c r="E523" s="631"/>
      <c r="F523" s="631"/>
      <c r="G523" s="631"/>
      <c r="H523" s="631"/>
      <c r="I523" s="631"/>
    </row>
    <row r="524" spans="1:9" ht="15">
      <c r="A524" s="631"/>
      <c r="B524" s="631"/>
      <c r="C524" s="631"/>
      <c r="D524" s="631"/>
      <c r="E524" s="631"/>
      <c r="F524" s="631"/>
      <c r="G524" s="631"/>
      <c r="H524" s="631"/>
      <c r="I524" s="631"/>
    </row>
    <row r="525" spans="1:9" ht="15">
      <c r="A525" s="631"/>
      <c r="B525" s="631"/>
      <c r="C525" s="631"/>
      <c r="D525" s="631"/>
      <c r="E525" s="631"/>
      <c r="F525" s="631"/>
      <c r="G525" s="631"/>
      <c r="H525" s="631"/>
      <c r="I525" s="631"/>
    </row>
    <row r="526" spans="1:9" ht="15">
      <c r="A526" s="631"/>
      <c r="B526" s="631"/>
      <c r="C526" s="631"/>
      <c r="D526" s="631"/>
      <c r="E526" s="631"/>
      <c r="F526" s="631"/>
      <c r="G526" s="631"/>
      <c r="H526" s="631"/>
      <c r="I526" s="631"/>
    </row>
    <row r="527" spans="1:9" ht="15">
      <c r="A527" s="631"/>
      <c r="B527" s="631"/>
      <c r="C527" s="631"/>
      <c r="D527" s="631"/>
      <c r="E527" s="631"/>
      <c r="F527" s="631"/>
      <c r="G527" s="631"/>
      <c r="H527" s="631"/>
      <c r="I527" s="631"/>
    </row>
    <row r="528" spans="1:9" ht="15">
      <c r="A528" s="631"/>
      <c r="B528" s="631"/>
      <c r="C528" s="631"/>
      <c r="D528" s="631"/>
      <c r="E528" s="631"/>
      <c r="F528" s="631"/>
      <c r="G528" s="631"/>
      <c r="H528" s="631"/>
      <c r="I528" s="631"/>
    </row>
    <row r="529" spans="1:9" ht="15">
      <c r="A529" s="631"/>
      <c r="B529" s="631"/>
      <c r="C529" s="631"/>
      <c r="D529" s="631"/>
      <c r="E529" s="631"/>
      <c r="F529" s="631"/>
      <c r="G529" s="631"/>
      <c r="H529" s="631"/>
      <c r="I529" s="631"/>
    </row>
    <row r="530" spans="1:9" ht="15">
      <c r="A530" s="631"/>
      <c r="B530" s="631"/>
      <c r="C530" s="631"/>
      <c r="D530" s="631"/>
      <c r="E530" s="631"/>
      <c r="F530" s="631"/>
      <c r="G530" s="631"/>
      <c r="H530" s="631"/>
      <c r="I530" s="631"/>
    </row>
    <row r="531" spans="1:9" ht="15">
      <c r="A531" s="631"/>
      <c r="B531" s="631"/>
      <c r="C531" s="631"/>
      <c r="D531" s="631"/>
      <c r="E531" s="631"/>
      <c r="F531" s="631"/>
      <c r="G531" s="631"/>
      <c r="H531" s="631"/>
      <c r="I531" s="631"/>
    </row>
    <row r="532" spans="1:9" ht="15">
      <c r="A532" s="631"/>
      <c r="B532" s="631"/>
      <c r="C532" s="631"/>
      <c r="D532" s="631"/>
      <c r="E532" s="631"/>
      <c r="F532" s="631"/>
      <c r="G532" s="631"/>
      <c r="H532" s="631"/>
      <c r="I532" s="631"/>
    </row>
    <row r="533" spans="1:9" ht="15">
      <c r="A533" s="631"/>
      <c r="B533" s="631"/>
      <c r="C533" s="631"/>
      <c r="D533" s="631"/>
      <c r="E533" s="631"/>
      <c r="F533" s="631"/>
      <c r="G533" s="631"/>
      <c r="H533" s="631"/>
      <c r="I533" s="631"/>
    </row>
    <row r="534" spans="1:9" ht="15">
      <c r="A534" s="631"/>
      <c r="B534" s="631"/>
      <c r="C534" s="631"/>
      <c r="D534" s="631"/>
      <c r="E534" s="631"/>
      <c r="F534" s="631"/>
      <c r="G534" s="631"/>
      <c r="H534" s="631"/>
      <c r="I534" s="631"/>
    </row>
    <row r="535" spans="1:9" ht="15">
      <c r="A535" s="631"/>
      <c r="B535" s="631"/>
      <c r="C535" s="631"/>
      <c r="D535" s="631"/>
      <c r="E535" s="631"/>
      <c r="F535" s="631"/>
      <c r="G535" s="631"/>
      <c r="H535" s="631"/>
      <c r="I535" s="631"/>
    </row>
    <row r="536" spans="1:9" ht="15">
      <c r="A536" s="631"/>
      <c r="B536" s="631"/>
      <c r="C536" s="631"/>
      <c r="D536" s="631"/>
      <c r="E536" s="631"/>
      <c r="F536" s="631"/>
      <c r="G536" s="631"/>
      <c r="H536" s="631"/>
      <c r="I536" s="631"/>
    </row>
    <row r="537" spans="1:9" ht="15">
      <c r="A537" s="631"/>
      <c r="B537" s="631"/>
      <c r="C537" s="631"/>
      <c r="D537" s="631"/>
      <c r="E537" s="631"/>
      <c r="F537" s="631"/>
      <c r="G537" s="631"/>
      <c r="H537" s="631"/>
      <c r="I537" s="631"/>
    </row>
    <row r="538" spans="1:9" ht="15">
      <c r="A538" s="631"/>
      <c r="B538" s="631"/>
      <c r="C538" s="631"/>
      <c r="D538" s="631"/>
      <c r="E538" s="631"/>
      <c r="F538" s="631"/>
      <c r="G538" s="631"/>
      <c r="H538" s="631"/>
      <c r="I538" s="631"/>
    </row>
    <row r="539" spans="1:9" ht="15">
      <c r="A539" s="631"/>
      <c r="B539" s="631"/>
      <c r="C539" s="631"/>
      <c r="D539" s="631"/>
      <c r="E539" s="631"/>
      <c r="F539" s="631"/>
      <c r="G539" s="631"/>
      <c r="H539" s="631"/>
      <c r="I539" s="631"/>
    </row>
    <row r="540" spans="1:9" ht="15">
      <c r="A540" s="631"/>
      <c r="B540" s="631"/>
      <c r="C540" s="631"/>
      <c r="D540" s="631"/>
      <c r="E540" s="631"/>
      <c r="F540" s="631"/>
      <c r="G540" s="631"/>
      <c r="H540" s="631"/>
      <c r="I540" s="631"/>
    </row>
    <row r="541" spans="1:9" ht="15">
      <c r="A541" s="631"/>
      <c r="B541" s="631"/>
      <c r="C541" s="631"/>
      <c r="D541" s="631"/>
      <c r="E541" s="631"/>
      <c r="F541" s="631"/>
      <c r="G541" s="631"/>
      <c r="H541" s="631"/>
      <c r="I541" s="631"/>
    </row>
    <row r="542" spans="1:9" ht="15">
      <c r="A542" s="631"/>
      <c r="B542" s="631"/>
      <c r="C542" s="631"/>
      <c r="D542" s="631"/>
      <c r="E542" s="631"/>
      <c r="F542" s="631"/>
      <c r="G542" s="631"/>
      <c r="H542" s="631"/>
      <c r="I542" s="631"/>
    </row>
    <row r="543" spans="1:9" ht="15">
      <c r="A543" s="631"/>
      <c r="B543" s="631"/>
      <c r="C543" s="631"/>
      <c r="D543" s="631"/>
      <c r="E543" s="631"/>
      <c r="F543" s="631"/>
      <c r="G543" s="631"/>
      <c r="H543" s="631"/>
      <c r="I543" s="631"/>
    </row>
    <row r="544" spans="1:9" ht="15">
      <c r="A544" s="631"/>
      <c r="B544" s="631"/>
      <c r="C544" s="631"/>
      <c r="D544" s="631"/>
      <c r="E544" s="631"/>
      <c r="F544" s="631"/>
      <c r="G544" s="631"/>
      <c r="H544" s="631"/>
      <c r="I544" s="631"/>
    </row>
    <row r="545" spans="1:9" ht="15">
      <c r="A545" s="631"/>
      <c r="B545" s="631"/>
      <c r="C545" s="631"/>
      <c r="D545" s="631"/>
      <c r="E545" s="631"/>
      <c r="F545" s="631"/>
      <c r="G545" s="631"/>
      <c r="H545" s="631"/>
      <c r="I545" s="631"/>
    </row>
    <row r="546" spans="1:9" ht="15">
      <c r="A546" s="631"/>
      <c r="B546" s="631"/>
      <c r="C546" s="631"/>
      <c r="D546" s="631"/>
      <c r="E546" s="631"/>
      <c r="F546" s="631"/>
      <c r="G546" s="631"/>
      <c r="H546" s="631"/>
      <c r="I546" s="631"/>
    </row>
    <row r="547" spans="1:9" ht="15">
      <c r="A547" s="631"/>
      <c r="B547" s="631"/>
      <c r="C547" s="631"/>
      <c r="D547" s="631"/>
      <c r="E547" s="631"/>
      <c r="F547" s="631"/>
      <c r="G547" s="631"/>
      <c r="H547" s="631"/>
      <c r="I547" s="631"/>
    </row>
    <row r="548" spans="1:9" ht="15">
      <c r="A548" s="631"/>
      <c r="B548" s="631"/>
      <c r="C548" s="631"/>
      <c r="D548" s="631"/>
      <c r="E548" s="631"/>
      <c r="F548" s="631"/>
      <c r="G548" s="631"/>
      <c r="H548" s="631"/>
      <c r="I548" s="631"/>
    </row>
    <row r="549" spans="1:9" ht="15">
      <c r="A549" s="631"/>
      <c r="B549" s="631"/>
      <c r="C549" s="631"/>
      <c r="D549" s="631"/>
      <c r="E549" s="631"/>
      <c r="F549" s="631"/>
      <c r="G549" s="631"/>
      <c r="H549" s="631"/>
      <c r="I549" s="631"/>
    </row>
    <row r="550" spans="1:9" ht="15">
      <c r="A550" s="631"/>
      <c r="B550" s="631"/>
      <c r="C550" s="631"/>
      <c r="D550" s="631"/>
      <c r="E550" s="631"/>
      <c r="F550" s="631"/>
      <c r="G550" s="631"/>
      <c r="H550" s="631"/>
      <c r="I550" s="631"/>
    </row>
    <row r="551" spans="1:9" ht="15">
      <c r="A551" s="631"/>
      <c r="B551" s="631"/>
      <c r="C551" s="631"/>
      <c r="D551" s="631"/>
      <c r="E551" s="631"/>
      <c r="F551" s="631"/>
      <c r="G551" s="631"/>
      <c r="H551" s="631"/>
      <c r="I551" s="631"/>
    </row>
    <row r="552" spans="1:9" ht="15">
      <c r="A552" s="631"/>
      <c r="B552" s="631"/>
      <c r="C552" s="631"/>
      <c r="D552" s="631"/>
      <c r="E552" s="631"/>
      <c r="F552" s="631"/>
      <c r="G552" s="631"/>
      <c r="H552" s="631"/>
      <c r="I552" s="631"/>
    </row>
    <row r="553" spans="1:9" ht="15">
      <c r="A553" s="631"/>
      <c r="B553" s="631"/>
      <c r="C553" s="631"/>
      <c r="D553" s="631"/>
      <c r="E553" s="631"/>
      <c r="F553" s="631"/>
      <c r="G553" s="631"/>
      <c r="H553" s="631"/>
      <c r="I553" s="631"/>
    </row>
    <row r="554" spans="1:9" ht="15">
      <c r="A554" s="631"/>
      <c r="B554" s="631"/>
      <c r="C554" s="631"/>
      <c r="D554" s="631"/>
      <c r="E554" s="631"/>
      <c r="F554" s="631"/>
      <c r="G554" s="631"/>
      <c r="H554" s="631"/>
      <c r="I554" s="631"/>
    </row>
    <row r="555" spans="1:9" ht="15">
      <c r="A555" s="631"/>
      <c r="B555" s="631"/>
      <c r="C555" s="631"/>
      <c r="D555" s="631"/>
      <c r="E555" s="631"/>
      <c r="F555" s="631"/>
      <c r="G555" s="631"/>
      <c r="H555" s="631"/>
      <c r="I555" s="631"/>
    </row>
    <row r="556" spans="1:9" ht="15">
      <c r="A556" s="631"/>
      <c r="B556" s="631"/>
      <c r="C556" s="631"/>
      <c r="D556" s="631"/>
      <c r="E556" s="631"/>
      <c r="F556" s="631"/>
      <c r="G556" s="631"/>
      <c r="H556" s="631"/>
      <c r="I556" s="631"/>
    </row>
    <row r="557" spans="1:9" ht="15">
      <c r="A557" s="631"/>
      <c r="B557" s="631"/>
      <c r="C557" s="631"/>
      <c r="D557" s="631"/>
      <c r="E557" s="631"/>
      <c r="F557" s="631"/>
      <c r="G557" s="631"/>
      <c r="H557" s="631"/>
      <c r="I557" s="631"/>
    </row>
    <row r="558" spans="1:9" ht="15">
      <c r="A558" s="631"/>
      <c r="B558" s="631"/>
      <c r="C558" s="631"/>
      <c r="D558" s="631"/>
      <c r="E558" s="631"/>
      <c r="F558" s="631"/>
      <c r="G558" s="631"/>
      <c r="H558" s="631"/>
      <c r="I558" s="631"/>
    </row>
    <row r="559" spans="1:9" ht="15">
      <c r="A559" s="631"/>
      <c r="B559" s="631"/>
      <c r="C559" s="631"/>
      <c r="D559" s="631"/>
      <c r="E559" s="631"/>
      <c r="F559" s="631"/>
      <c r="G559" s="631"/>
      <c r="H559" s="631"/>
      <c r="I559" s="631"/>
    </row>
    <row r="560" spans="1:9" ht="15">
      <c r="A560" s="631"/>
      <c r="B560" s="631"/>
      <c r="C560" s="631"/>
      <c r="D560" s="631"/>
      <c r="E560" s="631"/>
      <c r="F560" s="631"/>
      <c r="G560" s="631"/>
      <c r="H560" s="631"/>
      <c r="I560" s="631"/>
    </row>
    <row r="561" spans="1:9" ht="15">
      <c r="A561" s="631"/>
      <c r="B561" s="631"/>
      <c r="C561" s="631"/>
      <c r="D561" s="631"/>
      <c r="E561" s="631"/>
      <c r="F561" s="631"/>
      <c r="G561" s="631"/>
      <c r="H561" s="631"/>
      <c r="I561" s="631"/>
    </row>
    <row r="562" spans="1:9" ht="15">
      <c r="A562" s="631"/>
      <c r="B562" s="631"/>
      <c r="C562" s="631"/>
      <c r="D562" s="631"/>
      <c r="E562" s="631"/>
      <c r="F562" s="631"/>
      <c r="G562" s="631"/>
      <c r="H562" s="631"/>
      <c r="I562" s="631"/>
    </row>
    <row r="563" spans="1:9" ht="15">
      <c r="A563" s="631"/>
      <c r="B563" s="631"/>
      <c r="C563" s="631"/>
      <c r="D563" s="631"/>
      <c r="E563" s="631"/>
      <c r="F563" s="631"/>
      <c r="G563" s="631"/>
      <c r="H563" s="631"/>
      <c r="I563" s="631"/>
    </row>
    <row r="564" spans="1:9" ht="15">
      <c r="A564" s="631"/>
      <c r="B564" s="631"/>
      <c r="C564" s="631"/>
      <c r="D564" s="631"/>
      <c r="E564" s="631"/>
      <c r="F564" s="631"/>
      <c r="G564" s="631"/>
      <c r="H564" s="631"/>
      <c r="I564" s="631"/>
    </row>
    <row r="565" spans="1:9" ht="15">
      <c r="A565" s="631"/>
      <c r="B565" s="631"/>
      <c r="C565" s="631"/>
      <c r="D565" s="631"/>
      <c r="E565" s="631"/>
      <c r="F565" s="631"/>
      <c r="G565" s="631"/>
      <c r="H565" s="631"/>
      <c r="I565" s="631"/>
    </row>
    <row r="566" spans="1:9" ht="15">
      <c r="A566" s="631"/>
      <c r="B566" s="631"/>
      <c r="C566" s="631"/>
      <c r="D566" s="631"/>
      <c r="E566" s="631"/>
      <c r="F566" s="631"/>
      <c r="G566" s="631"/>
      <c r="H566" s="631"/>
      <c r="I566" s="631"/>
    </row>
    <row r="567" spans="1:9" ht="15">
      <c r="A567" s="631"/>
      <c r="B567" s="631"/>
      <c r="C567" s="631"/>
      <c r="D567" s="631"/>
      <c r="E567" s="631"/>
      <c r="F567" s="631"/>
      <c r="G567" s="631"/>
      <c r="H567" s="631"/>
      <c r="I567" s="631"/>
    </row>
    <row r="568" spans="1:9" ht="15">
      <c r="A568" s="631"/>
      <c r="B568" s="631"/>
      <c r="C568" s="631"/>
      <c r="D568" s="631"/>
      <c r="E568" s="631"/>
      <c r="F568" s="631"/>
      <c r="G568" s="631"/>
      <c r="H568" s="631"/>
      <c r="I568" s="631"/>
    </row>
    <row r="569" spans="1:9" ht="15">
      <c r="A569" s="631"/>
      <c r="B569" s="631"/>
      <c r="C569" s="631"/>
      <c r="D569" s="631"/>
      <c r="E569" s="631"/>
      <c r="F569" s="631"/>
      <c r="G569" s="631"/>
      <c r="H569" s="631"/>
      <c r="I569" s="631"/>
    </row>
    <row r="570" spans="1:9" ht="15">
      <c r="A570" s="631"/>
      <c r="B570" s="631"/>
      <c r="C570" s="631"/>
      <c r="D570" s="631"/>
      <c r="E570" s="631"/>
      <c r="F570" s="631"/>
      <c r="G570" s="631"/>
      <c r="H570" s="631"/>
      <c r="I570" s="631"/>
    </row>
    <row r="571" spans="1:9" ht="15">
      <c r="A571" s="631"/>
      <c r="B571" s="631"/>
      <c r="C571" s="631"/>
      <c r="D571" s="631"/>
      <c r="E571" s="631"/>
      <c r="F571" s="631"/>
      <c r="G571" s="631"/>
      <c r="H571" s="631"/>
      <c r="I571" s="631"/>
    </row>
    <row r="572" spans="1:9" ht="15">
      <c r="A572" s="631"/>
      <c r="B572" s="631"/>
      <c r="C572" s="631"/>
      <c r="D572" s="631"/>
      <c r="E572" s="631"/>
      <c r="F572" s="631"/>
      <c r="G572" s="631"/>
      <c r="H572" s="631"/>
      <c r="I572" s="631"/>
    </row>
    <row r="573" spans="1:9" ht="15">
      <c r="A573" s="631"/>
      <c r="B573" s="631"/>
      <c r="C573" s="631"/>
      <c r="D573" s="631"/>
      <c r="E573" s="631"/>
      <c r="F573" s="631"/>
      <c r="G573" s="631"/>
      <c r="H573" s="631"/>
      <c r="I573" s="631"/>
    </row>
    <row r="574" spans="1:9" ht="15">
      <c r="A574" s="631"/>
      <c r="B574" s="631"/>
      <c r="C574" s="631"/>
      <c r="D574" s="631"/>
      <c r="E574" s="631"/>
      <c r="F574" s="631"/>
      <c r="G574" s="631"/>
      <c r="H574" s="631"/>
      <c r="I574" s="631"/>
    </row>
    <row r="575" spans="1:9" ht="15">
      <c r="A575" s="631"/>
      <c r="B575" s="631"/>
      <c r="C575" s="631"/>
      <c r="D575" s="631"/>
      <c r="E575" s="631"/>
      <c r="F575" s="631"/>
      <c r="G575" s="631"/>
      <c r="H575" s="631"/>
      <c r="I575" s="631"/>
    </row>
    <row r="576" spans="1:9" ht="15">
      <c r="A576" s="631"/>
      <c r="B576" s="631"/>
      <c r="C576" s="631"/>
      <c r="D576" s="631"/>
      <c r="E576" s="631"/>
      <c r="F576" s="631"/>
      <c r="G576" s="631"/>
      <c r="H576" s="631"/>
      <c r="I576" s="631"/>
    </row>
    <row r="577" spans="1:9" ht="15">
      <c r="A577" s="631"/>
      <c r="B577" s="631"/>
      <c r="C577" s="631"/>
      <c r="D577" s="631"/>
      <c r="E577" s="631"/>
      <c r="F577" s="631"/>
      <c r="G577" s="631"/>
      <c r="H577" s="631"/>
      <c r="I577" s="631"/>
    </row>
    <row r="578" spans="1:9" ht="15">
      <c r="A578" s="631"/>
      <c r="B578" s="631"/>
      <c r="C578" s="631"/>
      <c r="D578" s="631"/>
      <c r="E578" s="631"/>
      <c r="F578" s="631"/>
      <c r="G578" s="631"/>
      <c r="H578" s="631"/>
      <c r="I578" s="631"/>
    </row>
    <row r="579" spans="1:9" ht="15">
      <c r="A579" s="631"/>
      <c r="B579" s="631"/>
      <c r="C579" s="631"/>
      <c r="D579" s="631"/>
      <c r="E579" s="631"/>
      <c r="F579" s="631"/>
      <c r="G579" s="631"/>
      <c r="H579" s="631"/>
      <c r="I579" s="631"/>
    </row>
    <row r="580" spans="1:9" ht="15">
      <c r="A580" s="631"/>
      <c r="B580" s="631"/>
      <c r="C580" s="631"/>
      <c r="D580" s="631"/>
      <c r="E580" s="631"/>
      <c r="F580" s="631"/>
      <c r="G580" s="631"/>
      <c r="H580" s="631"/>
      <c r="I580" s="631"/>
    </row>
    <row r="581" spans="1:9" ht="15">
      <c r="A581" s="631"/>
      <c r="B581" s="631"/>
      <c r="C581" s="631"/>
      <c r="D581" s="631"/>
      <c r="E581" s="631"/>
      <c r="F581" s="631"/>
      <c r="G581" s="631"/>
      <c r="H581" s="631"/>
      <c r="I581" s="631"/>
    </row>
    <row r="582" spans="1:9" ht="15">
      <c r="A582" s="631"/>
      <c r="B582" s="631"/>
      <c r="C582" s="631"/>
      <c r="D582" s="631"/>
      <c r="E582" s="631"/>
      <c r="F582" s="631"/>
      <c r="G582" s="631"/>
      <c r="H582" s="631"/>
      <c r="I582" s="631"/>
    </row>
    <row r="583" spans="1:9" ht="15">
      <c r="A583" s="631"/>
      <c r="B583" s="631"/>
      <c r="C583" s="631"/>
      <c r="D583" s="631"/>
      <c r="E583" s="631"/>
      <c r="F583" s="631"/>
      <c r="G583" s="631"/>
      <c r="H583" s="631"/>
      <c r="I583" s="631"/>
    </row>
    <row r="584" spans="1:9" ht="15">
      <c r="A584" s="631"/>
      <c r="B584" s="631"/>
      <c r="C584" s="631"/>
      <c r="D584" s="631"/>
      <c r="E584" s="631"/>
      <c r="F584" s="631"/>
      <c r="G584" s="631"/>
      <c r="H584" s="631"/>
      <c r="I584" s="631"/>
    </row>
    <row r="585" spans="1:9" ht="15">
      <c r="A585" s="631"/>
      <c r="B585" s="631"/>
      <c r="C585" s="631"/>
      <c r="D585" s="631"/>
      <c r="E585" s="631"/>
      <c r="F585" s="631"/>
      <c r="G585" s="631"/>
      <c r="H585" s="631"/>
      <c r="I585" s="631"/>
    </row>
    <row r="586" spans="1:9" ht="15">
      <c r="A586" s="631"/>
      <c r="B586" s="631"/>
      <c r="C586" s="631"/>
      <c r="D586" s="631"/>
      <c r="E586" s="631"/>
      <c r="F586" s="631"/>
      <c r="G586" s="631"/>
      <c r="H586" s="631"/>
      <c r="I586" s="631"/>
    </row>
    <row r="587" spans="1:9" ht="15">
      <c r="A587" s="631"/>
      <c r="B587" s="631"/>
      <c r="C587" s="631"/>
      <c r="D587" s="631"/>
      <c r="E587" s="631"/>
      <c r="F587" s="631"/>
      <c r="G587" s="631"/>
      <c r="H587" s="631"/>
      <c r="I587" s="631"/>
    </row>
    <row r="588" spans="1:9" ht="15">
      <c r="A588" s="631"/>
      <c r="B588" s="631"/>
      <c r="C588" s="631"/>
      <c r="D588" s="631"/>
      <c r="E588" s="631"/>
      <c r="F588" s="631"/>
      <c r="G588" s="631"/>
      <c r="H588" s="631"/>
      <c r="I588" s="631"/>
    </row>
    <row r="589" spans="1:9" ht="15">
      <c r="A589" s="631"/>
      <c r="B589" s="631"/>
      <c r="C589" s="631"/>
      <c r="D589" s="631"/>
      <c r="E589" s="631"/>
      <c r="F589" s="631"/>
      <c r="G589" s="631"/>
      <c r="H589" s="631"/>
      <c r="I589" s="631"/>
    </row>
    <row r="590" spans="1:9" ht="15">
      <c r="A590" s="631"/>
      <c r="B590" s="631"/>
      <c r="C590" s="631"/>
      <c r="D590" s="631"/>
      <c r="E590" s="631"/>
      <c r="F590" s="631"/>
      <c r="G590" s="631"/>
      <c r="H590" s="631"/>
      <c r="I590" s="631"/>
    </row>
    <row r="591" spans="1:9" ht="15">
      <c r="A591" s="631"/>
      <c r="B591" s="631"/>
      <c r="C591" s="631"/>
      <c r="D591" s="631"/>
      <c r="E591" s="631"/>
      <c r="F591" s="631"/>
      <c r="G591" s="631"/>
      <c r="H591" s="631"/>
      <c r="I591" s="631"/>
    </row>
    <row r="592" spans="1:9" ht="15">
      <c r="A592" s="631"/>
      <c r="B592" s="631"/>
      <c r="C592" s="631"/>
      <c r="D592" s="631"/>
      <c r="E592" s="631"/>
      <c r="F592" s="631"/>
      <c r="G592" s="631"/>
      <c r="H592" s="631"/>
      <c r="I592" s="631"/>
    </row>
    <row r="593" spans="1:9" ht="15">
      <c r="A593" s="631"/>
      <c r="B593" s="631"/>
      <c r="C593" s="631"/>
      <c r="D593" s="631"/>
      <c r="E593" s="631"/>
      <c r="F593" s="631"/>
      <c r="G593" s="631"/>
      <c r="H593" s="631"/>
      <c r="I593" s="631"/>
    </row>
    <row r="594" spans="1:9" ht="15">
      <c r="A594" s="631"/>
      <c r="B594" s="631"/>
      <c r="C594" s="631"/>
      <c r="D594" s="631"/>
      <c r="E594" s="631"/>
      <c r="F594" s="631"/>
      <c r="G594" s="631"/>
      <c r="H594" s="631"/>
      <c r="I594" s="631"/>
    </row>
    <row r="595" spans="1:9" ht="15">
      <c r="A595" s="631"/>
      <c r="B595" s="631"/>
      <c r="C595" s="631"/>
      <c r="D595" s="631"/>
      <c r="E595" s="631"/>
      <c r="F595" s="631"/>
      <c r="G595" s="631"/>
      <c r="H595" s="631"/>
      <c r="I595" s="631"/>
    </row>
    <row r="596" spans="1:9" ht="15">
      <c r="A596" s="631"/>
      <c r="B596" s="631"/>
      <c r="C596" s="631"/>
      <c r="D596" s="631"/>
      <c r="E596" s="631"/>
      <c r="F596" s="631"/>
      <c r="G596" s="631"/>
      <c r="H596" s="631"/>
      <c r="I596" s="631"/>
    </row>
    <row r="597" spans="1:9" ht="15">
      <c r="A597" s="631"/>
      <c r="B597" s="631"/>
      <c r="C597" s="631"/>
      <c r="D597" s="631"/>
      <c r="E597" s="631"/>
      <c r="F597" s="631"/>
      <c r="G597" s="631"/>
      <c r="H597" s="631"/>
      <c r="I597" s="631"/>
    </row>
    <row r="598" spans="1:9" ht="15">
      <c r="A598" s="631"/>
      <c r="B598" s="631"/>
      <c r="C598" s="631"/>
      <c r="D598" s="631"/>
      <c r="E598" s="631"/>
      <c r="F598" s="631"/>
      <c r="G598" s="631"/>
      <c r="H598" s="631"/>
      <c r="I598" s="631"/>
    </row>
    <row r="599" spans="1:9" ht="15">
      <c r="A599" s="631"/>
      <c r="B599" s="631"/>
      <c r="C599" s="631"/>
      <c r="D599" s="631"/>
      <c r="E599" s="631"/>
      <c r="F599" s="631"/>
      <c r="G599" s="631"/>
      <c r="H599" s="631"/>
      <c r="I599" s="631"/>
    </row>
    <row r="600" spans="1:9" ht="15">
      <c r="A600" s="631"/>
      <c r="B600" s="631"/>
      <c r="C600" s="631"/>
      <c r="D600" s="631"/>
      <c r="E600" s="631"/>
      <c r="F600" s="631"/>
      <c r="G600" s="631"/>
      <c r="H600" s="631"/>
      <c r="I600" s="631"/>
    </row>
    <row r="601" spans="1:9" ht="15">
      <c r="A601" s="631"/>
      <c r="B601" s="631"/>
      <c r="C601" s="631"/>
      <c r="D601" s="631"/>
      <c r="E601" s="631"/>
      <c r="F601" s="631"/>
      <c r="G601" s="631"/>
      <c r="H601" s="631"/>
      <c r="I601" s="631"/>
    </row>
    <row r="602" spans="1:9" ht="15">
      <c r="A602" s="631"/>
      <c r="B602" s="631"/>
      <c r="C602" s="631"/>
      <c r="D602" s="631"/>
      <c r="E602" s="631"/>
      <c r="F602" s="631"/>
      <c r="G602" s="631"/>
      <c r="H602" s="631"/>
      <c r="I602" s="631"/>
    </row>
    <row r="603" spans="1:9" ht="15">
      <c r="A603" s="631"/>
      <c r="B603" s="631"/>
      <c r="C603" s="631"/>
      <c r="D603" s="631"/>
      <c r="E603" s="631"/>
      <c r="F603" s="631"/>
      <c r="G603" s="631"/>
      <c r="H603" s="631"/>
      <c r="I603" s="631"/>
    </row>
    <row r="604" spans="1:9" ht="15">
      <c r="A604" s="631"/>
      <c r="B604" s="631"/>
      <c r="C604" s="631"/>
      <c r="D604" s="631"/>
      <c r="E604" s="631"/>
      <c r="F604" s="631"/>
      <c r="G604" s="631"/>
      <c r="H604" s="631"/>
      <c r="I604" s="631"/>
    </row>
    <row r="605" spans="1:9" ht="15">
      <c r="A605" s="631"/>
      <c r="B605" s="631"/>
      <c r="C605" s="631"/>
      <c r="D605" s="631"/>
      <c r="E605" s="631"/>
      <c r="F605" s="631"/>
      <c r="G605" s="631"/>
      <c r="H605" s="631"/>
      <c r="I605" s="631"/>
    </row>
    <row r="606" spans="1:9" ht="15">
      <c r="A606" s="631"/>
      <c r="B606" s="631"/>
      <c r="C606" s="631"/>
      <c r="D606" s="631"/>
      <c r="E606" s="631"/>
      <c r="F606" s="631"/>
      <c r="G606" s="631"/>
      <c r="H606" s="631"/>
      <c r="I606" s="631"/>
    </row>
    <row r="607" spans="1:9" ht="15">
      <c r="A607" s="631"/>
      <c r="B607" s="631"/>
      <c r="C607" s="631"/>
      <c r="D607" s="631"/>
      <c r="E607" s="631"/>
      <c r="F607" s="631"/>
      <c r="G607" s="631"/>
      <c r="H607" s="631"/>
      <c r="I607" s="631"/>
    </row>
    <row r="608" spans="1:9" ht="15">
      <c r="A608" s="631"/>
      <c r="B608" s="631"/>
      <c r="C608" s="631"/>
      <c r="D608" s="631"/>
      <c r="E608" s="631"/>
      <c r="F608" s="631"/>
      <c r="G608" s="631"/>
      <c r="H608" s="631"/>
      <c r="I608" s="631"/>
    </row>
    <row r="609" spans="1:9" ht="15">
      <c r="A609" s="631"/>
      <c r="B609" s="631"/>
      <c r="C609" s="631"/>
      <c r="D609" s="631"/>
      <c r="E609" s="631"/>
      <c r="F609" s="631"/>
      <c r="G609" s="631"/>
      <c r="H609" s="631"/>
      <c r="I609" s="631"/>
    </row>
    <row r="610" spans="1:9" ht="15">
      <c r="A610" s="631"/>
      <c r="B610" s="631"/>
      <c r="C610" s="631"/>
      <c r="D610" s="631"/>
      <c r="E610" s="631"/>
      <c r="F610" s="631"/>
      <c r="G610" s="631"/>
      <c r="H610" s="631"/>
      <c r="I610" s="631"/>
    </row>
    <row r="611" spans="1:9" ht="15">
      <c r="A611" s="631"/>
      <c r="B611" s="631"/>
      <c r="C611" s="631"/>
      <c r="D611" s="631"/>
      <c r="E611" s="631"/>
      <c r="F611" s="631"/>
      <c r="G611" s="631"/>
      <c r="H611" s="631"/>
      <c r="I611" s="631"/>
    </row>
    <row r="612" spans="1:9" ht="15">
      <c r="A612" s="631"/>
      <c r="B612" s="631"/>
      <c r="C612" s="631"/>
      <c r="D612" s="631"/>
      <c r="E612" s="631"/>
      <c r="F612" s="631"/>
      <c r="G612" s="631"/>
      <c r="H612" s="631"/>
      <c r="I612" s="631"/>
    </row>
    <row r="613" spans="1:9" ht="15">
      <c r="A613" s="631"/>
      <c r="B613" s="631"/>
      <c r="C613" s="631"/>
      <c r="D613" s="631"/>
      <c r="E613" s="631"/>
      <c r="F613" s="631"/>
      <c r="G613" s="631"/>
      <c r="H613" s="631"/>
      <c r="I613" s="631"/>
    </row>
    <row r="614" spans="1:9" ht="15">
      <c r="A614" s="631"/>
      <c r="B614" s="631"/>
      <c r="C614" s="631"/>
      <c r="D614" s="631"/>
      <c r="E614" s="631"/>
      <c r="F614" s="631"/>
      <c r="G614" s="631"/>
      <c r="H614" s="631"/>
      <c r="I614" s="631"/>
    </row>
    <row r="615" spans="1:9" ht="15">
      <c r="A615" s="631"/>
      <c r="B615" s="631"/>
      <c r="C615" s="631"/>
      <c r="D615" s="631"/>
      <c r="E615" s="631"/>
      <c r="F615" s="631"/>
      <c r="G615" s="631"/>
      <c r="H615" s="631"/>
      <c r="I615" s="631"/>
    </row>
    <row r="616" spans="1:9" ht="15">
      <c r="A616" s="631"/>
      <c r="B616" s="631"/>
      <c r="C616" s="631"/>
      <c r="D616" s="631"/>
      <c r="E616" s="631"/>
      <c r="F616" s="631"/>
      <c r="G616" s="631"/>
      <c r="H616" s="631"/>
      <c r="I616" s="631"/>
    </row>
    <row r="617" spans="1:9" ht="15">
      <c r="A617" s="631"/>
      <c r="B617" s="631"/>
      <c r="C617" s="631"/>
      <c r="D617" s="631"/>
      <c r="E617" s="631"/>
      <c r="F617" s="631"/>
      <c r="G617" s="631"/>
      <c r="H617" s="631"/>
      <c r="I617" s="631"/>
    </row>
    <row r="618" spans="1:9" ht="15">
      <c r="A618" s="631"/>
      <c r="B618" s="631"/>
      <c r="C618" s="631"/>
      <c r="D618" s="631"/>
      <c r="E618" s="631"/>
      <c r="F618" s="631"/>
      <c r="G618" s="631"/>
      <c r="H618" s="631"/>
      <c r="I618" s="631"/>
    </row>
    <row r="619" spans="1:9" ht="15">
      <c r="A619" s="631"/>
      <c r="B619" s="631"/>
      <c r="C619" s="631"/>
      <c r="D619" s="631"/>
      <c r="E619" s="631"/>
      <c r="F619" s="631"/>
      <c r="G619" s="631"/>
      <c r="H619" s="631"/>
      <c r="I619" s="631"/>
    </row>
    <row r="620" spans="1:9" ht="15">
      <c r="A620" s="631"/>
      <c r="B620" s="631"/>
      <c r="C620" s="631"/>
      <c r="D620" s="631"/>
      <c r="E620" s="631"/>
      <c r="F620" s="631"/>
      <c r="G620" s="631"/>
      <c r="H620" s="631"/>
      <c r="I620" s="631"/>
    </row>
    <row r="621" spans="1:9" ht="15">
      <c r="A621" s="631"/>
      <c r="B621" s="631"/>
      <c r="C621" s="631"/>
      <c r="D621" s="631"/>
      <c r="E621" s="631"/>
      <c r="F621" s="631"/>
      <c r="G621" s="631"/>
      <c r="H621" s="631"/>
      <c r="I621" s="631"/>
    </row>
    <row r="622" spans="1:9" ht="15">
      <c r="A622" s="631"/>
      <c r="B622" s="631"/>
      <c r="C622" s="631"/>
      <c r="D622" s="631"/>
      <c r="E622" s="631"/>
      <c r="F622" s="631"/>
      <c r="G622" s="631"/>
      <c r="H622" s="631"/>
      <c r="I622" s="631"/>
    </row>
    <row r="623" spans="1:9" ht="15">
      <c r="A623" s="631"/>
      <c r="B623" s="631"/>
      <c r="C623" s="631"/>
      <c r="D623" s="631"/>
      <c r="E623" s="631"/>
      <c r="F623" s="631"/>
      <c r="G623" s="631"/>
      <c r="H623" s="631"/>
      <c r="I623" s="631"/>
    </row>
    <row r="624" spans="1:9" ht="15">
      <c r="A624" s="631"/>
      <c r="B624" s="631"/>
      <c r="C624" s="631"/>
      <c r="D624" s="631"/>
      <c r="E624" s="631"/>
      <c r="F624" s="631"/>
      <c r="G624" s="631"/>
      <c r="H624" s="631"/>
      <c r="I624" s="631"/>
    </row>
    <row r="625" spans="1:9" ht="15">
      <c r="A625" s="631"/>
      <c r="B625" s="631"/>
      <c r="C625" s="631"/>
      <c r="D625" s="631"/>
      <c r="E625" s="631"/>
      <c r="F625" s="631"/>
      <c r="G625" s="631"/>
      <c r="H625" s="631"/>
      <c r="I625" s="631"/>
    </row>
    <row r="626" spans="1:9" ht="15">
      <c r="A626" s="631"/>
      <c r="B626" s="631"/>
      <c r="C626" s="631"/>
      <c r="D626" s="631"/>
      <c r="E626" s="631"/>
      <c r="F626" s="631"/>
      <c r="G626" s="631"/>
      <c r="H626" s="631"/>
      <c r="I626" s="631"/>
    </row>
    <row r="627" spans="1:9" ht="15">
      <c r="A627" s="631"/>
      <c r="B627" s="631"/>
      <c r="C627" s="631"/>
      <c r="D627" s="631"/>
      <c r="E627" s="631"/>
      <c r="F627" s="631"/>
      <c r="G627" s="631"/>
      <c r="H627" s="631"/>
      <c r="I627" s="631"/>
    </row>
    <row r="628" spans="1:9" ht="15">
      <c r="A628" s="631"/>
      <c r="B628" s="631"/>
      <c r="C628" s="631"/>
      <c r="D628" s="631"/>
      <c r="E628" s="631"/>
      <c r="F628" s="631"/>
      <c r="G628" s="631"/>
      <c r="H628" s="631"/>
      <c r="I628" s="631"/>
    </row>
    <row r="629" spans="1:9" ht="15">
      <c r="A629" s="631"/>
      <c r="B629" s="631"/>
      <c r="C629" s="631"/>
      <c r="D629" s="631"/>
      <c r="E629" s="631"/>
      <c r="F629" s="631"/>
      <c r="G629" s="631"/>
      <c r="H629" s="631"/>
      <c r="I629" s="631"/>
    </row>
    <row r="630" spans="1:9" ht="15">
      <c r="A630" s="631"/>
      <c r="B630" s="631"/>
      <c r="C630" s="631"/>
      <c r="D630" s="631"/>
      <c r="E630" s="631"/>
      <c r="F630" s="631"/>
      <c r="G630" s="631"/>
      <c r="H630" s="631"/>
      <c r="I630" s="631"/>
    </row>
    <row r="631" spans="1:9" ht="15">
      <c r="A631" s="631"/>
      <c r="B631" s="631"/>
      <c r="C631" s="631"/>
      <c r="D631" s="631"/>
      <c r="E631" s="631"/>
      <c r="F631" s="631"/>
      <c r="G631" s="631"/>
      <c r="H631" s="631"/>
      <c r="I631" s="631"/>
    </row>
    <row r="632" spans="1:9" ht="15">
      <c r="A632" s="631"/>
      <c r="B632" s="631"/>
      <c r="C632" s="631"/>
      <c r="D632" s="631"/>
      <c r="E632" s="631"/>
      <c r="F632" s="631"/>
      <c r="G632" s="631"/>
      <c r="H632" s="631"/>
      <c r="I632" s="631"/>
    </row>
    <row r="633" spans="1:9" ht="15">
      <c r="A633" s="631"/>
      <c r="B633" s="631"/>
      <c r="C633" s="631"/>
      <c r="D633" s="631"/>
      <c r="E633" s="631"/>
      <c r="F633" s="631"/>
      <c r="G633" s="631"/>
      <c r="H633" s="631"/>
      <c r="I633" s="631"/>
    </row>
    <row r="634" spans="1:9" ht="15">
      <c r="A634" s="631"/>
      <c r="B634" s="631"/>
      <c r="C634" s="631"/>
      <c r="D634" s="631"/>
      <c r="E634" s="631"/>
      <c r="F634" s="631"/>
      <c r="G634" s="631"/>
      <c r="H634" s="631"/>
      <c r="I634" s="631"/>
    </row>
    <row r="635" spans="1:9" ht="15">
      <c r="A635" s="631"/>
      <c r="B635" s="631"/>
      <c r="C635" s="631"/>
      <c r="D635" s="631"/>
      <c r="E635" s="631"/>
      <c r="F635" s="631"/>
      <c r="G635" s="631"/>
      <c r="H635" s="631"/>
      <c r="I635" s="631"/>
    </row>
    <row r="636" spans="1:9" ht="15">
      <c r="A636" s="631"/>
      <c r="B636" s="631"/>
      <c r="C636" s="631"/>
      <c r="D636" s="631"/>
      <c r="E636" s="631"/>
      <c r="F636" s="631"/>
      <c r="G636" s="631"/>
      <c r="H636" s="631"/>
      <c r="I636" s="631"/>
    </row>
    <row r="637" spans="1:9" ht="15">
      <c r="A637" s="631"/>
      <c r="B637" s="631"/>
      <c r="C637" s="631"/>
      <c r="D637" s="631"/>
      <c r="E637" s="631"/>
      <c r="F637" s="631"/>
      <c r="G637" s="631"/>
      <c r="H637" s="631"/>
      <c r="I637" s="631"/>
    </row>
    <row r="638" spans="1:9" ht="15">
      <c r="A638" s="631"/>
      <c r="B638" s="631"/>
      <c r="C638" s="631"/>
      <c r="D638" s="631"/>
      <c r="E638" s="631"/>
      <c r="F638" s="631"/>
      <c r="G638" s="631"/>
      <c r="H638" s="631"/>
      <c r="I638" s="631"/>
    </row>
    <row r="639" spans="1:9" ht="15">
      <c r="A639" s="631"/>
      <c r="B639" s="631"/>
      <c r="C639" s="631"/>
      <c r="D639" s="631"/>
      <c r="E639" s="631"/>
      <c r="F639" s="631"/>
      <c r="G639" s="631"/>
      <c r="H639" s="631"/>
      <c r="I639" s="631"/>
    </row>
    <row r="640" spans="1:9" ht="15">
      <c r="A640" s="631"/>
      <c r="B640" s="631"/>
      <c r="C640" s="631"/>
      <c r="D640" s="631"/>
      <c r="E640" s="631"/>
      <c r="F640" s="631"/>
      <c r="G640" s="631"/>
      <c r="H640" s="631"/>
      <c r="I640" s="631"/>
    </row>
    <row r="641" spans="1:9" ht="15">
      <c r="A641" s="631"/>
      <c r="B641" s="631"/>
      <c r="C641" s="631"/>
      <c r="D641" s="631"/>
      <c r="E641" s="631"/>
      <c r="F641" s="631"/>
      <c r="G641" s="631"/>
      <c r="H641" s="631"/>
      <c r="I641" s="631"/>
    </row>
    <row r="642" spans="1:9" ht="15">
      <c r="A642" s="631"/>
      <c r="B642" s="631"/>
      <c r="C642" s="631"/>
      <c r="D642" s="631"/>
      <c r="E642" s="631"/>
      <c r="F642" s="631"/>
      <c r="G642" s="631"/>
      <c r="H642" s="631"/>
      <c r="I642" s="631"/>
    </row>
    <row r="643" spans="1:9" ht="15">
      <c r="A643" s="631"/>
      <c r="B643" s="631"/>
      <c r="C643" s="631"/>
      <c r="D643" s="631"/>
      <c r="E643" s="631"/>
      <c r="F643" s="631"/>
      <c r="G643" s="631"/>
      <c r="H643" s="631"/>
      <c r="I643" s="631"/>
    </row>
    <row r="644" spans="1:9" ht="15">
      <c r="A644" s="631"/>
      <c r="B644" s="631"/>
      <c r="C644" s="631"/>
      <c r="D644" s="631"/>
      <c r="E644" s="631"/>
      <c r="F644" s="631"/>
      <c r="G644" s="631"/>
      <c r="H644" s="631"/>
      <c r="I644" s="631"/>
    </row>
    <row r="645" spans="1:9" ht="15">
      <c r="A645" s="631"/>
      <c r="B645" s="631"/>
      <c r="C645" s="631"/>
      <c r="D645" s="631"/>
      <c r="E645" s="631"/>
      <c r="F645" s="631"/>
      <c r="G645" s="631"/>
      <c r="H645" s="631"/>
      <c r="I645" s="631"/>
    </row>
    <row r="646" spans="1:9" ht="15">
      <c r="A646" s="631"/>
      <c r="B646" s="631"/>
      <c r="C646" s="631"/>
      <c r="D646" s="631"/>
      <c r="E646" s="631"/>
      <c r="F646" s="631"/>
      <c r="G646" s="631"/>
      <c r="H646" s="631"/>
      <c r="I646" s="631"/>
    </row>
    <row r="647" spans="1:9" ht="15">
      <c r="A647" s="631"/>
      <c r="B647" s="631"/>
      <c r="C647" s="631"/>
      <c r="D647" s="631"/>
      <c r="E647" s="631"/>
      <c r="F647" s="631"/>
      <c r="G647" s="631"/>
      <c r="H647" s="631"/>
      <c r="I647" s="631"/>
    </row>
    <row r="648" spans="1:9" ht="15">
      <c r="A648" s="631"/>
      <c r="B648" s="631"/>
      <c r="C648" s="631"/>
      <c r="D648" s="631"/>
      <c r="E648" s="631"/>
      <c r="F648" s="631"/>
      <c r="G648" s="631"/>
      <c r="H648" s="631"/>
      <c r="I648" s="631"/>
    </row>
    <row r="649" spans="1:9" ht="15">
      <c r="A649" s="631"/>
      <c r="B649" s="631"/>
      <c r="C649" s="631"/>
      <c r="D649" s="631"/>
      <c r="E649" s="631"/>
      <c r="F649" s="631"/>
      <c r="G649" s="631"/>
      <c r="H649" s="631"/>
      <c r="I649" s="631"/>
    </row>
    <row r="650" spans="1:9" ht="15">
      <c r="A650" s="631"/>
      <c r="B650" s="631"/>
      <c r="C650" s="631"/>
      <c r="D650" s="631"/>
      <c r="E650" s="631"/>
      <c r="F650" s="631"/>
      <c r="G650" s="631"/>
      <c r="H650" s="631"/>
      <c r="I650" s="631"/>
    </row>
    <row r="651" spans="1:9" ht="15">
      <c r="A651" s="631"/>
      <c r="B651" s="631"/>
      <c r="C651" s="631"/>
      <c r="D651" s="631"/>
      <c r="E651" s="631"/>
      <c r="F651" s="631"/>
      <c r="G651" s="631"/>
      <c r="H651" s="631"/>
      <c r="I651" s="631"/>
    </row>
    <row r="652" spans="1:9" ht="15">
      <c r="A652" s="631"/>
      <c r="B652" s="631"/>
      <c r="C652" s="631"/>
      <c r="D652" s="631"/>
      <c r="E652" s="631"/>
      <c r="F652" s="631"/>
      <c r="G652" s="631"/>
      <c r="H652" s="631"/>
      <c r="I652" s="631"/>
    </row>
    <row r="653" spans="1:9" ht="15">
      <c r="A653" s="631"/>
      <c r="B653" s="631"/>
      <c r="C653" s="631"/>
      <c r="D653" s="631"/>
      <c r="E653" s="631"/>
      <c r="F653" s="631"/>
      <c r="G653" s="631"/>
      <c r="H653" s="631"/>
      <c r="I653" s="631"/>
    </row>
    <row r="654" spans="1:9" ht="15">
      <c r="A654" s="631"/>
      <c r="B654" s="631"/>
      <c r="C654" s="631"/>
      <c r="D654" s="631"/>
      <c r="E654" s="631"/>
      <c r="F654" s="631"/>
      <c r="G654" s="631"/>
      <c r="H654" s="631"/>
      <c r="I654" s="631"/>
    </row>
    <row r="655" spans="1:9" ht="15">
      <c r="A655" s="631"/>
      <c r="B655" s="631"/>
      <c r="C655" s="631"/>
      <c r="D655" s="631"/>
      <c r="E655" s="631"/>
      <c r="F655" s="631"/>
      <c r="G655" s="631"/>
      <c r="H655" s="631"/>
      <c r="I655" s="631"/>
    </row>
    <row r="656" spans="1:9" ht="15">
      <c r="A656" s="631"/>
      <c r="B656" s="631"/>
      <c r="C656" s="631"/>
      <c r="D656" s="631"/>
      <c r="E656" s="631"/>
      <c r="F656" s="631"/>
      <c r="G656" s="631"/>
      <c r="H656" s="631"/>
      <c r="I656" s="631"/>
    </row>
    <row r="657" spans="1:9" ht="15">
      <c r="A657" s="631"/>
      <c r="B657" s="631"/>
      <c r="C657" s="631"/>
      <c r="D657" s="631"/>
      <c r="E657" s="631"/>
      <c r="F657" s="631"/>
      <c r="G657" s="631"/>
      <c r="H657" s="631"/>
      <c r="I657" s="631"/>
    </row>
    <row r="658" spans="1:9" ht="15">
      <c r="A658" s="631"/>
      <c r="B658" s="631"/>
      <c r="C658" s="631"/>
      <c r="D658" s="631"/>
      <c r="E658" s="631"/>
      <c r="F658" s="631"/>
      <c r="G658" s="631"/>
      <c r="H658" s="631"/>
      <c r="I658" s="631"/>
    </row>
    <row r="659" spans="1:9" ht="15">
      <c r="A659" s="631"/>
      <c r="B659" s="631"/>
      <c r="C659" s="631"/>
      <c r="D659" s="631"/>
      <c r="E659" s="631"/>
      <c r="F659" s="631"/>
      <c r="G659" s="631"/>
      <c r="H659" s="631"/>
      <c r="I659" s="631"/>
    </row>
    <row r="660" spans="1:9" ht="15">
      <c r="A660" s="631"/>
      <c r="B660" s="631"/>
      <c r="C660" s="631"/>
      <c r="D660" s="631"/>
      <c r="E660" s="631"/>
      <c r="F660" s="631"/>
      <c r="G660" s="631"/>
      <c r="H660" s="631"/>
      <c r="I660" s="631"/>
    </row>
    <row r="661" spans="1:9" ht="15">
      <c r="A661" s="631"/>
      <c r="B661" s="631"/>
      <c r="C661" s="631"/>
      <c r="D661" s="631"/>
      <c r="E661" s="631"/>
      <c r="F661" s="631"/>
      <c r="G661" s="631"/>
      <c r="H661" s="631"/>
      <c r="I661" s="631"/>
    </row>
    <row r="662" spans="1:9" ht="15">
      <c r="A662" s="631"/>
      <c r="B662" s="631"/>
      <c r="C662" s="631"/>
      <c r="D662" s="631"/>
      <c r="E662" s="631"/>
      <c r="F662" s="631"/>
      <c r="G662" s="631"/>
      <c r="H662" s="631"/>
      <c r="I662" s="631"/>
    </row>
    <row r="663" spans="1:9" ht="15">
      <c r="A663" s="631"/>
      <c r="B663" s="631"/>
      <c r="C663" s="631"/>
      <c r="D663" s="631"/>
      <c r="E663" s="631"/>
      <c r="F663" s="631"/>
      <c r="G663" s="631"/>
      <c r="H663" s="631"/>
      <c r="I663" s="631"/>
    </row>
    <row r="664" spans="1:9" ht="15">
      <c r="A664" s="631"/>
      <c r="B664" s="631"/>
      <c r="C664" s="631"/>
      <c r="D664" s="631"/>
      <c r="E664" s="631"/>
      <c r="F664" s="631"/>
      <c r="G664" s="631"/>
      <c r="H664" s="631"/>
      <c r="I664" s="631"/>
    </row>
    <row r="665" spans="1:9" ht="15">
      <c r="A665" s="631"/>
      <c r="B665" s="631"/>
      <c r="C665" s="631"/>
      <c r="D665" s="631"/>
      <c r="E665" s="631"/>
      <c r="F665" s="631"/>
      <c r="G665" s="631"/>
      <c r="H665" s="631"/>
      <c r="I665" s="631"/>
    </row>
    <row r="666" spans="1:9" ht="15">
      <c r="A666" s="631"/>
      <c r="B666" s="631"/>
      <c r="C666" s="631"/>
      <c r="D666" s="631"/>
      <c r="E666" s="631"/>
      <c r="F666" s="631"/>
      <c r="G666" s="631"/>
      <c r="H666" s="631"/>
      <c r="I666" s="631"/>
    </row>
    <row r="667" spans="1:9" ht="15">
      <c r="A667" s="631"/>
      <c r="B667" s="631"/>
      <c r="C667" s="631"/>
      <c r="D667" s="631"/>
      <c r="E667" s="631"/>
      <c r="F667" s="631"/>
      <c r="G667" s="631"/>
      <c r="H667" s="631"/>
      <c r="I667" s="631"/>
    </row>
    <row r="668" spans="1:9" ht="15">
      <c r="A668" s="631"/>
      <c r="B668" s="631"/>
      <c r="C668" s="631"/>
      <c r="D668" s="631"/>
      <c r="E668" s="631"/>
      <c r="F668" s="631"/>
      <c r="G668" s="631"/>
      <c r="H668" s="631"/>
      <c r="I668" s="631"/>
    </row>
    <row r="669" spans="1:9" ht="15">
      <c r="A669" s="631"/>
      <c r="B669" s="631"/>
      <c r="C669" s="631"/>
      <c r="D669" s="631"/>
      <c r="E669" s="631"/>
      <c r="F669" s="631"/>
      <c r="G669" s="631"/>
      <c r="H669" s="631"/>
      <c r="I669" s="631"/>
    </row>
    <row r="670" spans="1:9" ht="15">
      <c r="A670" s="631"/>
      <c r="B670" s="631"/>
      <c r="C670" s="631"/>
      <c r="D670" s="631"/>
      <c r="E670" s="631"/>
      <c r="F670" s="631"/>
      <c r="G670" s="631"/>
      <c r="H670" s="631"/>
      <c r="I670" s="631"/>
    </row>
    <row r="671" spans="1:9" ht="15">
      <c r="A671" s="631"/>
      <c r="B671" s="631"/>
      <c r="C671" s="631"/>
      <c r="D671" s="631"/>
      <c r="E671" s="631"/>
      <c r="F671" s="631"/>
      <c r="G671" s="631"/>
      <c r="H671" s="631"/>
      <c r="I671" s="631"/>
    </row>
    <row r="672" spans="1:9" ht="15">
      <c r="A672" s="631"/>
      <c r="B672" s="631"/>
      <c r="C672" s="631"/>
      <c r="D672" s="631"/>
      <c r="E672" s="631"/>
      <c r="F672" s="631"/>
      <c r="G672" s="631"/>
      <c r="H672" s="631"/>
      <c r="I672" s="631"/>
    </row>
    <row r="673" spans="1:9" ht="15">
      <c r="A673" s="631"/>
      <c r="B673" s="631"/>
      <c r="C673" s="631"/>
      <c r="D673" s="631"/>
      <c r="E673" s="631"/>
      <c r="F673" s="631"/>
      <c r="G673" s="631"/>
      <c r="H673" s="631"/>
      <c r="I673" s="631"/>
    </row>
    <row r="674" spans="1:9" ht="15">
      <c r="A674" s="631"/>
      <c r="B674" s="631"/>
      <c r="C674" s="631"/>
      <c r="D674" s="631"/>
      <c r="E674" s="631"/>
      <c r="F674" s="631"/>
      <c r="G674" s="631"/>
      <c r="H674" s="631"/>
      <c r="I674" s="631"/>
    </row>
    <row r="675" spans="1:9" ht="15">
      <c r="A675" s="631"/>
      <c r="B675" s="631"/>
      <c r="C675" s="631"/>
      <c r="D675" s="631"/>
      <c r="E675" s="631"/>
      <c r="F675" s="631"/>
      <c r="G675" s="631"/>
      <c r="H675" s="631"/>
      <c r="I675" s="631"/>
    </row>
    <row r="676" spans="1:9" ht="15">
      <c r="A676" s="631"/>
      <c r="B676" s="631"/>
      <c r="C676" s="631"/>
      <c r="D676" s="631"/>
      <c r="E676" s="631"/>
      <c r="F676" s="631"/>
      <c r="G676" s="631"/>
      <c r="H676" s="631"/>
      <c r="I676" s="631"/>
    </row>
    <row r="677" spans="1:9" ht="15">
      <c r="A677" s="631"/>
      <c r="B677" s="631"/>
      <c r="C677" s="631"/>
      <c r="D677" s="631"/>
      <c r="E677" s="631"/>
      <c r="F677" s="631"/>
      <c r="G677" s="631"/>
      <c r="H677" s="631"/>
      <c r="I677" s="631"/>
    </row>
    <row r="678" spans="1:9" ht="15">
      <c r="A678" s="631"/>
      <c r="B678" s="631"/>
      <c r="C678" s="631"/>
      <c r="D678" s="631"/>
      <c r="E678" s="631"/>
      <c r="F678" s="631"/>
      <c r="G678" s="631"/>
      <c r="H678" s="631"/>
      <c r="I678" s="631"/>
    </row>
    <row r="679" spans="1:9" ht="15">
      <c r="A679" s="631"/>
      <c r="B679" s="631"/>
      <c r="C679" s="631"/>
      <c r="D679" s="631"/>
      <c r="E679" s="631"/>
      <c r="F679" s="631"/>
      <c r="G679" s="631"/>
      <c r="H679" s="631"/>
      <c r="I679" s="631"/>
    </row>
    <row r="680" spans="1:9" ht="15">
      <c r="A680" s="631"/>
      <c r="B680" s="631"/>
      <c r="C680" s="631"/>
      <c r="D680" s="631"/>
      <c r="E680" s="631"/>
      <c r="F680" s="631"/>
      <c r="G680" s="631"/>
      <c r="H680" s="631"/>
      <c r="I680" s="631"/>
    </row>
    <row r="681" spans="1:9" ht="15">
      <c r="A681" s="631"/>
      <c r="B681" s="631"/>
      <c r="C681" s="631"/>
      <c r="D681" s="631"/>
      <c r="E681" s="631"/>
      <c r="F681" s="631"/>
      <c r="G681" s="631"/>
      <c r="H681" s="631"/>
      <c r="I681" s="631"/>
    </row>
    <row r="682" spans="1:9" ht="15">
      <c r="A682" s="631"/>
      <c r="B682" s="631"/>
      <c r="C682" s="631"/>
      <c r="D682" s="631"/>
      <c r="E682" s="631"/>
      <c r="F682" s="631"/>
      <c r="G682" s="631"/>
      <c r="H682" s="631"/>
      <c r="I682" s="631"/>
    </row>
    <row r="683" spans="1:9" ht="15">
      <c r="A683" s="631"/>
      <c r="B683" s="631"/>
      <c r="C683" s="631"/>
      <c r="D683" s="631"/>
      <c r="E683" s="631"/>
      <c r="F683" s="631"/>
      <c r="G683" s="631"/>
      <c r="H683" s="631"/>
      <c r="I683" s="631"/>
    </row>
    <row r="684" spans="1:9" ht="15">
      <c r="A684" s="631"/>
      <c r="B684" s="631"/>
      <c r="C684" s="631"/>
      <c r="D684" s="631"/>
      <c r="E684" s="631"/>
      <c r="F684" s="631"/>
      <c r="G684" s="631"/>
      <c r="H684" s="631"/>
      <c r="I684" s="631"/>
    </row>
    <row r="685" spans="1:9" ht="15">
      <c r="A685" s="631"/>
      <c r="B685" s="631"/>
      <c r="C685" s="631"/>
      <c r="D685" s="631"/>
      <c r="E685" s="631"/>
      <c r="F685" s="631"/>
      <c r="G685" s="631"/>
      <c r="H685" s="631"/>
      <c r="I685" s="631"/>
    </row>
    <row r="686" spans="1:9" ht="15">
      <c r="A686" s="631"/>
      <c r="B686" s="631"/>
      <c r="C686" s="631"/>
      <c r="D686" s="631"/>
      <c r="E686" s="631"/>
      <c r="F686" s="631"/>
      <c r="G686" s="631"/>
      <c r="H686" s="631"/>
      <c r="I686" s="631"/>
    </row>
    <row r="687" spans="1:9" ht="15">
      <c r="A687" s="631"/>
      <c r="B687" s="631"/>
      <c r="C687" s="631"/>
      <c r="D687" s="631"/>
      <c r="E687" s="631"/>
      <c r="F687" s="631"/>
      <c r="G687" s="631"/>
      <c r="H687" s="631"/>
      <c r="I687" s="631"/>
    </row>
    <row r="688" spans="1:9" ht="15">
      <c r="A688" s="631"/>
      <c r="B688" s="631"/>
      <c r="C688" s="631"/>
      <c r="D688" s="631"/>
      <c r="E688" s="631"/>
      <c r="F688" s="631"/>
      <c r="G688" s="631"/>
      <c r="H688" s="631"/>
      <c r="I688" s="631"/>
    </row>
    <row r="689" spans="1:9" ht="15">
      <c r="A689" s="631"/>
      <c r="B689" s="631"/>
      <c r="C689" s="631"/>
      <c r="D689" s="631"/>
      <c r="E689" s="631"/>
      <c r="F689" s="631"/>
      <c r="G689" s="631"/>
      <c r="H689" s="631"/>
      <c r="I689" s="631"/>
    </row>
    <row r="690" spans="1:9" ht="15">
      <c r="A690" s="631"/>
      <c r="B690" s="631"/>
      <c r="C690" s="631"/>
      <c r="D690" s="631"/>
      <c r="E690" s="631"/>
      <c r="F690" s="631"/>
      <c r="G690" s="631"/>
      <c r="H690" s="631"/>
      <c r="I690" s="631"/>
    </row>
    <row r="691" spans="1:9" ht="15">
      <c r="A691" s="631"/>
      <c r="B691" s="631"/>
      <c r="C691" s="631"/>
      <c r="D691" s="631"/>
      <c r="E691" s="631"/>
      <c r="F691" s="631"/>
      <c r="G691" s="631"/>
      <c r="H691" s="631"/>
      <c r="I691" s="631"/>
    </row>
    <row r="692" spans="1:9" ht="15">
      <c r="A692" s="631"/>
      <c r="B692" s="631"/>
      <c r="C692" s="631"/>
      <c r="D692" s="631"/>
      <c r="E692" s="631"/>
      <c r="F692" s="631"/>
      <c r="G692" s="631"/>
      <c r="H692" s="631"/>
      <c r="I692" s="631"/>
    </row>
    <row r="693" spans="1:9" ht="15">
      <c r="A693" s="631"/>
      <c r="B693" s="631"/>
      <c r="C693" s="631"/>
      <c r="D693" s="631"/>
      <c r="E693" s="631"/>
      <c r="F693" s="631"/>
      <c r="G693" s="631"/>
      <c r="H693" s="631"/>
      <c r="I693" s="631"/>
    </row>
    <row r="694" spans="1:9" ht="15">
      <c r="A694" s="631"/>
      <c r="B694" s="631"/>
      <c r="C694" s="631"/>
      <c r="D694" s="631"/>
      <c r="E694" s="631"/>
      <c r="F694" s="631"/>
      <c r="G694" s="631"/>
      <c r="H694" s="631"/>
      <c r="I694" s="631"/>
    </row>
    <row r="695" spans="1:9" ht="15">
      <c r="A695" s="631"/>
      <c r="B695" s="631"/>
      <c r="C695" s="631"/>
      <c r="D695" s="631"/>
      <c r="E695" s="631"/>
      <c r="F695" s="631"/>
      <c r="G695" s="631"/>
      <c r="H695" s="631"/>
      <c r="I695" s="631"/>
    </row>
    <row r="696" spans="1:9" ht="15">
      <c r="A696" s="631"/>
      <c r="B696" s="631"/>
      <c r="C696" s="631"/>
      <c r="D696" s="631"/>
      <c r="E696" s="631"/>
      <c r="F696" s="631"/>
      <c r="G696" s="631"/>
      <c r="H696" s="631"/>
      <c r="I696" s="631"/>
    </row>
    <row r="697" spans="1:9" ht="15">
      <c r="A697" s="631"/>
      <c r="B697" s="631"/>
      <c r="C697" s="631"/>
      <c r="D697" s="631"/>
      <c r="E697" s="631"/>
      <c r="F697" s="631"/>
      <c r="G697" s="631"/>
      <c r="H697" s="631"/>
      <c r="I697" s="631"/>
    </row>
    <row r="698" spans="1:9" ht="15">
      <c r="A698" s="631"/>
      <c r="B698" s="631"/>
      <c r="C698" s="631"/>
      <c r="D698" s="631"/>
      <c r="E698" s="631"/>
      <c r="F698" s="631"/>
      <c r="G698" s="631"/>
      <c r="H698" s="631"/>
      <c r="I698" s="631"/>
    </row>
    <row r="699" spans="1:9" ht="15">
      <c r="A699" s="631"/>
      <c r="B699" s="631"/>
      <c r="C699" s="631"/>
      <c r="D699" s="631"/>
      <c r="E699" s="631"/>
      <c r="F699" s="631"/>
      <c r="G699" s="631"/>
      <c r="H699" s="631"/>
      <c r="I699" s="631"/>
    </row>
    <row r="700" spans="1:9" ht="15">
      <c r="A700" s="631"/>
      <c r="B700" s="631"/>
      <c r="C700" s="631"/>
      <c r="D700" s="631"/>
      <c r="E700" s="631"/>
      <c r="F700" s="631"/>
      <c r="G700" s="631"/>
      <c r="H700" s="631"/>
      <c r="I700" s="631"/>
    </row>
    <row r="701" spans="1:9" ht="15">
      <c r="A701" s="631"/>
      <c r="B701" s="631"/>
      <c r="C701" s="631"/>
      <c r="D701" s="631"/>
      <c r="E701" s="631"/>
      <c r="F701" s="631"/>
      <c r="G701" s="631"/>
      <c r="H701" s="631"/>
      <c r="I701" s="631"/>
    </row>
    <row r="702" spans="1:9" ht="15">
      <c r="A702" s="631"/>
      <c r="B702" s="631"/>
      <c r="C702" s="631"/>
      <c r="D702" s="631"/>
      <c r="E702" s="631"/>
      <c r="F702" s="631"/>
      <c r="G702" s="631"/>
      <c r="H702" s="631"/>
      <c r="I702" s="631"/>
    </row>
    <row r="703" spans="1:9" ht="15">
      <c r="A703" s="631"/>
      <c r="B703" s="631"/>
      <c r="C703" s="631"/>
      <c r="D703" s="631"/>
      <c r="E703" s="631"/>
      <c r="F703" s="631"/>
      <c r="G703" s="631"/>
      <c r="H703" s="631"/>
      <c r="I703" s="631"/>
    </row>
    <row r="704" spans="1:9" ht="15">
      <c r="A704" s="631"/>
      <c r="B704" s="631"/>
      <c r="C704" s="631"/>
      <c r="D704" s="631"/>
      <c r="E704" s="631"/>
      <c r="F704" s="631"/>
      <c r="G704" s="631"/>
      <c r="H704" s="631"/>
      <c r="I704" s="631"/>
    </row>
    <row r="705" spans="1:9" ht="15">
      <c r="A705" s="631"/>
      <c r="B705" s="631"/>
      <c r="C705" s="631"/>
      <c r="D705" s="631"/>
      <c r="E705" s="631"/>
      <c r="F705" s="631"/>
      <c r="G705" s="631"/>
      <c r="H705" s="631"/>
      <c r="I705" s="631"/>
    </row>
    <row r="706" spans="1:9" ht="15">
      <c r="A706" s="631"/>
      <c r="B706" s="631"/>
      <c r="C706" s="631"/>
      <c r="D706" s="631"/>
      <c r="E706" s="631"/>
      <c r="F706" s="631"/>
      <c r="G706" s="631"/>
      <c r="H706" s="631"/>
      <c r="I706" s="631"/>
    </row>
    <row r="707" spans="1:9" ht="15">
      <c r="A707" s="631"/>
      <c r="B707" s="631"/>
      <c r="C707" s="631"/>
      <c r="D707" s="631"/>
      <c r="E707" s="631"/>
      <c r="F707" s="631"/>
      <c r="G707" s="631"/>
      <c r="H707" s="631"/>
      <c r="I707" s="631"/>
    </row>
    <row r="708" spans="1:9" ht="15">
      <c r="A708" s="631"/>
      <c r="B708" s="631"/>
      <c r="C708" s="631"/>
      <c r="D708" s="631"/>
      <c r="E708" s="631"/>
      <c r="F708" s="631"/>
      <c r="G708" s="631"/>
      <c r="H708" s="631"/>
      <c r="I708" s="631"/>
    </row>
    <row r="709" spans="1:9" ht="15">
      <c r="A709" s="631"/>
      <c r="B709" s="631"/>
      <c r="C709" s="631"/>
      <c r="D709" s="631"/>
      <c r="E709" s="631"/>
      <c r="F709" s="631"/>
      <c r="G709" s="631"/>
      <c r="H709" s="631"/>
      <c r="I709" s="631"/>
    </row>
    <row r="710" spans="1:9" ht="15">
      <c r="A710" s="631"/>
      <c r="B710" s="631"/>
      <c r="C710" s="631"/>
      <c r="D710" s="631"/>
      <c r="E710" s="631"/>
      <c r="F710" s="631"/>
      <c r="G710" s="631"/>
      <c r="H710" s="631"/>
      <c r="I710" s="631"/>
    </row>
    <row r="711" spans="1:9" ht="15">
      <c r="A711" s="631"/>
      <c r="B711" s="631"/>
      <c r="C711" s="631"/>
      <c r="D711" s="631"/>
      <c r="E711" s="631"/>
      <c r="F711" s="631"/>
      <c r="G711" s="631"/>
      <c r="H711" s="631"/>
      <c r="I711" s="631"/>
    </row>
    <row r="712" spans="1:9" ht="15">
      <c r="A712" s="631"/>
      <c r="B712" s="631"/>
      <c r="C712" s="631"/>
      <c r="D712" s="631"/>
      <c r="E712" s="631"/>
      <c r="F712" s="631"/>
      <c r="G712" s="631"/>
      <c r="H712" s="631"/>
      <c r="I712" s="631"/>
    </row>
    <row r="713" spans="1:9" ht="15">
      <c r="A713" s="631"/>
      <c r="B713" s="631"/>
      <c r="C713" s="631"/>
      <c r="D713" s="631"/>
      <c r="E713" s="631"/>
      <c r="F713" s="631"/>
      <c r="G713" s="631"/>
      <c r="H713" s="631"/>
      <c r="I713" s="631"/>
    </row>
    <row r="714" spans="1:9" ht="15">
      <c r="A714" s="631"/>
      <c r="B714" s="631"/>
      <c r="C714" s="631"/>
      <c r="D714" s="631"/>
      <c r="E714" s="631"/>
      <c r="F714" s="631"/>
      <c r="G714" s="631"/>
      <c r="H714" s="631"/>
      <c r="I714" s="631"/>
    </row>
    <row r="715" spans="1:9" ht="15">
      <c r="A715" s="631"/>
      <c r="B715" s="631"/>
      <c r="C715" s="631"/>
      <c r="D715" s="631"/>
      <c r="E715" s="631"/>
      <c r="F715" s="631"/>
      <c r="G715" s="631"/>
      <c r="H715" s="631"/>
      <c r="I715" s="631"/>
    </row>
    <row r="716" spans="1:9" ht="15">
      <c r="A716" s="631"/>
      <c r="B716" s="631"/>
      <c r="C716" s="631"/>
      <c r="D716" s="631"/>
      <c r="E716" s="631"/>
      <c r="F716" s="631"/>
      <c r="G716" s="631"/>
      <c r="H716" s="631"/>
      <c r="I716" s="631"/>
    </row>
    <row r="717" spans="1:9" ht="15">
      <c r="A717" s="631"/>
      <c r="B717" s="631"/>
      <c r="C717" s="631"/>
      <c r="D717" s="631"/>
      <c r="E717" s="631"/>
      <c r="F717" s="631"/>
      <c r="G717" s="631"/>
      <c r="H717" s="631"/>
      <c r="I717" s="631"/>
    </row>
    <row r="718" spans="1:9" ht="15">
      <c r="A718" s="631"/>
      <c r="B718" s="631"/>
      <c r="C718" s="631"/>
      <c r="D718" s="631"/>
      <c r="E718" s="631"/>
      <c r="F718" s="631"/>
      <c r="G718" s="631"/>
      <c r="H718" s="631"/>
      <c r="I718" s="631"/>
    </row>
    <row r="719" spans="1:9" ht="15">
      <c r="A719" s="631"/>
      <c r="B719" s="631"/>
      <c r="C719" s="631"/>
      <c r="D719" s="631"/>
      <c r="E719" s="631"/>
      <c r="F719" s="631"/>
      <c r="G719" s="631"/>
      <c r="H719" s="631"/>
      <c r="I719" s="631"/>
    </row>
    <row r="720" spans="1:9" ht="15">
      <c r="A720" s="631"/>
      <c r="B720" s="631"/>
      <c r="C720" s="631"/>
      <c r="D720" s="631"/>
      <c r="E720" s="631"/>
      <c r="F720" s="631"/>
      <c r="G720" s="631"/>
      <c r="H720" s="631"/>
      <c r="I720" s="631"/>
    </row>
    <row r="721" spans="1:9" ht="15">
      <c r="A721" s="631"/>
      <c r="B721" s="631"/>
      <c r="C721" s="631"/>
      <c r="D721" s="631"/>
      <c r="E721" s="631"/>
      <c r="F721" s="631"/>
      <c r="G721" s="631"/>
      <c r="H721" s="631"/>
      <c r="I721" s="631"/>
    </row>
    <row r="722" spans="1:9" ht="15">
      <c r="A722" s="631"/>
      <c r="B722" s="631"/>
      <c r="C722" s="631"/>
      <c r="D722" s="631"/>
      <c r="E722" s="631"/>
      <c r="F722" s="631"/>
      <c r="G722" s="631"/>
      <c r="H722" s="631"/>
      <c r="I722" s="631"/>
    </row>
    <row r="723" spans="1:9" ht="15">
      <c r="A723" s="631"/>
      <c r="B723" s="631"/>
      <c r="C723" s="631"/>
      <c r="D723" s="631"/>
      <c r="E723" s="631"/>
      <c r="F723" s="631"/>
      <c r="G723" s="631"/>
      <c r="H723" s="631"/>
      <c r="I723" s="631"/>
    </row>
    <row r="724" spans="1:9" ht="15">
      <c r="A724" s="631"/>
      <c r="B724" s="631"/>
      <c r="C724" s="631"/>
      <c r="D724" s="631"/>
      <c r="E724" s="631"/>
      <c r="F724" s="631"/>
      <c r="G724" s="631"/>
      <c r="H724" s="631"/>
      <c r="I724" s="631"/>
    </row>
    <row r="725" spans="1:9" ht="15">
      <c r="A725" s="631"/>
      <c r="B725" s="631"/>
      <c r="C725" s="631"/>
      <c r="D725" s="631"/>
      <c r="E725" s="631"/>
      <c r="F725" s="631"/>
      <c r="G725" s="631"/>
      <c r="H725" s="631"/>
      <c r="I725" s="631"/>
    </row>
    <row r="726" spans="1:9" ht="15">
      <c r="A726" s="631"/>
      <c r="B726" s="631"/>
      <c r="C726" s="631"/>
      <c r="D726" s="631"/>
      <c r="E726" s="631"/>
      <c r="F726" s="631"/>
      <c r="G726" s="631"/>
      <c r="H726" s="631"/>
      <c r="I726" s="631"/>
    </row>
    <row r="727" spans="1:9" ht="15">
      <c r="A727" s="631"/>
      <c r="B727" s="631"/>
      <c r="C727" s="631"/>
      <c r="D727" s="631"/>
      <c r="E727" s="631"/>
      <c r="F727" s="631"/>
      <c r="G727" s="631"/>
      <c r="H727" s="631"/>
      <c r="I727" s="631"/>
    </row>
    <row r="728" spans="1:9" ht="15">
      <c r="A728" s="631"/>
      <c r="B728" s="631"/>
      <c r="C728" s="631"/>
      <c r="D728" s="631"/>
      <c r="E728" s="631"/>
      <c r="F728" s="631"/>
      <c r="G728" s="631"/>
      <c r="H728" s="631"/>
      <c r="I728" s="631"/>
    </row>
    <row r="729" spans="1:9" ht="15">
      <c r="A729" s="631"/>
      <c r="B729" s="631"/>
      <c r="C729" s="631"/>
      <c r="D729" s="631"/>
      <c r="E729" s="631"/>
      <c r="F729" s="631"/>
      <c r="G729" s="631"/>
      <c r="H729" s="631"/>
      <c r="I729" s="631"/>
    </row>
    <row r="730" spans="1:9" ht="15">
      <c r="A730" s="631"/>
      <c r="B730" s="631"/>
      <c r="C730" s="631"/>
      <c r="D730" s="631"/>
      <c r="E730" s="631"/>
      <c r="F730" s="631"/>
      <c r="G730" s="631"/>
      <c r="H730" s="631"/>
      <c r="I730" s="631"/>
    </row>
    <row r="731" spans="1:9" ht="15">
      <c r="A731" s="631"/>
      <c r="B731" s="631"/>
      <c r="C731" s="631"/>
      <c r="D731" s="631"/>
      <c r="E731" s="631"/>
      <c r="F731" s="631"/>
      <c r="G731" s="631"/>
      <c r="H731" s="631"/>
      <c r="I731" s="631"/>
    </row>
    <row r="732" spans="1:9" ht="15">
      <c r="A732" s="631"/>
      <c r="B732" s="631"/>
      <c r="C732" s="631"/>
      <c r="D732" s="631"/>
      <c r="E732" s="631"/>
      <c r="F732" s="631"/>
      <c r="G732" s="631"/>
      <c r="H732" s="631"/>
      <c r="I732" s="631"/>
    </row>
    <row r="733" spans="1:9" ht="15">
      <c r="A733" s="631"/>
      <c r="B733" s="631"/>
      <c r="C733" s="631"/>
      <c r="D733" s="631"/>
      <c r="E733" s="631"/>
      <c r="F733" s="631"/>
      <c r="G733" s="631"/>
      <c r="H733" s="631"/>
      <c r="I733" s="631"/>
    </row>
    <row r="734" spans="1:9" ht="15">
      <c r="A734" s="631"/>
      <c r="B734" s="631"/>
      <c r="C734" s="631"/>
      <c r="D734" s="631"/>
      <c r="E734" s="631"/>
      <c r="F734" s="631"/>
      <c r="G734" s="631"/>
      <c r="H734" s="631"/>
      <c r="I734" s="631"/>
    </row>
    <row r="735" spans="1:9" ht="15">
      <c r="A735" s="631"/>
      <c r="B735" s="631"/>
      <c r="C735" s="631"/>
      <c r="D735" s="631"/>
      <c r="E735" s="631"/>
      <c r="F735" s="631"/>
      <c r="G735" s="631"/>
      <c r="H735" s="631"/>
      <c r="I735" s="631"/>
    </row>
    <row r="736" spans="1:9" ht="15">
      <c r="A736" s="631"/>
      <c r="B736" s="631"/>
      <c r="C736" s="631"/>
      <c r="D736" s="631"/>
      <c r="E736" s="631"/>
      <c r="F736" s="631"/>
      <c r="G736" s="631"/>
      <c r="H736" s="631"/>
      <c r="I736" s="631"/>
    </row>
    <row r="737" spans="1:9" ht="15">
      <c r="A737" s="631"/>
      <c r="B737" s="631"/>
      <c r="C737" s="631"/>
      <c r="D737" s="631"/>
      <c r="E737" s="631"/>
      <c r="F737" s="631"/>
      <c r="G737" s="631"/>
      <c r="H737" s="631"/>
      <c r="I737" s="631"/>
    </row>
    <row r="738" spans="1:9" ht="15">
      <c r="A738" s="631"/>
      <c r="B738" s="631"/>
      <c r="C738" s="631"/>
      <c r="D738" s="631"/>
      <c r="E738" s="631"/>
      <c r="F738" s="631"/>
      <c r="G738" s="631"/>
      <c r="H738" s="631"/>
      <c r="I738" s="631"/>
    </row>
    <row r="739" spans="1:9" ht="15">
      <c r="A739" s="631"/>
      <c r="B739" s="631"/>
      <c r="C739" s="631"/>
      <c r="D739" s="631"/>
      <c r="E739" s="631"/>
      <c r="F739" s="631"/>
      <c r="G739" s="631"/>
      <c r="H739" s="631"/>
      <c r="I739" s="631"/>
    </row>
    <row r="740" spans="1:9" ht="15">
      <c r="A740" s="631"/>
      <c r="B740" s="631"/>
      <c r="C740" s="631"/>
      <c r="D740" s="631"/>
      <c r="E740" s="631"/>
      <c r="F740" s="631"/>
      <c r="G740" s="631"/>
      <c r="H740" s="631"/>
      <c r="I740" s="631"/>
    </row>
    <row r="741" spans="1:9" ht="15">
      <c r="A741" s="631"/>
      <c r="B741" s="631"/>
      <c r="C741" s="631"/>
      <c r="D741" s="631"/>
      <c r="E741" s="631"/>
      <c r="F741" s="631"/>
      <c r="G741" s="631"/>
      <c r="H741" s="631"/>
      <c r="I741" s="631"/>
    </row>
    <row r="742" spans="1:9" ht="15">
      <c r="A742" s="631"/>
      <c r="B742" s="631"/>
      <c r="C742" s="631"/>
      <c r="D742" s="631"/>
      <c r="E742" s="631"/>
      <c r="F742" s="631"/>
      <c r="G742" s="631"/>
      <c r="H742" s="631"/>
      <c r="I742" s="631"/>
    </row>
    <row r="743" spans="1:9" ht="15">
      <c r="A743" s="631"/>
      <c r="B743" s="631"/>
      <c r="C743" s="631"/>
      <c r="D743" s="631"/>
      <c r="E743" s="631"/>
      <c r="F743" s="631"/>
      <c r="G743" s="631"/>
      <c r="H743" s="631"/>
      <c r="I743" s="631"/>
    </row>
    <row r="744" spans="1:9" ht="15">
      <c r="A744" s="631"/>
      <c r="B744" s="631"/>
      <c r="C744" s="631"/>
      <c r="D744" s="631"/>
      <c r="E744" s="631"/>
      <c r="F744" s="631"/>
      <c r="G744" s="631"/>
      <c r="H744" s="631"/>
      <c r="I744" s="631"/>
    </row>
    <row r="745" spans="1:9" ht="15">
      <c r="A745" s="631"/>
      <c r="B745" s="631"/>
      <c r="C745" s="631"/>
      <c r="D745" s="631"/>
      <c r="E745" s="631"/>
      <c r="F745" s="631"/>
      <c r="G745" s="631"/>
      <c r="H745" s="631"/>
      <c r="I745" s="631"/>
    </row>
    <row r="746" spans="1:9" ht="15">
      <c r="A746" s="631"/>
      <c r="B746" s="631"/>
      <c r="C746" s="631"/>
      <c r="D746" s="631"/>
      <c r="E746" s="631"/>
      <c r="F746" s="631"/>
      <c r="G746" s="631"/>
      <c r="H746" s="631"/>
      <c r="I746" s="631"/>
    </row>
    <row r="747" spans="1:9" ht="15">
      <c r="A747" s="631"/>
      <c r="B747" s="631"/>
      <c r="C747" s="631"/>
      <c r="D747" s="631"/>
      <c r="E747" s="631"/>
      <c r="F747" s="631"/>
      <c r="G747" s="631"/>
      <c r="H747" s="631"/>
      <c r="I747" s="631"/>
    </row>
    <row r="748" spans="1:9" ht="15">
      <c r="A748" s="631"/>
      <c r="B748" s="631"/>
      <c r="C748" s="631"/>
      <c r="D748" s="631"/>
      <c r="E748" s="631"/>
      <c r="F748" s="631"/>
      <c r="G748" s="631"/>
      <c r="H748" s="631"/>
      <c r="I748" s="631"/>
    </row>
    <row r="749" spans="1:9" ht="15">
      <c r="A749" s="631"/>
      <c r="B749" s="631"/>
      <c r="C749" s="631"/>
      <c r="D749" s="631"/>
      <c r="E749" s="631"/>
      <c r="F749" s="631"/>
      <c r="G749" s="631"/>
      <c r="H749" s="631"/>
      <c r="I749" s="631"/>
    </row>
    <row r="750" spans="1:9" ht="15">
      <c r="A750" s="631"/>
      <c r="B750" s="631"/>
      <c r="C750" s="631"/>
      <c r="D750" s="631"/>
      <c r="E750" s="631"/>
      <c r="F750" s="631"/>
      <c r="G750" s="631"/>
      <c r="H750" s="631"/>
      <c r="I750" s="631"/>
    </row>
    <row r="751" spans="1:9" ht="15">
      <c r="A751" s="631"/>
      <c r="B751" s="631"/>
      <c r="C751" s="631"/>
      <c r="D751" s="631"/>
      <c r="E751" s="631"/>
      <c r="F751" s="631"/>
      <c r="G751" s="631"/>
      <c r="H751" s="631"/>
      <c r="I751" s="631"/>
    </row>
    <row r="752" spans="1:9" ht="15">
      <c r="A752" s="631"/>
      <c r="B752" s="631"/>
      <c r="C752" s="631"/>
      <c r="D752" s="631"/>
      <c r="E752" s="631"/>
      <c r="F752" s="631"/>
      <c r="G752" s="631"/>
      <c r="H752" s="631"/>
      <c r="I752" s="631"/>
    </row>
    <row r="753" spans="1:9" ht="15">
      <c r="A753" s="631"/>
      <c r="B753" s="631"/>
      <c r="C753" s="631"/>
      <c r="D753" s="631"/>
      <c r="E753" s="631"/>
      <c r="F753" s="631"/>
      <c r="G753" s="631"/>
      <c r="H753" s="631"/>
      <c r="I753" s="631"/>
    </row>
    <row r="754" spans="1:9" ht="15">
      <c r="A754" s="631"/>
      <c r="B754" s="631"/>
      <c r="C754" s="631"/>
      <c r="D754" s="631"/>
      <c r="E754" s="631"/>
      <c r="F754" s="631"/>
      <c r="G754" s="631"/>
      <c r="H754" s="631"/>
      <c r="I754" s="631"/>
    </row>
    <row r="755" spans="1:9" ht="15">
      <c r="A755" s="631"/>
      <c r="B755" s="631"/>
      <c r="C755" s="631"/>
      <c r="D755" s="631"/>
      <c r="E755" s="631"/>
      <c r="F755" s="631"/>
      <c r="G755" s="631"/>
      <c r="H755" s="631"/>
      <c r="I755" s="631"/>
    </row>
    <row r="756" spans="1:9" ht="15">
      <c r="A756" s="631"/>
      <c r="B756" s="631"/>
      <c r="C756" s="631"/>
      <c r="D756" s="631"/>
      <c r="E756" s="631"/>
      <c r="F756" s="631"/>
      <c r="G756" s="631"/>
      <c r="H756" s="631"/>
      <c r="I756" s="631"/>
    </row>
    <row r="757" spans="1:9" ht="15">
      <c r="A757" s="631"/>
      <c r="B757" s="631"/>
      <c r="C757" s="631"/>
      <c r="D757" s="631"/>
      <c r="E757" s="631"/>
      <c r="F757" s="631"/>
      <c r="G757" s="631"/>
      <c r="H757" s="631"/>
      <c r="I757" s="631"/>
    </row>
    <row r="758" spans="1:9" ht="15">
      <c r="A758" s="631"/>
      <c r="B758" s="631"/>
      <c r="C758" s="631"/>
      <c r="D758" s="631"/>
      <c r="E758" s="631"/>
      <c r="F758" s="631"/>
      <c r="G758" s="631"/>
      <c r="H758" s="631"/>
      <c r="I758" s="631"/>
    </row>
    <row r="759" spans="1:9" ht="15">
      <c r="A759" s="631"/>
      <c r="B759" s="631"/>
      <c r="C759" s="631"/>
      <c r="D759" s="631"/>
      <c r="E759" s="631"/>
      <c r="F759" s="631"/>
      <c r="G759" s="631"/>
      <c r="H759" s="631"/>
      <c r="I759" s="631"/>
    </row>
    <row r="760" spans="1:9" ht="15">
      <c r="A760" s="631"/>
      <c r="B760" s="631"/>
      <c r="C760" s="631"/>
      <c r="D760" s="631"/>
      <c r="E760" s="631"/>
      <c r="F760" s="631"/>
      <c r="G760" s="631"/>
      <c r="H760" s="631"/>
      <c r="I760" s="631"/>
    </row>
    <row r="761" spans="1:9" ht="15">
      <c r="A761" s="631"/>
      <c r="B761" s="631"/>
      <c r="C761" s="631"/>
      <c r="D761" s="631"/>
      <c r="E761" s="631"/>
      <c r="F761" s="631"/>
      <c r="G761" s="631"/>
      <c r="H761" s="631"/>
      <c r="I761" s="631"/>
    </row>
    <row r="762" spans="1:9" ht="15">
      <c r="A762" s="631"/>
      <c r="B762" s="631"/>
      <c r="C762" s="631"/>
      <c r="D762" s="631"/>
      <c r="E762" s="631"/>
      <c r="F762" s="631"/>
      <c r="G762" s="631"/>
      <c r="H762" s="631"/>
      <c r="I762" s="631"/>
    </row>
    <row r="763" spans="1:9" ht="15">
      <c r="A763" s="631"/>
      <c r="B763" s="631"/>
      <c r="C763" s="631"/>
      <c r="D763" s="631"/>
      <c r="E763" s="631"/>
      <c r="F763" s="631"/>
      <c r="G763" s="631"/>
      <c r="H763" s="631"/>
      <c r="I763" s="631"/>
    </row>
    <row r="764" spans="1:9" ht="15">
      <c r="A764" s="631"/>
      <c r="B764" s="631"/>
      <c r="C764" s="631"/>
      <c r="D764" s="631"/>
      <c r="E764" s="631"/>
      <c r="F764" s="631"/>
      <c r="G764" s="631"/>
      <c r="H764" s="631"/>
      <c r="I764" s="631"/>
    </row>
    <row r="765" spans="1:9" ht="15">
      <c r="A765" s="631"/>
      <c r="B765" s="631"/>
      <c r="C765" s="631"/>
      <c r="D765" s="631"/>
      <c r="E765" s="631"/>
      <c r="F765" s="631"/>
      <c r="G765" s="631"/>
      <c r="H765" s="631"/>
      <c r="I765" s="631"/>
    </row>
    <row r="766" spans="1:9" ht="15">
      <c r="A766" s="631"/>
      <c r="B766" s="631"/>
      <c r="C766" s="631"/>
      <c r="D766" s="631"/>
      <c r="E766" s="631"/>
      <c r="F766" s="631"/>
      <c r="G766" s="631"/>
      <c r="H766" s="631"/>
      <c r="I766" s="631"/>
    </row>
    <row r="767" spans="1:9" ht="15">
      <c r="A767" s="631"/>
      <c r="B767" s="631"/>
      <c r="C767" s="631"/>
      <c r="D767" s="631"/>
      <c r="E767" s="631"/>
      <c r="F767" s="631"/>
      <c r="G767" s="631"/>
      <c r="H767" s="631"/>
      <c r="I767" s="631"/>
    </row>
    <row r="768" spans="1:9" ht="15">
      <c r="A768" s="631"/>
      <c r="B768" s="631"/>
      <c r="C768" s="631"/>
      <c r="D768" s="631"/>
      <c r="E768" s="631"/>
      <c r="F768" s="631"/>
      <c r="G768" s="631"/>
      <c r="H768" s="631"/>
      <c r="I768" s="631"/>
    </row>
    <row r="769" spans="1:9" ht="15">
      <c r="A769" s="631"/>
      <c r="B769" s="631"/>
      <c r="C769" s="631"/>
      <c r="D769" s="631"/>
      <c r="E769" s="631"/>
      <c r="F769" s="631"/>
      <c r="G769" s="631"/>
      <c r="H769" s="631"/>
      <c r="I769" s="631"/>
    </row>
    <row r="770" spans="1:9" ht="15">
      <c r="A770" s="631"/>
      <c r="B770" s="631"/>
      <c r="C770" s="631"/>
      <c r="D770" s="631"/>
      <c r="E770" s="631"/>
      <c r="F770" s="631"/>
      <c r="G770" s="631"/>
      <c r="H770" s="631"/>
      <c r="I770" s="631"/>
    </row>
    <row r="771" spans="1:9" ht="15">
      <c r="A771" s="631"/>
      <c r="B771" s="631"/>
      <c r="C771" s="631"/>
      <c r="D771" s="631"/>
      <c r="E771" s="631"/>
      <c r="F771" s="631"/>
      <c r="G771" s="631"/>
      <c r="H771" s="631"/>
      <c r="I771" s="631"/>
    </row>
    <row r="772" spans="1:9" ht="15">
      <c r="A772" s="631"/>
      <c r="B772" s="631"/>
      <c r="C772" s="631"/>
      <c r="D772" s="631"/>
      <c r="E772" s="631"/>
      <c r="F772" s="631"/>
      <c r="G772" s="631"/>
      <c r="H772" s="631"/>
      <c r="I772" s="631"/>
    </row>
    <row r="773" spans="1:9" ht="15">
      <c r="A773" s="631"/>
      <c r="B773" s="631"/>
      <c r="C773" s="631"/>
      <c r="D773" s="631"/>
      <c r="E773" s="631"/>
      <c r="F773" s="631"/>
      <c r="G773" s="631"/>
      <c r="H773" s="631"/>
      <c r="I773" s="631"/>
    </row>
    <row r="774" spans="1:9" ht="15">
      <c r="A774" s="631"/>
      <c r="B774" s="631"/>
      <c r="C774" s="631"/>
      <c r="D774" s="631"/>
      <c r="E774" s="631"/>
      <c r="F774" s="631"/>
      <c r="G774" s="631"/>
      <c r="H774" s="631"/>
      <c r="I774" s="631"/>
    </row>
    <row r="775" spans="1:9" ht="15">
      <c r="A775" s="631"/>
      <c r="B775" s="631"/>
      <c r="C775" s="631"/>
      <c r="D775" s="631"/>
      <c r="E775" s="631"/>
      <c r="F775" s="631"/>
      <c r="G775" s="631"/>
      <c r="H775" s="631"/>
      <c r="I775" s="631"/>
    </row>
    <row r="776" spans="1:9" ht="15">
      <c r="A776" s="631"/>
      <c r="B776" s="631"/>
      <c r="C776" s="631"/>
      <c r="D776" s="631"/>
      <c r="E776" s="631"/>
      <c r="F776" s="631"/>
      <c r="G776" s="631"/>
      <c r="H776" s="631"/>
      <c r="I776" s="631"/>
    </row>
    <row r="777" spans="1:9" ht="15">
      <c r="A777" s="631"/>
      <c r="B777" s="631"/>
      <c r="C777" s="631"/>
      <c r="D777" s="631"/>
      <c r="E777" s="631"/>
      <c r="F777" s="631"/>
      <c r="G777" s="631"/>
      <c r="H777" s="631"/>
      <c r="I777" s="631"/>
    </row>
    <row r="778" spans="1:9" ht="15">
      <c r="A778" s="631"/>
      <c r="B778" s="631"/>
      <c r="C778" s="631"/>
      <c r="D778" s="631"/>
      <c r="E778" s="631"/>
      <c r="F778" s="631"/>
      <c r="G778" s="631"/>
      <c r="H778" s="631"/>
      <c r="I778" s="631"/>
    </row>
    <row r="779" spans="1:9" ht="15">
      <c r="A779" s="631"/>
      <c r="B779" s="631"/>
      <c r="C779" s="631"/>
      <c r="D779" s="631"/>
      <c r="E779" s="631"/>
      <c r="F779" s="631"/>
      <c r="G779" s="631"/>
      <c r="H779" s="631"/>
      <c r="I779" s="631"/>
    </row>
    <row r="780" spans="1:9" ht="15">
      <c r="A780" s="631"/>
      <c r="B780" s="631"/>
      <c r="C780" s="631"/>
      <c r="D780" s="631"/>
      <c r="E780" s="631"/>
      <c r="F780" s="631"/>
      <c r="G780" s="631"/>
      <c r="H780" s="631"/>
      <c r="I780" s="631"/>
    </row>
    <row r="781" spans="1:9" ht="15">
      <c r="A781" s="631"/>
      <c r="B781" s="631"/>
      <c r="C781" s="631"/>
      <c r="D781" s="631"/>
      <c r="E781" s="631"/>
      <c r="F781" s="631"/>
      <c r="G781" s="631"/>
      <c r="H781" s="631"/>
      <c r="I781" s="631"/>
    </row>
    <row r="782" spans="1:9" ht="15">
      <c r="A782" s="631"/>
      <c r="B782" s="631"/>
      <c r="C782" s="631"/>
      <c r="D782" s="631"/>
      <c r="E782" s="631"/>
      <c r="F782" s="631"/>
      <c r="G782" s="631"/>
      <c r="H782" s="631"/>
      <c r="I782" s="631"/>
    </row>
    <row r="783" spans="1:9" ht="15">
      <c r="A783" s="631"/>
      <c r="B783" s="631"/>
      <c r="C783" s="631"/>
      <c r="D783" s="631"/>
      <c r="E783" s="631"/>
      <c r="F783" s="631"/>
      <c r="G783" s="631"/>
      <c r="H783" s="631"/>
      <c r="I783" s="631"/>
    </row>
    <row r="784" spans="1:9" ht="15">
      <c r="A784" s="631"/>
      <c r="B784" s="631"/>
      <c r="C784" s="631"/>
      <c r="D784" s="631"/>
      <c r="E784" s="631"/>
      <c r="F784" s="631"/>
      <c r="G784" s="631"/>
      <c r="H784" s="631"/>
      <c r="I784" s="631"/>
    </row>
    <row r="785" spans="1:9" ht="15">
      <c r="A785" s="631"/>
      <c r="B785" s="631"/>
      <c r="C785" s="631"/>
      <c r="D785" s="631"/>
      <c r="E785" s="631"/>
      <c r="F785" s="631"/>
      <c r="G785" s="631"/>
      <c r="H785" s="631"/>
      <c r="I785" s="631"/>
    </row>
    <row r="786" spans="1:9" ht="15">
      <c r="A786" s="631"/>
      <c r="B786" s="631"/>
      <c r="C786" s="631"/>
      <c r="D786" s="631"/>
      <c r="E786" s="631"/>
      <c r="F786" s="631"/>
      <c r="G786" s="631"/>
      <c r="H786" s="631"/>
      <c r="I786" s="631"/>
    </row>
    <row r="787" spans="1:9" ht="15">
      <c r="A787" s="631"/>
      <c r="B787" s="631"/>
      <c r="C787" s="631"/>
      <c r="D787" s="631"/>
      <c r="E787" s="631"/>
      <c r="F787" s="631"/>
      <c r="G787" s="631"/>
      <c r="H787" s="631"/>
      <c r="I787" s="631"/>
    </row>
    <row r="788" spans="1:9" ht="15">
      <c r="A788" s="631"/>
      <c r="B788" s="631"/>
      <c r="C788" s="631"/>
      <c r="D788" s="631"/>
      <c r="E788" s="631"/>
      <c r="F788" s="631"/>
      <c r="G788" s="631"/>
      <c r="H788" s="631"/>
      <c r="I788" s="631"/>
    </row>
    <row r="789" spans="1:9" ht="15">
      <c r="A789" s="631"/>
      <c r="B789" s="631"/>
      <c r="C789" s="631"/>
      <c r="D789" s="631"/>
      <c r="E789" s="631"/>
      <c r="F789" s="631"/>
      <c r="G789" s="631"/>
      <c r="H789" s="631"/>
      <c r="I789" s="631"/>
    </row>
    <row r="790" spans="1:9" ht="15">
      <c r="A790" s="631"/>
      <c r="B790" s="631"/>
      <c r="C790" s="631"/>
      <c r="D790" s="631"/>
      <c r="E790" s="631"/>
      <c r="F790" s="631"/>
      <c r="G790" s="631"/>
      <c r="H790" s="631"/>
      <c r="I790" s="631"/>
    </row>
    <row r="791" spans="1:9" ht="15">
      <c r="A791" s="631"/>
      <c r="B791" s="631"/>
      <c r="C791" s="631"/>
      <c r="D791" s="631"/>
      <c r="E791" s="631"/>
      <c r="F791" s="631"/>
      <c r="G791" s="631"/>
      <c r="H791" s="631"/>
      <c r="I791" s="631"/>
    </row>
    <row r="792" spans="1:9" ht="15">
      <c r="A792" s="631"/>
      <c r="B792" s="631"/>
      <c r="C792" s="631"/>
      <c r="D792" s="631"/>
      <c r="E792" s="631"/>
      <c r="F792" s="631"/>
      <c r="G792" s="631"/>
      <c r="H792" s="631"/>
      <c r="I792" s="631"/>
    </row>
    <row r="793" spans="1:9" ht="15">
      <c r="A793" s="631"/>
      <c r="B793" s="631"/>
      <c r="C793" s="631"/>
      <c r="D793" s="631"/>
      <c r="E793" s="631"/>
      <c r="F793" s="631"/>
      <c r="G793" s="631"/>
      <c r="H793" s="631"/>
      <c r="I793" s="631"/>
    </row>
    <row r="794" spans="1:9" ht="15">
      <c r="A794" s="631"/>
      <c r="B794" s="631"/>
      <c r="C794" s="631"/>
      <c r="D794" s="631"/>
      <c r="E794" s="631"/>
      <c r="F794" s="631"/>
      <c r="G794" s="631"/>
      <c r="H794" s="631"/>
      <c r="I794" s="631"/>
    </row>
    <row r="795" spans="1:9" ht="15">
      <c r="A795" s="631"/>
      <c r="B795" s="631"/>
      <c r="C795" s="631"/>
      <c r="D795" s="631"/>
      <c r="E795" s="631"/>
      <c r="F795" s="631"/>
      <c r="G795" s="631"/>
      <c r="H795" s="631"/>
      <c r="I795" s="631"/>
    </row>
    <row r="796" spans="1:9" ht="15">
      <c r="A796" s="631"/>
      <c r="B796" s="631"/>
      <c r="C796" s="631"/>
      <c r="D796" s="631"/>
      <c r="E796" s="631"/>
      <c r="F796" s="631"/>
      <c r="G796" s="631"/>
      <c r="H796" s="631"/>
      <c r="I796" s="631"/>
    </row>
    <row r="797" spans="1:9" ht="15">
      <c r="A797" s="631"/>
      <c r="B797" s="631"/>
      <c r="C797" s="631"/>
      <c r="D797" s="631"/>
      <c r="E797" s="631"/>
      <c r="F797" s="631"/>
      <c r="G797" s="631"/>
      <c r="H797" s="631"/>
      <c r="I797" s="631"/>
    </row>
    <row r="798" spans="1:9" ht="15">
      <c r="A798" s="631"/>
      <c r="B798" s="631"/>
      <c r="C798" s="631"/>
      <c r="D798" s="631"/>
      <c r="E798" s="631"/>
      <c r="F798" s="631"/>
      <c r="G798" s="631"/>
      <c r="H798" s="631"/>
      <c r="I798" s="631"/>
    </row>
    <row r="799" spans="1:9" ht="15">
      <c r="A799" s="631"/>
      <c r="B799" s="631"/>
      <c r="C799" s="631"/>
      <c r="D799" s="631"/>
      <c r="E799" s="631"/>
      <c r="F799" s="631"/>
      <c r="G799" s="631"/>
      <c r="H799" s="631"/>
      <c r="I799" s="631"/>
    </row>
    <row r="800" spans="1:9" ht="15">
      <c r="A800" s="631"/>
      <c r="B800" s="631"/>
      <c r="C800" s="631"/>
      <c r="D800" s="631"/>
      <c r="E800" s="631"/>
      <c r="F800" s="631"/>
      <c r="G800" s="631"/>
      <c r="H800" s="631"/>
      <c r="I800" s="631"/>
    </row>
    <row r="801" spans="1:9" ht="15">
      <c r="A801" s="631"/>
      <c r="B801" s="631"/>
      <c r="C801" s="631"/>
      <c r="D801" s="631"/>
      <c r="E801" s="631"/>
      <c r="F801" s="631"/>
      <c r="G801" s="631"/>
      <c r="H801" s="631"/>
      <c r="I801" s="631"/>
    </row>
    <row r="802" spans="1:9" ht="15">
      <c r="A802" s="631"/>
      <c r="B802" s="631"/>
      <c r="C802" s="631"/>
      <c r="D802" s="631"/>
      <c r="E802" s="631"/>
      <c r="F802" s="631"/>
      <c r="G802" s="631"/>
      <c r="H802" s="631"/>
      <c r="I802" s="631"/>
    </row>
    <row r="803" spans="1:9" ht="15">
      <c r="A803" s="631"/>
      <c r="B803" s="631"/>
      <c r="C803" s="631"/>
      <c r="D803" s="631"/>
      <c r="E803" s="631"/>
      <c r="F803" s="631"/>
      <c r="G803" s="631"/>
      <c r="H803" s="631"/>
      <c r="I803" s="631"/>
    </row>
    <row r="804" spans="1:9" ht="15">
      <c r="A804" s="631"/>
      <c r="B804" s="631"/>
      <c r="C804" s="631"/>
      <c r="D804" s="631"/>
      <c r="E804" s="631"/>
      <c r="F804" s="631"/>
      <c r="G804" s="631"/>
      <c r="H804" s="631"/>
      <c r="I804" s="631"/>
    </row>
    <row r="805" spans="1:9" ht="15">
      <c r="A805" s="631"/>
      <c r="B805" s="631"/>
      <c r="C805" s="631"/>
      <c r="D805" s="631"/>
      <c r="E805" s="631"/>
      <c r="F805" s="631"/>
      <c r="G805" s="631"/>
      <c r="H805" s="631"/>
      <c r="I805" s="631"/>
    </row>
    <row r="806" spans="1:9" ht="15">
      <c r="A806" s="631"/>
      <c r="B806" s="631"/>
      <c r="C806" s="631"/>
      <c r="D806" s="631"/>
      <c r="E806" s="631"/>
      <c r="F806" s="631"/>
      <c r="G806" s="631"/>
      <c r="H806" s="631"/>
      <c r="I806" s="631"/>
    </row>
    <row r="807" spans="1:9" ht="15">
      <c r="A807" s="631"/>
      <c r="B807" s="631"/>
      <c r="C807" s="631"/>
      <c r="D807" s="631"/>
      <c r="E807" s="631"/>
      <c r="F807" s="631"/>
      <c r="G807" s="631"/>
      <c r="H807" s="631"/>
      <c r="I807" s="631"/>
    </row>
    <row r="808" spans="1:9" ht="15">
      <c r="A808" s="631"/>
      <c r="B808" s="631"/>
      <c r="C808" s="631"/>
      <c r="D808" s="631"/>
      <c r="E808" s="631"/>
      <c r="F808" s="631"/>
      <c r="G808" s="631"/>
      <c r="H808" s="631"/>
      <c r="I808" s="631"/>
    </row>
    <row r="809" spans="1:9" ht="15">
      <c r="A809" s="631"/>
      <c r="B809" s="631"/>
      <c r="C809" s="631"/>
      <c r="D809" s="631"/>
      <c r="E809" s="631"/>
      <c r="F809" s="631"/>
      <c r="G809" s="631"/>
      <c r="H809" s="631"/>
      <c r="I809" s="631"/>
    </row>
    <row r="810" spans="1:9" ht="15">
      <c r="A810" s="631"/>
      <c r="B810" s="631"/>
      <c r="C810" s="631"/>
      <c r="D810" s="631"/>
      <c r="E810" s="631"/>
      <c r="F810" s="631"/>
      <c r="G810" s="631"/>
      <c r="H810" s="631"/>
      <c r="I810" s="631"/>
    </row>
    <row r="811" spans="1:9" ht="15">
      <c r="A811" s="631"/>
      <c r="B811" s="631"/>
      <c r="C811" s="631"/>
      <c r="D811" s="631"/>
      <c r="E811" s="631"/>
      <c r="F811" s="631"/>
      <c r="G811" s="631"/>
      <c r="H811" s="631"/>
      <c r="I811" s="631"/>
    </row>
    <row r="812" spans="1:9" ht="15">
      <c r="A812" s="631"/>
      <c r="B812" s="631"/>
      <c r="C812" s="631"/>
      <c r="D812" s="631"/>
      <c r="E812" s="631"/>
      <c r="F812" s="631"/>
      <c r="G812" s="631"/>
      <c r="H812" s="631"/>
      <c r="I812" s="631"/>
    </row>
    <row r="813" spans="1:9" ht="15">
      <c r="A813" s="631"/>
      <c r="B813" s="631"/>
      <c r="C813" s="631"/>
      <c r="D813" s="631"/>
      <c r="E813" s="631"/>
      <c r="F813" s="631"/>
      <c r="G813" s="631"/>
      <c r="H813" s="631"/>
      <c r="I813" s="631"/>
    </row>
    <row r="814" spans="1:9" ht="15">
      <c r="A814" s="631"/>
      <c r="B814" s="631"/>
      <c r="C814" s="631"/>
      <c r="D814" s="631"/>
      <c r="E814" s="631"/>
      <c r="F814" s="631"/>
      <c r="G814" s="631"/>
      <c r="H814" s="631"/>
      <c r="I814" s="631"/>
    </row>
    <row r="815" spans="1:9" ht="15">
      <c r="A815" s="631"/>
      <c r="B815" s="631"/>
      <c r="C815" s="631"/>
      <c r="D815" s="631"/>
      <c r="E815" s="631"/>
      <c r="F815" s="631"/>
      <c r="G815" s="631"/>
      <c r="H815" s="631"/>
      <c r="I815" s="631"/>
    </row>
    <row r="816" spans="1:9" ht="15">
      <c r="A816" s="631"/>
      <c r="B816" s="631"/>
      <c r="C816" s="631"/>
      <c r="D816" s="631"/>
      <c r="E816" s="631"/>
      <c r="F816" s="631"/>
      <c r="G816" s="631"/>
      <c r="H816" s="631"/>
      <c r="I816" s="631"/>
    </row>
    <row r="817" spans="1:9" ht="15">
      <c r="A817" s="631"/>
      <c r="B817" s="631"/>
      <c r="C817" s="631"/>
      <c r="D817" s="631"/>
      <c r="E817" s="631"/>
      <c r="F817" s="631"/>
      <c r="G817" s="631"/>
      <c r="H817" s="631"/>
      <c r="I817" s="631"/>
    </row>
    <row r="818" spans="1:9" ht="15">
      <c r="A818" s="631"/>
      <c r="B818" s="631"/>
      <c r="C818" s="631"/>
      <c r="D818" s="631"/>
      <c r="E818" s="631"/>
      <c r="F818" s="631"/>
      <c r="G818" s="631"/>
      <c r="H818" s="631"/>
      <c r="I818" s="631"/>
    </row>
    <row r="819" spans="1:9" ht="15">
      <c r="A819" s="631"/>
      <c r="B819" s="631"/>
      <c r="C819" s="631"/>
      <c r="D819" s="631"/>
      <c r="E819" s="631"/>
      <c r="F819" s="631"/>
      <c r="G819" s="631"/>
      <c r="H819" s="631"/>
      <c r="I819" s="631"/>
    </row>
    <row r="820" spans="1:9" ht="15">
      <c r="A820" s="631"/>
      <c r="B820" s="631"/>
      <c r="C820" s="631"/>
      <c r="D820" s="631"/>
      <c r="E820" s="631"/>
      <c r="F820" s="631"/>
      <c r="G820" s="631"/>
      <c r="H820" s="631"/>
      <c r="I820" s="631"/>
    </row>
    <row r="821" spans="1:9" ht="15">
      <c r="A821" s="631"/>
      <c r="B821" s="631"/>
      <c r="C821" s="631"/>
      <c r="D821" s="631"/>
      <c r="E821" s="631"/>
      <c r="F821" s="631"/>
      <c r="G821" s="631"/>
      <c r="H821" s="631"/>
      <c r="I821" s="631"/>
    </row>
    <row r="822" spans="1:9" ht="15">
      <c r="A822" s="631"/>
      <c r="B822" s="631"/>
      <c r="C822" s="631"/>
      <c r="D822" s="631"/>
      <c r="E822" s="631"/>
      <c r="F822" s="631"/>
      <c r="G822" s="631"/>
      <c r="H822" s="631"/>
      <c r="I822" s="631"/>
    </row>
    <row r="823" spans="1:9" ht="15">
      <c r="A823" s="631"/>
      <c r="B823" s="631"/>
      <c r="C823" s="631"/>
      <c r="D823" s="631"/>
      <c r="E823" s="631"/>
      <c r="F823" s="631"/>
      <c r="G823" s="631"/>
      <c r="H823" s="631"/>
      <c r="I823" s="631"/>
    </row>
    <row r="824" spans="1:9" ht="15">
      <c r="A824" s="631"/>
      <c r="B824" s="631"/>
      <c r="C824" s="631"/>
      <c r="D824" s="631"/>
      <c r="E824" s="631"/>
      <c r="F824" s="631"/>
      <c r="G824" s="631"/>
      <c r="H824" s="631"/>
      <c r="I824" s="631"/>
    </row>
    <row r="825" spans="1:9" ht="15">
      <c r="A825" s="631"/>
      <c r="B825" s="631"/>
      <c r="C825" s="631"/>
      <c r="D825" s="631"/>
      <c r="E825" s="631"/>
      <c r="F825" s="631"/>
      <c r="G825" s="631"/>
      <c r="H825" s="631"/>
      <c r="I825" s="631"/>
    </row>
    <row r="826" spans="1:9" ht="15">
      <c r="A826" s="631"/>
      <c r="B826" s="631"/>
      <c r="C826" s="631"/>
      <c r="D826" s="631"/>
      <c r="E826" s="631"/>
      <c r="F826" s="631"/>
      <c r="G826" s="631"/>
      <c r="H826" s="631"/>
      <c r="I826" s="631"/>
    </row>
    <row r="827" spans="1:9" ht="15">
      <c r="A827" s="631"/>
      <c r="B827" s="631"/>
      <c r="C827" s="631"/>
      <c r="D827" s="631"/>
      <c r="E827" s="631"/>
      <c r="F827" s="631"/>
      <c r="G827" s="631"/>
      <c r="H827" s="631"/>
      <c r="I827" s="631"/>
    </row>
    <row r="828" spans="1:9" ht="15">
      <c r="A828" s="631"/>
      <c r="B828" s="631"/>
      <c r="C828" s="631"/>
      <c r="D828" s="631"/>
      <c r="E828" s="631"/>
      <c r="F828" s="631"/>
      <c r="G828" s="631"/>
      <c r="H828" s="631"/>
      <c r="I828" s="631"/>
    </row>
    <row r="829" spans="1:9" ht="15">
      <c r="A829" s="631"/>
      <c r="B829" s="631"/>
      <c r="C829" s="631"/>
      <c r="D829" s="631"/>
      <c r="E829" s="631"/>
      <c r="F829" s="631"/>
      <c r="G829" s="631"/>
      <c r="H829" s="631"/>
      <c r="I829" s="631"/>
    </row>
    <row r="830" spans="1:9" ht="15">
      <c r="A830" s="631"/>
      <c r="B830" s="631"/>
      <c r="C830" s="631"/>
      <c r="D830" s="631"/>
      <c r="E830" s="631"/>
      <c r="F830" s="631"/>
      <c r="G830" s="631"/>
      <c r="H830" s="631"/>
      <c r="I830" s="631"/>
    </row>
    <row r="831" spans="1:9" ht="15">
      <c r="A831" s="631"/>
      <c r="B831" s="631"/>
      <c r="C831" s="631"/>
      <c r="D831" s="631"/>
      <c r="E831" s="631"/>
      <c r="F831" s="631"/>
      <c r="G831" s="631"/>
      <c r="H831" s="631"/>
      <c r="I831" s="631"/>
    </row>
    <row r="832" spans="1:9" ht="15">
      <c r="A832" s="631"/>
      <c r="B832" s="631"/>
      <c r="C832" s="631"/>
      <c r="D832" s="631"/>
      <c r="E832" s="631"/>
      <c r="F832" s="631"/>
      <c r="G832" s="631"/>
      <c r="H832" s="631"/>
      <c r="I832" s="631"/>
    </row>
    <row r="833" spans="1:9" ht="15">
      <c r="A833" s="631"/>
      <c r="B833" s="631"/>
      <c r="C833" s="631"/>
      <c r="D833" s="631"/>
      <c r="E833" s="631"/>
      <c r="F833" s="631"/>
      <c r="G833" s="631"/>
      <c r="H833" s="631"/>
      <c r="I833" s="631"/>
    </row>
    <row r="834" spans="1:9" ht="15">
      <c r="A834" s="631"/>
      <c r="B834" s="631"/>
      <c r="C834" s="631"/>
      <c r="D834" s="631"/>
      <c r="E834" s="631"/>
      <c r="F834" s="631"/>
      <c r="G834" s="631"/>
      <c r="H834" s="631"/>
      <c r="I834" s="631"/>
    </row>
    <row r="835" spans="1:9" ht="15">
      <c r="A835" s="631"/>
      <c r="B835" s="631"/>
      <c r="C835" s="631"/>
      <c r="D835" s="631"/>
      <c r="E835" s="631"/>
      <c r="F835" s="631"/>
      <c r="G835" s="631"/>
      <c r="H835" s="631"/>
      <c r="I835" s="631"/>
    </row>
    <row r="836" spans="1:9" ht="15">
      <c r="A836" s="631"/>
      <c r="B836" s="631"/>
      <c r="C836" s="631"/>
      <c r="D836" s="631"/>
      <c r="E836" s="631"/>
      <c r="F836" s="631"/>
      <c r="G836" s="631"/>
      <c r="H836" s="631"/>
      <c r="I836" s="631"/>
    </row>
    <row r="837" spans="1:9" ht="15">
      <c r="A837" s="631"/>
      <c r="B837" s="631"/>
      <c r="C837" s="631"/>
      <c r="D837" s="631"/>
      <c r="E837" s="631"/>
      <c r="F837" s="631"/>
      <c r="G837" s="631"/>
      <c r="H837" s="631"/>
      <c r="I837" s="631"/>
    </row>
    <row r="838" spans="1:9" ht="15">
      <c r="A838" s="631"/>
      <c r="B838" s="631"/>
      <c r="C838" s="631"/>
      <c r="D838" s="631"/>
      <c r="E838" s="631"/>
      <c r="F838" s="631"/>
      <c r="G838" s="631"/>
      <c r="H838" s="631"/>
      <c r="I838" s="631"/>
    </row>
    <row r="839" spans="1:9" ht="15">
      <c r="A839" s="631"/>
      <c r="B839" s="631"/>
      <c r="C839" s="631"/>
      <c r="D839" s="631"/>
      <c r="E839" s="631"/>
      <c r="F839" s="631"/>
      <c r="G839" s="631"/>
      <c r="H839" s="631"/>
      <c r="I839" s="631"/>
    </row>
    <row r="840" spans="1:9" ht="15">
      <c r="A840" s="631"/>
      <c r="B840" s="631"/>
      <c r="C840" s="631"/>
      <c r="D840" s="631"/>
      <c r="E840" s="631"/>
      <c r="F840" s="631"/>
      <c r="G840" s="631"/>
      <c r="H840" s="631"/>
      <c r="I840" s="631"/>
    </row>
    <row r="841" spans="1:9" ht="15">
      <c r="A841" s="631"/>
      <c r="B841" s="631"/>
      <c r="C841" s="631"/>
      <c r="D841" s="631"/>
      <c r="E841" s="631"/>
      <c r="F841" s="631"/>
      <c r="G841" s="631"/>
      <c r="H841" s="631"/>
      <c r="I841" s="631"/>
    </row>
    <row r="842" spans="1:9" ht="15">
      <c r="A842" s="631"/>
      <c r="B842" s="631"/>
      <c r="C842" s="631"/>
      <c r="D842" s="631"/>
      <c r="E842" s="631"/>
      <c r="F842" s="631"/>
      <c r="G842" s="631"/>
      <c r="H842" s="631"/>
      <c r="I842" s="631"/>
    </row>
    <row r="843" spans="1:9" ht="15">
      <c r="A843" s="631"/>
      <c r="B843" s="631"/>
      <c r="C843" s="631"/>
      <c r="D843" s="631"/>
      <c r="E843" s="631"/>
      <c r="F843" s="631"/>
      <c r="G843" s="631"/>
      <c r="H843" s="631"/>
      <c r="I843" s="631"/>
    </row>
    <row r="844" spans="1:9" ht="15">
      <c r="A844" s="631"/>
      <c r="B844" s="631"/>
      <c r="C844" s="631"/>
      <c r="D844" s="631"/>
      <c r="E844" s="631"/>
      <c r="F844" s="631"/>
      <c r="G844" s="631"/>
      <c r="H844" s="631"/>
      <c r="I844" s="631"/>
    </row>
    <row r="845" spans="1:9" ht="15">
      <c r="A845" s="631"/>
      <c r="B845" s="631"/>
      <c r="C845" s="631"/>
      <c r="D845" s="631"/>
      <c r="E845" s="631"/>
      <c r="F845" s="631"/>
      <c r="G845" s="631"/>
      <c r="H845" s="631"/>
      <c r="I845" s="631"/>
    </row>
    <row r="846" spans="1:9" ht="15">
      <c r="A846" s="631"/>
      <c r="B846" s="631"/>
      <c r="C846" s="631"/>
      <c r="D846" s="631"/>
      <c r="E846" s="631"/>
      <c r="F846" s="631"/>
      <c r="G846" s="631"/>
      <c r="H846" s="631"/>
      <c r="I846" s="631"/>
    </row>
    <row r="847" spans="1:9" ht="15">
      <c r="A847" s="631"/>
      <c r="B847" s="631"/>
      <c r="C847" s="631"/>
      <c r="D847" s="631"/>
      <c r="E847" s="631"/>
      <c r="F847" s="631"/>
      <c r="G847" s="631"/>
      <c r="H847" s="631"/>
      <c r="I847" s="631"/>
    </row>
    <row r="848" spans="1:9" ht="15">
      <c r="A848" s="631"/>
      <c r="B848" s="631"/>
      <c r="C848" s="631"/>
      <c r="D848" s="631"/>
      <c r="E848" s="631"/>
      <c r="F848" s="631"/>
      <c r="G848" s="631"/>
      <c r="H848" s="631"/>
      <c r="I848" s="631"/>
    </row>
    <row r="849" spans="1:9" ht="15">
      <c r="A849" s="631"/>
      <c r="B849" s="631"/>
      <c r="C849" s="631"/>
      <c r="D849" s="631"/>
      <c r="E849" s="631"/>
      <c r="F849" s="631"/>
      <c r="G849" s="631"/>
      <c r="H849" s="631"/>
      <c r="I849" s="631"/>
    </row>
    <row r="850" spans="1:9" ht="15">
      <c r="A850" s="631"/>
      <c r="B850" s="631"/>
      <c r="C850" s="631"/>
      <c r="D850" s="631"/>
      <c r="E850" s="631"/>
      <c r="F850" s="631"/>
      <c r="G850" s="631"/>
      <c r="H850" s="631"/>
      <c r="I850" s="631"/>
    </row>
    <row r="851" spans="1:9" ht="15">
      <c r="A851" s="631"/>
      <c r="B851" s="631"/>
      <c r="C851" s="631"/>
      <c r="D851" s="631"/>
      <c r="E851" s="631"/>
      <c r="F851" s="631"/>
      <c r="G851" s="631"/>
      <c r="H851" s="631"/>
      <c r="I851" s="631"/>
    </row>
    <row r="852" spans="1:9" ht="15">
      <c r="A852" s="631"/>
      <c r="B852" s="631"/>
      <c r="C852" s="631"/>
      <c r="D852" s="631"/>
      <c r="E852" s="631"/>
      <c r="F852" s="631"/>
      <c r="G852" s="631"/>
      <c r="H852" s="631"/>
      <c r="I852" s="631"/>
    </row>
    <row r="853" spans="1:9" ht="15">
      <c r="A853" s="631"/>
      <c r="B853" s="631"/>
      <c r="C853" s="631"/>
      <c r="D853" s="631"/>
      <c r="E853" s="631"/>
      <c r="F853" s="631"/>
      <c r="G853" s="631"/>
      <c r="H853" s="631"/>
      <c r="I853" s="631"/>
    </row>
    <row r="854" spans="1:9" ht="15">
      <c r="A854" s="631"/>
      <c r="B854" s="631"/>
      <c r="C854" s="631"/>
      <c r="D854" s="631"/>
      <c r="E854" s="631"/>
      <c r="F854" s="631"/>
      <c r="G854" s="631"/>
      <c r="H854" s="631"/>
      <c r="I854" s="631"/>
    </row>
    <row r="855" spans="1:9" ht="15">
      <c r="A855" s="631"/>
      <c r="B855" s="631"/>
      <c r="C855" s="631"/>
      <c r="D855" s="631"/>
      <c r="E855" s="631"/>
      <c r="F855" s="631"/>
      <c r="G855" s="631"/>
      <c r="H855" s="631"/>
      <c r="I855" s="631"/>
    </row>
    <row r="856" spans="1:9" ht="15">
      <c r="A856" s="631"/>
      <c r="B856" s="631"/>
      <c r="C856" s="631"/>
      <c r="D856" s="631"/>
      <c r="E856" s="631"/>
      <c r="F856" s="631"/>
      <c r="G856" s="631"/>
      <c r="H856" s="631"/>
      <c r="I856" s="631"/>
    </row>
    <row r="857" spans="1:9" ht="15">
      <c r="A857" s="631"/>
      <c r="B857" s="631"/>
      <c r="C857" s="631"/>
      <c r="D857" s="631"/>
      <c r="E857" s="631"/>
      <c r="F857" s="631"/>
      <c r="G857" s="631"/>
      <c r="H857" s="631"/>
      <c r="I857" s="631"/>
    </row>
    <row r="858" spans="1:9" ht="15">
      <c r="A858" s="631"/>
      <c r="B858" s="631"/>
      <c r="C858" s="631"/>
      <c r="D858" s="631"/>
      <c r="E858" s="631"/>
      <c r="F858" s="631"/>
      <c r="G858" s="631"/>
      <c r="H858" s="631"/>
      <c r="I858" s="631"/>
    </row>
    <row r="859" spans="1:9" ht="15">
      <c r="A859" s="631"/>
      <c r="B859" s="631"/>
      <c r="C859" s="631"/>
      <c r="D859" s="631"/>
      <c r="E859" s="631"/>
      <c r="F859" s="631"/>
      <c r="G859" s="631"/>
      <c r="H859" s="631"/>
      <c r="I859" s="631"/>
    </row>
    <row r="860" spans="1:9" ht="15">
      <c r="A860" s="631"/>
      <c r="B860" s="631"/>
      <c r="C860" s="631"/>
      <c r="D860" s="631"/>
      <c r="E860" s="631"/>
      <c r="F860" s="631"/>
      <c r="G860" s="631"/>
      <c r="H860" s="631"/>
      <c r="I860" s="631"/>
    </row>
    <row r="861" spans="1:9" ht="15">
      <c r="A861" s="631"/>
      <c r="B861" s="631"/>
      <c r="C861" s="631"/>
      <c r="D861" s="631"/>
      <c r="E861" s="631"/>
      <c r="F861" s="631"/>
      <c r="G861" s="631"/>
      <c r="H861" s="631"/>
      <c r="I861" s="631"/>
    </row>
    <row r="862" spans="1:9" ht="15">
      <c r="A862" s="631"/>
      <c r="B862" s="631"/>
      <c r="C862" s="631"/>
      <c r="D862" s="631"/>
      <c r="E862" s="631"/>
      <c r="F862" s="631"/>
      <c r="G862" s="631"/>
      <c r="H862" s="631"/>
      <c r="I862" s="631"/>
    </row>
    <row r="863" spans="1:9" ht="15">
      <c r="A863" s="631"/>
      <c r="B863" s="631"/>
      <c r="C863" s="631"/>
      <c r="D863" s="631"/>
      <c r="E863" s="631"/>
      <c r="F863" s="631"/>
      <c r="G863" s="631"/>
      <c r="H863" s="631"/>
      <c r="I863" s="631"/>
    </row>
    <row r="864" spans="1:9" ht="15">
      <c r="A864" s="631"/>
      <c r="B864" s="631"/>
      <c r="C864" s="631"/>
      <c r="D864" s="631"/>
      <c r="E864" s="631"/>
      <c r="F864" s="631"/>
      <c r="G864" s="631"/>
      <c r="H864" s="631"/>
      <c r="I864" s="631"/>
    </row>
    <row r="865" spans="1:9" ht="15">
      <c r="A865" s="631"/>
      <c r="B865" s="631"/>
      <c r="C865" s="631"/>
      <c r="D865" s="631"/>
      <c r="E865" s="631"/>
      <c r="F865" s="631"/>
      <c r="G865" s="631"/>
      <c r="H865" s="631"/>
      <c r="I865" s="631"/>
    </row>
    <row r="866" spans="1:9" ht="15">
      <c r="A866" s="631"/>
      <c r="B866" s="631"/>
      <c r="C866" s="631"/>
      <c r="D866" s="631"/>
      <c r="E866" s="631"/>
      <c r="F866" s="631"/>
      <c r="G866" s="631"/>
      <c r="H866" s="631"/>
      <c r="I866" s="631"/>
    </row>
    <row r="867" spans="1:9" ht="15">
      <c r="A867" s="631"/>
      <c r="B867" s="631"/>
      <c r="C867" s="631"/>
      <c r="D867" s="631"/>
      <c r="E867" s="631"/>
      <c r="F867" s="631"/>
      <c r="G867" s="631"/>
      <c r="H867" s="631"/>
      <c r="I867" s="631"/>
    </row>
    <row r="868" spans="1:9" ht="15">
      <c r="A868" s="631"/>
      <c r="B868" s="631"/>
      <c r="C868" s="631"/>
      <c r="D868" s="631"/>
      <c r="E868" s="631"/>
      <c r="F868" s="631"/>
      <c r="G868" s="631"/>
      <c r="H868" s="631"/>
      <c r="I868" s="631"/>
    </row>
    <row r="869" spans="1:9" ht="15">
      <c r="A869" s="631"/>
      <c r="B869" s="631"/>
      <c r="C869" s="631"/>
      <c r="D869" s="631"/>
      <c r="E869" s="631"/>
      <c r="F869" s="631"/>
      <c r="G869" s="631"/>
      <c r="H869" s="631"/>
      <c r="I869" s="631"/>
    </row>
    <row r="870" spans="1:9" ht="15">
      <c r="A870" s="631"/>
      <c r="B870" s="631"/>
      <c r="C870" s="631"/>
      <c r="D870" s="631"/>
      <c r="E870" s="631"/>
      <c r="F870" s="631"/>
      <c r="G870" s="631"/>
      <c r="H870" s="631"/>
      <c r="I870" s="631"/>
    </row>
    <row r="871" spans="1:9" ht="15">
      <c r="A871" s="631"/>
      <c r="B871" s="631"/>
      <c r="C871" s="631"/>
      <c r="D871" s="631"/>
      <c r="E871" s="631"/>
      <c r="F871" s="631"/>
      <c r="G871" s="631"/>
      <c r="H871" s="631"/>
      <c r="I871" s="631"/>
    </row>
    <row r="872" spans="1:9" ht="15">
      <c r="A872" s="631"/>
      <c r="B872" s="631"/>
      <c r="C872" s="631"/>
      <c r="D872" s="631"/>
      <c r="E872" s="631"/>
      <c r="F872" s="631"/>
      <c r="G872" s="631"/>
      <c r="H872" s="631"/>
      <c r="I872" s="631"/>
    </row>
    <row r="873" spans="1:9" ht="15">
      <c r="A873" s="631"/>
      <c r="B873" s="631"/>
      <c r="C873" s="631"/>
      <c r="D873" s="631"/>
      <c r="E873" s="631"/>
      <c r="F873" s="631"/>
      <c r="G873" s="631"/>
      <c r="H873" s="631"/>
      <c r="I873" s="631"/>
    </row>
    <row r="874" spans="1:9" ht="15">
      <c r="A874" s="631"/>
      <c r="B874" s="631"/>
      <c r="C874" s="631"/>
      <c r="D874" s="631"/>
      <c r="E874" s="631"/>
      <c r="F874" s="631"/>
      <c r="G874" s="631"/>
      <c r="H874" s="631"/>
      <c r="I874" s="631"/>
    </row>
    <row r="875" spans="1:9" ht="15">
      <c r="A875" s="631"/>
      <c r="B875" s="631"/>
      <c r="C875" s="631"/>
      <c r="D875" s="631"/>
      <c r="E875" s="631"/>
      <c r="F875" s="631"/>
      <c r="G875" s="631"/>
      <c r="H875" s="631"/>
      <c r="I875" s="631"/>
    </row>
    <row r="876" spans="1:9" ht="15">
      <c r="A876" s="631"/>
      <c r="B876" s="631"/>
      <c r="C876" s="631"/>
      <c r="D876" s="631"/>
      <c r="E876" s="631"/>
      <c r="F876" s="631"/>
      <c r="G876" s="631"/>
      <c r="H876" s="631"/>
      <c r="I876" s="631"/>
    </row>
    <row r="877" spans="1:9" ht="15">
      <c r="A877" s="631"/>
      <c r="B877" s="631"/>
      <c r="C877" s="631"/>
      <c r="D877" s="631"/>
      <c r="E877" s="631"/>
      <c r="F877" s="631"/>
      <c r="G877" s="631"/>
      <c r="H877" s="631"/>
      <c r="I877" s="631"/>
    </row>
    <row r="878" spans="1:9" ht="15">
      <c r="A878" s="631"/>
      <c r="B878" s="631"/>
      <c r="C878" s="631"/>
      <c r="D878" s="631"/>
      <c r="E878" s="631"/>
      <c r="F878" s="631"/>
      <c r="G878" s="631"/>
      <c r="H878" s="631"/>
      <c r="I878" s="631"/>
    </row>
    <row r="879" spans="1:9" ht="15">
      <c r="A879" s="631"/>
      <c r="B879" s="631"/>
      <c r="C879" s="631"/>
      <c r="D879" s="631"/>
      <c r="E879" s="631"/>
      <c r="F879" s="631"/>
      <c r="G879" s="631"/>
      <c r="H879" s="631"/>
      <c r="I879" s="631"/>
    </row>
    <row r="880" spans="1:9" ht="15">
      <c r="A880" s="631"/>
      <c r="B880" s="631"/>
      <c r="C880" s="631"/>
      <c r="D880" s="631"/>
      <c r="E880" s="631"/>
      <c r="F880" s="631"/>
      <c r="G880" s="631"/>
      <c r="H880" s="631"/>
      <c r="I880" s="631"/>
    </row>
    <row r="881" spans="1:9" ht="15">
      <c r="A881" s="631"/>
      <c r="B881" s="631"/>
      <c r="C881" s="631"/>
      <c r="D881" s="631"/>
      <c r="E881" s="631"/>
      <c r="F881" s="631"/>
      <c r="G881" s="631"/>
      <c r="H881" s="631"/>
      <c r="I881" s="631"/>
    </row>
    <row r="882" spans="1:9" ht="15">
      <c r="A882" s="631"/>
      <c r="B882" s="631"/>
      <c r="C882" s="631"/>
      <c r="D882" s="631"/>
      <c r="E882" s="631"/>
      <c r="F882" s="631"/>
      <c r="G882" s="631"/>
      <c r="H882" s="631"/>
      <c r="I882" s="631"/>
    </row>
    <row r="883" spans="1:9" ht="15">
      <c r="A883" s="631"/>
      <c r="B883" s="631"/>
      <c r="C883" s="631"/>
      <c r="D883" s="631"/>
      <c r="E883" s="631"/>
      <c r="F883" s="631"/>
      <c r="G883" s="631"/>
      <c r="H883" s="631"/>
      <c r="I883" s="631"/>
    </row>
    <row r="884" spans="1:9" ht="15">
      <c r="A884" s="631"/>
      <c r="B884" s="631"/>
      <c r="C884" s="631"/>
      <c r="D884" s="631"/>
      <c r="E884" s="631"/>
      <c r="F884" s="631"/>
      <c r="G884" s="631"/>
      <c r="H884" s="631"/>
      <c r="I884" s="631"/>
    </row>
    <row r="885" spans="1:9" ht="15">
      <c r="A885" s="631"/>
      <c r="B885" s="631"/>
      <c r="C885" s="631"/>
      <c r="D885" s="631"/>
      <c r="E885" s="631"/>
      <c r="F885" s="631"/>
      <c r="G885" s="631"/>
      <c r="H885" s="631"/>
      <c r="I885" s="631"/>
    </row>
    <row r="886" spans="1:9" ht="15">
      <c r="A886" s="631"/>
      <c r="B886" s="631"/>
      <c r="C886" s="631"/>
      <c r="D886" s="631"/>
      <c r="E886" s="631"/>
      <c r="F886" s="631"/>
      <c r="G886" s="631"/>
      <c r="H886" s="631"/>
      <c r="I886" s="631"/>
    </row>
    <row r="887" spans="1:9" ht="15">
      <c r="A887" s="631"/>
      <c r="B887" s="631"/>
      <c r="C887" s="631"/>
      <c r="D887" s="631"/>
      <c r="E887" s="631"/>
      <c r="F887" s="631"/>
      <c r="G887" s="631"/>
      <c r="H887" s="631"/>
      <c r="I887" s="631"/>
    </row>
    <row r="888" spans="1:9" ht="15">
      <c r="A888" s="631"/>
      <c r="B888" s="631"/>
      <c r="C888" s="631"/>
      <c r="D888" s="631"/>
      <c r="E888" s="631"/>
      <c r="F888" s="631"/>
      <c r="G888" s="631"/>
      <c r="H888" s="631"/>
      <c r="I888" s="631"/>
    </row>
    <row r="889" spans="1:9" ht="15">
      <c r="A889" s="631"/>
      <c r="B889" s="631"/>
      <c r="C889" s="631"/>
      <c r="D889" s="631"/>
      <c r="E889" s="631"/>
      <c r="F889" s="631"/>
      <c r="G889" s="631"/>
      <c r="H889" s="631"/>
      <c r="I889" s="631"/>
    </row>
    <row r="890" spans="1:9" ht="15">
      <c r="A890" s="631"/>
      <c r="B890" s="631"/>
      <c r="C890" s="631"/>
      <c r="D890" s="631"/>
      <c r="E890" s="631"/>
      <c r="F890" s="631"/>
      <c r="G890" s="631"/>
      <c r="H890" s="631"/>
      <c r="I890" s="631"/>
    </row>
    <row r="891" spans="1:9" ht="15">
      <c r="A891" s="631"/>
      <c r="B891" s="631"/>
      <c r="C891" s="631"/>
      <c r="D891" s="631"/>
      <c r="E891" s="631"/>
      <c r="F891" s="631"/>
      <c r="G891" s="631"/>
      <c r="H891" s="631"/>
      <c r="I891" s="631"/>
    </row>
    <row r="892" spans="1:9" ht="15">
      <c r="A892" s="631"/>
      <c r="B892" s="631"/>
      <c r="C892" s="631"/>
      <c r="D892" s="631"/>
      <c r="E892" s="631"/>
      <c r="F892" s="631"/>
      <c r="G892" s="631"/>
      <c r="H892" s="631"/>
      <c r="I892" s="631"/>
    </row>
    <row r="893" spans="1:9" ht="15">
      <c r="A893" s="631"/>
      <c r="B893" s="631"/>
      <c r="C893" s="631"/>
      <c r="D893" s="631"/>
      <c r="E893" s="631"/>
      <c r="F893" s="631"/>
      <c r="G893" s="631"/>
      <c r="H893" s="631"/>
      <c r="I893" s="631"/>
    </row>
    <row r="894" spans="1:9" ht="15">
      <c r="A894" s="631"/>
      <c r="B894" s="631"/>
      <c r="C894" s="631"/>
      <c r="D894" s="631"/>
      <c r="E894" s="631"/>
      <c r="F894" s="631"/>
      <c r="G894" s="631"/>
      <c r="H894" s="631"/>
      <c r="I894" s="631"/>
    </row>
    <row r="895" spans="1:9" ht="15">
      <c r="A895" s="631"/>
      <c r="B895" s="631"/>
      <c r="C895" s="631"/>
      <c r="D895" s="631"/>
      <c r="E895" s="631"/>
      <c r="F895" s="631"/>
      <c r="G895" s="631"/>
      <c r="H895" s="631"/>
      <c r="I895" s="631"/>
    </row>
    <row r="896" spans="1:9" ht="15">
      <c r="A896" s="631"/>
      <c r="B896" s="631"/>
      <c r="C896" s="631"/>
      <c r="D896" s="631"/>
      <c r="E896" s="631"/>
      <c r="F896" s="631"/>
      <c r="G896" s="631"/>
      <c r="H896" s="631"/>
      <c r="I896" s="631"/>
    </row>
    <row r="897" spans="1:9" ht="15">
      <c r="A897" s="631"/>
      <c r="B897" s="631"/>
      <c r="C897" s="631"/>
      <c r="D897" s="631"/>
      <c r="E897" s="631"/>
      <c r="F897" s="631"/>
      <c r="G897" s="631"/>
      <c r="H897" s="631"/>
      <c r="I897" s="631"/>
    </row>
    <row r="898" spans="1:9" ht="15">
      <c r="A898" s="631"/>
      <c r="B898" s="631"/>
      <c r="C898" s="631"/>
      <c r="D898" s="631"/>
      <c r="E898" s="631"/>
      <c r="F898" s="631"/>
      <c r="G898" s="631"/>
      <c r="H898" s="631"/>
      <c r="I898" s="631"/>
    </row>
    <row r="899" spans="1:9" ht="15">
      <c r="A899" s="631"/>
      <c r="B899" s="631"/>
      <c r="C899" s="631"/>
      <c r="D899" s="631"/>
      <c r="E899" s="631"/>
      <c r="F899" s="631"/>
      <c r="G899" s="631"/>
      <c r="H899" s="631"/>
      <c r="I899" s="631"/>
    </row>
    <row r="900" spans="1:9" ht="15">
      <c r="A900" s="631"/>
      <c r="B900" s="631"/>
      <c r="C900" s="631"/>
      <c r="D900" s="631"/>
      <c r="E900" s="631"/>
      <c r="F900" s="631"/>
      <c r="G900" s="631"/>
      <c r="H900" s="631"/>
      <c r="I900" s="631"/>
    </row>
    <row r="901" spans="1:9" ht="15">
      <c r="A901" s="631"/>
      <c r="B901" s="631"/>
      <c r="C901" s="631"/>
      <c r="D901" s="631"/>
      <c r="E901" s="631"/>
      <c r="F901" s="631"/>
      <c r="G901" s="631"/>
      <c r="H901" s="631"/>
      <c r="I901" s="631"/>
    </row>
    <row r="902" spans="1:9" ht="15">
      <c r="A902" s="631"/>
      <c r="B902" s="631"/>
      <c r="C902" s="631"/>
      <c r="D902" s="631"/>
      <c r="E902" s="631"/>
      <c r="F902" s="631"/>
      <c r="G902" s="631"/>
      <c r="H902" s="631"/>
      <c r="I902" s="631"/>
    </row>
    <row r="903" spans="1:9" ht="15">
      <c r="A903" s="631"/>
      <c r="B903" s="631"/>
      <c r="C903" s="631"/>
      <c r="D903" s="631"/>
      <c r="E903" s="631"/>
      <c r="F903" s="631"/>
      <c r="G903" s="631"/>
      <c r="H903" s="631"/>
      <c r="I903" s="631"/>
    </row>
    <row r="904" spans="1:9" ht="15">
      <c r="A904" s="631"/>
      <c r="B904" s="631"/>
      <c r="C904" s="631"/>
      <c r="D904" s="631"/>
      <c r="E904" s="631"/>
      <c r="F904" s="631"/>
      <c r="G904" s="631"/>
      <c r="H904" s="631"/>
      <c r="I904" s="631"/>
    </row>
    <row r="905" spans="1:9" ht="15">
      <c r="A905" s="631"/>
      <c r="B905" s="631"/>
      <c r="C905" s="631"/>
      <c r="D905" s="631"/>
      <c r="E905" s="631"/>
      <c r="F905" s="631"/>
      <c r="G905" s="631"/>
      <c r="H905" s="631"/>
      <c r="I905" s="631"/>
    </row>
    <row r="906" spans="1:9" ht="15">
      <c r="A906" s="631"/>
      <c r="B906" s="631"/>
      <c r="C906" s="631"/>
      <c r="D906" s="631"/>
      <c r="E906" s="631"/>
      <c r="F906" s="631"/>
      <c r="G906" s="631"/>
      <c r="H906" s="631"/>
      <c r="I906" s="631"/>
    </row>
    <row r="907" spans="1:9" ht="15">
      <c r="A907" s="631"/>
      <c r="B907" s="631"/>
      <c r="C907" s="631"/>
      <c r="D907" s="631"/>
      <c r="E907" s="631"/>
      <c r="F907" s="631"/>
      <c r="G907" s="631"/>
      <c r="H907" s="631"/>
      <c r="I907" s="631"/>
    </row>
    <row r="908" spans="1:9" ht="15">
      <c r="A908" s="631"/>
      <c r="B908" s="631"/>
      <c r="C908" s="631"/>
      <c r="D908" s="631"/>
      <c r="E908" s="631"/>
      <c r="F908" s="631"/>
      <c r="G908" s="631"/>
      <c r="H908" s="631"/>
      <c r="I908" s="631"/>
    </row>
  </sheetData>
  <mergeCells count="2">
    <mergeCell ref="A2:A3"/>
    <mergeCell ref="B2:D2"/>
  </mergeCells>
  <pageMargins left="0.70000000000000007" right="0.70000000000000007" top="0.75000000000000011" bottom="0.75000000000000011" header="0" footer="0"/>
  <pageSetup paperSize="9" fitToWidth="0" fitToHeight="0" orientation="portrait" horizontalDpi="360" verticalDpi="36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80683-A330-4752-8F78-0FB7C67FCDCB}">
  <sheetPr>
    <tabColor rgb="FF00B050"/>
  </sheetPr>
  <dimension ref="B1:V279"/>
  <sheetViews>
    <sheetView topLeftCell="A217" zoomScale="130" zoomScaleNormal="130" workbookViewId="0">
      <selection activeCell="I271" sqref="I271"/>
    </sheetView>
  </sheetViews>
  <sheetFormatPr defaultRowHeight="15"/>
  <cols>
    <col min="1" max="1" width="9.140625" style="74"/>
    <col min="2" max="2" width="9.140625" style="155"/>
    <col min="3" max="3" width="13.28515625" style="155" customWidth="1"/>
    <col min="4" max="6" width="24.42578125" style="82" customWidth="1"/>
    <col min="7" max="7" width="62" style="74" customWidth="1"/>
    <col min="8" max="8" width="110.85546875" style="144" bestFit="1" customWidth="1"/>
    <col min="9" max="10" width="24.42578125" style="128" customWidth="1"/>
    <col min="11" max="11" width="13.28515625" style="74" customWidth="1"/>
    <col min="12" max="12" width="27.85546875" style="128" customWidth="1"/>
    <col min="13" max="13" width="24.42578125" style="128" customWidth="1"/>
    <col min="14" max="15" width="24.42578125" style="74" customWidth="1"/>
    <col min="16" max="16" width="24.42578125" style="145" customWidth="1"/>
    <col min="17" max="17" width="24.42578125" style="156" customWidth="1"/>
    <col min="18" max="18" width="9.140625" style="74"/>
    <col min="19" max="19" width="20.42578125" style="74" customWidth="1"/>
    <col min="20" max="16384" width="9.140625" style="74"/>
  </cols>
  <sheetData>
    <row r="1" spans="2:22" s="123" customFormat="1" ht="45.75" thickBot="1">
      <c r="B1" s="143" t="s">
        <v>119</v>
      </c>
      <c r="C1" s="157" t="s">
        <v>120</v>
      </c>
      <c r="D1" s="142" t="s">
        <v>121</v>
      </c>
      <c r="E1" s="158" t="s">
        <v>122</v>
      </c>
      <c r="F1" s="304" t="s">
        <v>123</v>
      </c>
      <c r="G1" s="303" t="s">
        <v>124</v>
      </c>
      <c r="H1" s="158" t="s">
        <v>51</v>
      </c>
      <c r="I1" s="159" t="s">
        <v>125</v>
      </c>
      <c r="J1" s="159" t="s">
        <v>126</v>
      </c>
      <c r="K1" s="160" t="s">
        <v>127</v>
      </c>
      <c r="L1" s="159" t="s">
        <v>128</v>
      </c>
      <c r="M1" s="159" t="s">
        <v>129</v>
      </c>
      <c r="N1" s="161" t="s">
        <v>130</v>
      </c>
      <c r="O1" s="161" t="s">
        <v>131</v>
      </c>
      <c r="P1" s="162" t="s">
        <v>132</v>
      </c>
      <c r="Q1" s="163" t="s">
        <v>133</v>
      </c>
      <c r="S1" s="450" t="s">
        <v>134</v>
      </c>
      <c r="V1" s="123" t="s">
        <v>43</v>
      </c>
    </row>
    <row r="2" spans="2:22">
      <c r="B2" s="502" t="s">
        <v>135</v>
      </c>
      <c r="C2" s="499">
        <v>12022</v>
      </c>
      <c r="D2" s="537" t="s">
        <v>136</v>
      </c>
      <c r="E2" s="537" t="s">
        <v>137</v>
      </c>
      <c r="F2" s="540">
        <v>44617</v>
      </c>
      <c r="G2" s="297" t="s">
        <v>14</v>
      </c>
      <c r="H2" s="379" t="s">
        <v>138</v>
      </c>
      <c r="I2" s="172">
        <v>7700.39</v>
      </c>
      <c r="J2" s="172">
        <v>15349.15</v>
      </c>
      <c r="K2" s="297">
        <v>5</v>
      </c>
      <c r="L2" s="172">
        <f>I2*K2</f>
        <v>38501.950000000004</v>
      </c>
      <c r="M2" s="172">
        <f>J2*K2</f>
        <v>76745.75</v>
      </c>
      <c r="N2" s="530">
        <f>SUM(L2:L6)</f>
        <v>81655.05</v>
      </c>
      <c r="O2" s="530">
        <f>SUM(M2:M6)</f>
        <v>163322.21</v>
      </c>
      <c r="P2" s="299">
        <f>J2/I2</f>
        <v>1.9932951447913676</v>
      </c>
      <c r="Q2" s="524">
        <f>O2/N2</f>
        <v>2.0001483068101726</v>
      </c>
      <c r="R2" s="145"/>
      <c r="S2" s="400">
        <f>IF(G2&lt;&gt;"-",ROUNDUP(P2,2),"")</f>
        <v>2</v>
      </c>
    </row>
    <row r="3" spans="2:22">
      <c r="B3" s="502"/>
      <c r="C3" s="499"/>
      <c r="D3" s="537"/>
      <c r="E3" s="537"/>
      <c r="F3" s="540"/>
      <c r="G3" s="74" t="s">
        <v>32</v>
      </c>
      <c r="H3" s="380" t="s">
        <v>139</v>
      </c>
      <c r="I3" s="37">
        <v>7106.3</v>
      </c>
      <c r="J3" s="37">
        <v>14366.660000000003</v>
      </c>
      <c r="K3" s="74">
        <v>2</v>
      </c>
      <c r="L3" s="37">
        <f t="shared" ref="L3:L6" si="0">I3*K3</f>
        <v>14212.6</v>
      </c>
      <c r="M3" s="37">
        <f t="shared" ref="M3:M66" si="1">J3*K3</f>
        <v>28733.320000000007</v>
      </c>
      <c r="N3" s="530"/>
      <c r="O3" s="530"/>
      <c r="P3" s="145">
        <f t="shared" ref="P3:P46" si="2">J3/I3</f>
        <v>2.0216793549385761</v>
      </c>
      <c r="Q3" s="524"/>
      <c r="R3" s="145"/>
      <c r="S3" s="451">
        <f>IF(G3&lt;&gt;"-",ROUND(P3,2),"")</f>
        <v>2.02</v>
      </c>
    </row>
    <row r="4" spans="2:22">
      <c r="B4" s="502"/>
      <c r="C4" s="499"/>
      <c r="D4" s="537"/>
      <c r="E4" s="537"/>
      <c r="F4" s="540"/>
      <c r="G4" s="297" t="s">
        <v>20</v>
      </c>
      <c r="H4" s="300" t="s">
        <v>140</v>
      </c>
      <c r="I4" s="172">
        <v>6143.23</v>
      </c>
      <c r="J4" s="172">
        <v>12375.840000000002</v>
      </c>
      <c r="K4" s="297">
        <v>1</v>
      </c>
      <c r="L4" s="172">
        <f t="shared" si="0"/>
        <v>6143.23</v>
      </c>
      <c r="M4" s="172">
        <f t="shared" si="1"/>
        <v>12375.840000000002</v>
      </c>
      <c r="N4" s="530"/>
      <c r="O4" s="530"/>
      <c r="P4" s="299">
        <f t="shared" si="2"/>
        <v>2.0145493494464644</v>
      </c>
      <c r="Q4" s="524"/>
      <c r="R4" s="145"/>
      <c r="S4" s="451">
        <f t="shared" ref="S4:S67" si="3">IF(G4&lt;&gt;"-",ROUND(P4,2),"")</f>
        <v>2.0099999999999998</v>
      </c>
    </row>
    <row r="5" spans="2:22">
      <c r="B5" s="502"/>
      <c r="C5" s="499"/>
      <c r="D5" s="537"/>
      <c r="E5" s="537"/>
      <c r="F5" s="540"/>
      <c r="G5" s="74" t="s">
        <v>38</v>
      </c>
      <c r="H5" s="144" t="s">
        <v>38</v>
      </c>
      <c r="I5" s="37">
        <v>5375.5</v>
      </c>
      <c r="J5" s="37">
        <v>10909.9</v>
      </c>
      <c r="K5" s="74">
        <v>2</v>
      </c>
      <c r="L5" s="37">
        <f t="shared" si="0"/>
        <v>10751</v>
      </c>
      <c r="M5" s="37">
        <f t="shared" si="1"/>
        <v>21819.8</v>
      </c>
      <c r="N5" s="530"/>
      <c r="O5" s="530"/>
      <c r="P5" s="145">
        <f t="shared" si="2"/>
        <v>2.0295600409264254</v>
      </c>
      <c r="Q5" s="524"/>
      <c r="R5" s="145"/>
      <c r="S5" s="451">
        <f t="shared" si="3"/>
        <v>2.0299999999999998</v>
      </c>
    </row>
    <row r="6" spans="2:22" ht="15.75" thickBot="1">
      <c r="B6" s="503"/>
      <c r="C6" s="500"/>
      <c r="D6" s="539"/>
      <c r="E6" s="539"/>
      <c r="F6" s="541"/>
      <c r="G6" s="301" t="s">
        <v>40</v>
      </c>
      <c r="H6" s="302" t="s">
        <v>141</v>
      </c>
      <c r="I6" s="181">
        <v>12046.27</v>
      </c>
      <c r="J6" s="181">
        <v>23647.5</v>
      </c>
      <c r="K6" s="301">
        <v>1</v>
      </c>
      <c r="L6" s="181">
        <f t="shared" si="0"/>
        <v>12046.27</v>
      </c>
      <c r="M6" s="181">
        <f t="shared" si="1"/>
        <v>23647.5</v>
      </c>
      <c r="N6" s="538"/>
      <c r="O6" s="538"/>
      <c r="P6" s="299">
        <f t="shared" si="2"/>
        <v>1.96305578407258</v>
      </c>
      <c r="Q6" s="525"/>
      <c r="R6" s="145"/>
      <c r="S6" s="451">
        <f t="shared" si="3"/>
        <v>1.96</v>
      </c>
    </row>
    <row r="7" spans="2:22">
      <c r="B7" s="501" t="s">
        <v>142</v>
      </c>
      <c r="C7" s="498">
        <v>32022</v>
      </c>
      <c r="D7" s="536" t="s">
        <v>143</v>
      </c>
      <c r="E7" s="536" t="s">
        <v>144</v>
      </c>
      <c r="F7" s="527">
        <v>44764</v>
      </c>
      <c r="G7" s="149" t="s">
        <v>40</v>
      </c>
      <c r="H7" s="150" t="s">
        <v>145</v>
      </c>
      <c r="I7" s="35">
        <v>10749.53</v>
      </c>
      <c r="J7" s="35" t="s">
        <v>146</v>
      </c>
      <c r="K7" s="149">
        <v>1</v>
      </c>
      <c r="L7" s="35">
        <f t="shared" ref="L7:L19" si="4">I7*K7</f>
        <v>10749.53</v>
      </c>
      <c r="M7" s="35" t="e">
        <f t="shared" si="1"/>
        <v>#VALUE!</v>
      </c>
      <c r="N7" s="526">
        <f>SUM(L7:L12)</f>
        <v>153644.25</v>
      </c>
      <c r="O7" s="526">
        <v>259992.83</v>
      </c>
      <c r="P7" s="145">
        <v>1.69</v>
      </c>
      <c r="Q7" s="523">
        <f>O7/N7</f>
        <v>1.6921741620659412</v>
      </c>
      <c r="R7" s="145"/>
      <c r="S7" s="451">
        <f t="shared" si="3"/>
        <v>1.69</v>
      </c>
    </row>
    <row r="8" spans="2:22">
      <c r="B8" s="502"/>
      <c r="C8" s="499"/>
      <c r="D8" s="537"/>
      <c r="E8" s="537"/>
      <c r="F8" s="528"/>
      <c r="G8" s="297" t="s">
        <v>24</v>
      </c>
      <c r="H8" s="379" t="s">
        <v>147</v>
      </c>
      <c r="I8" s="172">
        <v>11567.68</v>
      </c>
      <c r="J8" s="172" t="s">
        <v>146</v>
      </c>
      <c r="K8" s="297">
        <v>6</v>
      </c>
      <c r="L8" s="172">
        <f t="shared" si="4"/>
        <v>69406.080000000002</v>
      </c>
      <c r="M8" s="172" t="e">
        <f t="shared" si="1"/>
        <v>#VALUE!</v>
      </c>
      <c r="N8" s="530"/>
      <c r="O8" s="530"/>
      <c r="P8" s="299">
        <v>1.69</v>
      </c>
      <c r="Q8" s="524"/>
      <c r="R8" s="145"/>
      <c r="S8" s="451">
        <f t="shared" si="3"/>
        <v>1.69</v>
      </c>
    </row>
    <row r="9" spans="2:22">
      <c r="B9" s="502"/>
      <c r="C9" s="499"/>
      <c r="D9" s="537"/>
      <c r="E9" s="537"/>
      <c r="F9" s="528"/>
      <c r="G9" s="74" t="s">
        <v>16</v>
      </c>
      <c r="H9" s="144" t="s">
        <v>148</v>
      </c>
      <c r="I9" s="37">
        <v>7735.32</v>
      </c>
      <c r="J9" s="37" t="s">
        <v>146</v>
      </c>
      <c r="K9" s="74">
        <v>5</v>
      </c>
      <c r="L9" s="37">
        <f t="shared" si="4"/>
        <v>38676.6</v>
      </c>
      <c r="M9" s="37" t="e">
        <f t="shared" si="1"/>
        <v>#VALUE!</v>
      </c>
      <c r="N9" s="530"/>
      <c r="O9" s="530"/>
      <c r="P9" s="145">
        <v>1.69</v>
      </c>
      <c r="Q9" s="524"/>
      <c r="R9" s="145"/>
      <c r="S9" s="451">
        <f t="shared" si="3"/>
        <v>1.69</v>
      </c>
    </row>
    <row r="10" spans="2:22">
      <c r="B10" s="502"/>
      <c r="C10" s="499"/>
      <c r="D10" s="537"/>
      <c r="E10" s="537"/>
      <c r="F10" s="528"/>
      <c r="G10" s="297" t="s">
        <v>14</v>
      </c>
      <c r="H10" s="300" t="s">
        <v>149</v>
      </c>
      <c r="I10" s="172">
        <v>4906.01</v>
      </c>
      <c r="J10" s="172" t="s">
        <v>146</v>
      </c>
      <c r="K10" s="297">
        <v>3</v>
      </c>
      <c r="L10" s="172">
        <f t="shared" si="4"/>
        <v>14718.03</v>
      </c>
      <c r="M10" s="172" t="e">
        <f t="shared" si="1"/>
        <v>#VALUE!</v>
      </c>
      <c r="N10" s="530"/>
      <c r="O10" s="530"/>
      <c r="P10" s="299">
        <v>1.69</v>
      </c>
      <c r="Q10" s="524"/>
      <c r="R10" s="145"/>
      <c r="S10" s="451">
        <f t="shared" si="3"/>
        <v>1.69</v>
      </c>
    </row>
    <row r="11" spans="2:22">
      <c r="B11" s="502"/>
      <c r="C11" s="499"/>
      <c r="D11" s="537"/>
      <c r="E11" s="537"/>
      <c r="F11" s="528"/>
      <c r="G11" s="74" t="s">
        <v>42</v>
      </c>
      <c r="H11" s="144" t="s">
        <v>150</v>
      </c>
      <c r="I11" s="37">
        <v>7735.32</v>
      </c>
      <c r="J11" s="37" t="s">
        <v>146</v>
      </c>
      <c r="K11" s="74">
        <v>1</v>
      </c>
      <c r="L11" s="37">
        <f t="shared" si="4"/>
        <v>7735.32</v>
      </c>
      <c r="M11" s="37" t="e">
        <f t="shared" si="1"/>
        <v>#VALUE!</v>
      </c>
      <c r="N11" s="530"/>
      <c r="O11" s="530"/>
      <c r="P11" s="145">
        <v>1.69</v>
      </c>
      <c r="Q11" s="524"/>
      <c r="R11" s="145"/>
      <c r="S11" s="451">
        <f t="shared" si="3"/>
        <v>1.69</v>
      </c>
    </row>
    <row r="12" spans="2:22" ht="15.75" thickBot="1">
      <c r="B12" s="502"/>
      <c r="C12" s="499"/>
      <c r="D12" s="537"/>
      <c r="E12" s="537"/>
      <c r="F12" s="528"/>
      <c r="G12" s="297" t="s">
        <v>4</v>
      </c>
      <c r="H12" s="300" t="s">
        <v>151</v>
      </c>
      <c r="I12" s="172">
        <v>12358.69</v>
      </c>
      <c r="J12" s="172" t="s">
        <v>146</v>
      </c>
      <c r="K12" s="297">
        <v>1</v>
      </c>
      <c r="L12" s="172">
        <f t="shared" si="4"/>
        <v>12358.69</v>
      </c>
      <c r="M12" s="172" t="e">
        <f t="shared" si="1"/>
        <v>#VALUE!</v>
      </c>
      <c r="N12" s="530"/>
      <c r="O12" s="530"/>
      <c r="P12" s="299">
        <v>1.69</v>
      </c>
      <c r="Q12" s="524"/>
      <c r="R12" s="145"/>
      <c r="S12" s="451">
        <f t="shared" si="3"/>
        <v>1.69</v>
      </c>
    </row>
    <row r="13" spans="2:22">
      <c r="B13" s="501" t="s">
        <v>152</v>
      </c>
      <c r="C13" s="498">
        <v>32022</v>
      </c>
      <c r="D13" s="536" t="s">
        <v>153</v>
      </c>
      <c r="E13" s="536" t="s">
        <v>154</v>
      </c>
      <c r="F13" s="527">
        <v>44659</v>
      </c>
      <c r="G13" s="149" t="s">
        <v>18</v>
      </c>
      <c r="H13" s="150" t="s">
        <v>155</v>
      </c>
      <c r="I13" s="35">
        <v>12473.27</v>
      </c>
      <c r="J13" s="35">
        <v>22256.77</v>
      </c>
      <c r="K13" s="149">
        <v>23</v>
      </c>
      <c r="L13" s="35">
        <f t="shared" si="4"/>
        <v>286885.21000000002</v>
      </c>
      <c r="M13" s="35">
        <f t="shared" si="1"/>
        <v>511905.71</v>
      </c>
      <c r="N13" s="526">
        <f>SUM(L13:L15)</f>
        <v>492953.09</v>
      </c>
      <c r="O13" s="526">
        <f>SUM(M13:M15)</f>
        <v>909917.87</v>
      </c>
      <c r="P13" s="145">
        <f t="shared" si="2"/>
        <v>1.7843572695852812</v>
      </c>
      <c r="Q13" s="523">
        <f>O13/N13</f>
        <v>1.8458508293355051</v>
      </c>
      <c r="R13" s="145"/>
      <c r="S13" s="451">
        <f t="shared" si="3"/>
        <v>1.78</v>
      </c>
    </row>
    <row r="14" spans="2:22">
      <c r="B14" s="502"/>
      <c r="C14" s="499"/>
      <c r="D14" s="537"/>
      <c r="E14" s="537"/>
      <c r="F14" s="528"/>
      <c r="G14" s="297" t="s">
        <v>16</v>
      </c>
      <c r="H14" s="300" t="s">
        <v>156</v>
      </c>
      <c r="I14" s="172">
        <v>8873.74</v>
      </c>
      <c r="J14" s="172">
        <v>16705.080000000002</v>
      </c>
      <c r="K14" s="297">
        <v>12</v>
      </c>
      <c r="L14" s="172">
        <f t="shared" si="4"/>
        <v>106484.88</v>
      </c>
      <c r="M14" s="172">
        <f t="shared" si="1"/>
        <v>200460.96000000002</v>
      </c>
      <c r="N14" s="521"/>
      <c r="O14" s="521"/>
      <c r="P14" s="299">
        <f t="shared" si="2"/>
        <v>1.8825298014140601</v>
      </c>
      <c r="Q14" s="524"/>
      <c r="R14" s="145"/>
      <c r="S14" s="451">
        <f t="shared" si="3"/>
        <v>1.88</v>
      </c>
    </row>
    <row r="15" spans="2:22" ht="15.75" thickBot="1">
      <c r="B15" s="502"/>
      <c r="C15" s="499"/>
      <c r="D15" s="537"/>
      <c r="E15" s="537"/>
      <c r="F15" s="528"/>
      <c r="G15" s="74" t="s">
        <v>38</v>
      </c>
      <c r="H15" s="144" t="s">
        <v>38</v>
      </c>
      <c r="I15" s="37">
        <v>9958.2999999999993</v>
      </c>
      <c r="J15" s="37">
        <v>19755.12</v>
      </c>
      <c r="K15" s="74">
        <v>10</v>
      </c>
      <c r="L15" s="37">
        <f t="shared" si="4"/>
        <v>99583</v>
      </c>
      <c r="M15" s="37">
        <f t="shared" si="1"/>
        <v>197551.19999999998</v>
      </c>
      <c r="N15" s="521"/>
      <c r="O15" s="521"/>
      <c r="P15" s="145">
        <f t="shared" si="2"/>
        <v>1.9837843808682205</v>
      </c>
      <c r="Q15" s="524"/>
      <c r="R15" s="145"/>
      <c r="S15" s="451">
        <f t="shared" si="3"/>
        <v>1.98</v>
      </c>
    </row>
    <row r="16" spans="2:22">
      <c r="B16" s="501" t="s">
        <v>157</v>
      </c>
      <c r="C16" s="498">
        <v>32022</v>
      </c>
      <c r="D16" s="536" t="s">
        <v>158</v>
      </c>
      <c r="E16" s="536" t="s">
        <v>159</v>
      </c>
      <c r="F16" s="527">
        <v>44642</v>
      </c>
      <c r="G16" s="306" t="s">
        <v>22</v>
      </c>
      <c r="H16" s="307" t="s">
        <v>160</v>
      </c>
      <c r="I16" s="259">
        <v>7312.12</v>
      </c>
      <c r="J16" s="259">
        <v>14066.65</v>
      </c>
      <c r="K16" s="306">
        <v>1</v>
      </c>
      <c r="L16" s="259">
        <f t="shared" si="4"/>
        <v>7312.12</v>
      </c>
      <c r="M16" s="259">
        <f t="shared" si="1"/>
        <v>14066.65</v>
      </c>
      <c r="N16" s="526">
        <f>SUM(L16:L19)</f>
        <v>20400.009999999998</v>
      </c>
      <c r="O16" s="526">
        <f>SUM(M16:M19)</f>
        <v>40406.649999999994</v>
      </c>
      <c r="P16" s="308">
        <f t="shared" si="2"/>
        <v>1.9237444133849007</v>
      </c>
      <c r="Q16" s="523">
        <f>O16/N16</f>
        <v>1.9807171663151144</v>
      </c>
      <c r="R16" s="145"/>
      <c r="S16" s="451">
        <f t="shared" si="3"/>
        <v>1.92</v>
      </c>
    </row>
    <row r="17" spans="2:19">
      <c r="B17" s="502"/>
      <c r="C17" s="499"/>
      <c r="D17" s="537"/>
      <c r="E17" s="537"/>
      <c r="F17" s="528"/>
      <c r="G17" s="74" t="s">
        <v>20</v>
      </c>
      <c r="H17" s="144" t="s">
        <v>161</v>
      </c>
      <c r="I17" s="37">
        <v>4514.41</v>
      </c>
      <c r="J17" s="37">
        <v>9456.7800000000007</v>
      </c>
      <c r="K17" s="74">
        <v>1</v>
      </c>
      <c r="L17" s="37">
        <f t="shared" si="4"/>
        <v>4514.41</v>
      </c>
      <c r="M17" s="37">
        <f t="shared" si="1"/>
        <v>9456.7800000000007</v>
      </c>
      <c r="N17" s="530"/>
      <c r="O17" s="530"/>
      <c r="P17" s="145">
        <f t="shared" si="2"/>
        <v>2.0947986558597913</v>
      </c>
      <c r="Q17" s="524"/>
      <c r="R17" s="145"/>
      <c r="S17" s="451">
        <f t="shared" si="3"/>
        <v>2.09</v>
      </c>
    </row>
    <row r="18" spans="2:19">
      <c r="B18" s="502"/>
      <c r="C18" s="499"/>
      <c r="D18" s="537"/>
      <c r="E18" s="537"/>
      <c r="F18" s="528"/>
      <c r="G18" s="297" t="s">
        <v>43</v>
      </c>
      <c r="H18" s="300" t="s">
        <v>162</v>
      </c>
      <c r="I18" s="172">
        <v>6421.6</v>
      </c>
      <c r="J18" s="172">
        <v>12499.41</v>
      </c>
      <c r="K18" s="297">
        <v>1</v>
      </c>
      <c r="L18" s="172">
        <f t="shared" si="4"/>
        <v>6421.6</v>
      </c>
      <c r="M18" s="172">
        <f t="shared" si="1"/>
        <v>12499.41</v>
      </c>
      <c r="N18" s="530"/>
      <c r="O18" s="530"/>
      <c r="P18" s="299">
        <f t="shared" si="2"/>
        <v>1.9464634981935964</v>
      </c>
      <c r="Q18" s="524"/>
      <c r="R18" s="145"/>
      <c r="S18" s="451" t="str">
        <f t="shared" si="3"/>
        <v/>
      </c>
    </row>
    <row r="19" spans="2:19" ht="15.75" thickBot="1">
      <c r="B19" s="503"/>
      <c r="C19" s="500"/>
      <c r="D19" s="539"/>
      <c r="E19" s="539"/>
      <c r="F19" s="529"/>
      <c r="G19" s="146" t="s">
        <v>43</v>
      </c>
      <c r="H19" s="147" t="s">
        <v>163</v>
      </c>
      <c r="I19" s="39">
        <v>2151.88</v>
      </c>
      <c r="J19" s="39">
        <v>4383.8100000000004</v>
      </c>
      <c r="K19" s="146">
        <v>1</v>
      </c>
      <c r="L19" s="39">
        <f t="shared" si="4"/>
        <v>2151.88</v>
      </c>
      <c r="M19" s="39">
        <f t="shared" si="1"/>
        <v>4383.8100000000004</v>
      </c>
      <c r="N19" s="538"/>
      <c r="O19" s="538"/>
      <c r="P19" s="148">
        <f t="shared" si="2"/>
        <v>2.0372000297414354</v>
      </c>
      <c r="Q19" s="525"/>
      <c r="R19" s="145"/>
      <c r="S19" s="451" t="str">
        <f t="shared" si="3"/>
        <v/>
      </c>
    </row>
    <row r="20" spans="2:19">
      <c r="B20" s="501" t="s">
        <v>164</v>
      </c>
      <c r="C20" s="498" t="s">
        <v>165</v>
      </c>
      <c r="D20" s="497" t="s">
        <v>166</v>
      </c>
      <c r="E20" s="497" t="s">
        <v>167</v>
      </c>
      <c r="F20" s="527">
        <v>44747</v>
      </c>
      <c r="G20" s="306" t="s">
        <v>34</v>
      </c>
      <c r="H20" s="307" t="s">
        <v>34</v>
      </c>
      <c r="I20" s="259">
        <v>11377.15</v>
      </c>
      <c r="J20" s="259">
        <v>20125.79</v>
      </c>
      <c r="K20" s="306">
        <v>6</v>
      </c>
      <c r="L20" s="259">
        <f>I20*K20</f>
        <v>68262.899999999994</v>
      </c>
      <c r="M20" s="259">
        <f t="shared" si="1"/>
        <v>120754.74</v>
      </c>
      <c r="N20" s="526">
        <f>SUM(L20:L24)</f>
        <v>749214.52</v>
      </c>
      <c r="O20" s="526">
        <f>SUM(M20:M24)</f>
        <v>1327136.1599999999</v>
      </c>
      <c r="P20" s="308">
        <f t="shared" si="2"/>
        <v>1.7689658657923999</v>
      </c>
      <c r="Q20" s="523">
        <f>O20/N20</f>
        <v>1.7713700476600478</v>
      </c>
      <c r="R20" s="145"/>
      <c r="S20" s="451">
        <f t="shared" si="3"/>
        <v>1.77</v>
      </c>
    </row>
    <row r="21" spans="2:19">
      <c r="B21" s="502"/>
      <c r="C21" s="499"/>
      <c r="D21" s="495"/>
      <c r="E21" s="495"/>
      <c r="F21" s="528"/>
      <c r="G21" s="74" t="s">
        <v>30</v>
      </c>
      <c r="H21" s="144" t="s">
        <v>168</v>
      </c>
      <c r="I21" s="37">
        <v>11638.88</v>
      </c>
      <c r="J21" s="37">
        <v>20570.04</v>
      </c>
      <c r="K21" s="74">
        <v>6</v>
      </c>
      <c r="L21" s="37">
        <f t="shared" ref="L21:L46" si="5">I21*K21</f>
        <v>69833.279999999999</v>
      </c>
      <c r="M21" s="37">
        <f t="shared" si="1"/>
        <v>123420.24</v>
      </c>
      <c r="N21" s="521"/>
      <c r="O21" s="521"/>
      <c r="P21" s="145">
        <f t="shared" si="2"/>
        <v>1.7673556218467759</v>
      </c>
      <c r="Q21" s="524"/>
      <c r="R21" s="145"/>
      <c r="S21" s="451">
        <f t="shared" si="3"/>
        <v>1.77</v>
      </c>
    </row>
    <row r="22" spans="2:19">
      <c r="B22" s="502"/>
      <c r="C22" s="499"/>
      <c r="D22" s="495"/>
      <c r="E22" s="495"/>
      <c r="F22" s="528"/>
      <c r="G22" s="297" t="s">
        <v>16</v>
      </c>
      <c r="H22" s="300" t="s">
        <v>169</v>
      </c>
      <c r="I22" s="172">
        <v>8548.89</v>
      </c>
      <c r="J22" s="172">
        <v>15328.44</v>
      </c>
      <c r="K22" s="297">
        <v>10</v>
      </c>
      <c r="L22" s="172">
        <f t="shared" si="5"/>
        <v>85488.9</v>
      </c>
      <c r="M22" s="172">
        <f t="shared" si="1"/>
        <v>153284.4</v>
      </c>
      <c r="N22" s="521"/>
      <c r="O22" s="521"/>
      <c r="P22" s="299">
        <f t="shared" si="2"/>
        <v>1.793032779694206</v>
      </c>
      <c r="Q22" s="524"/>
      <c r="R22" s="145"/>
      <c r="S22" s="451">
        <f t="shared" si="3"/>
        <v>1.79</v>
      </c>
    </row>
    <row r="23" spans="2:19">
      <c r="B23" s="502"/>
      <c r="C23" s="499"/>
      <c r="D23" s="495"/>
      <c r="E23" s="495"/>
      <c r="F23" s="528"/>
      <c r="G23" s="74" t="s">
        <v>18</v>
      </c>
      <c r="H23" s="144" t="s">
        <v>170</v>
      </c>
      <c r="I23" s="37">
        <v>11730.22</v>
      </c>
      <c r="J23" s="37">
        <v>20725.05</v>
      </c>
      <c r="K23" s="74">
        <v>40</v>
      </c>
      <c r="L23" s="37">
        <f t="shared" si="5"/>
        <v>469208.8</v>
      </c>
      <c r="M23" s="37">
        <f t="shared" si="1"/>
        <v>829002</v>
      </c>
      <c r="N23" s="521"/>
      <c r="O23" s="521"/>
      <c r="P23" s="145">
        <f t="shared" si="2"/>
        <v>1.7668082951555897</v>
      </c>
      <c r="Q23" s="524"/>
      <c r="R23" s="145"/>
      <c r="S23" s="451">
        <f t="shared" si="3"/>
        <v>1.77</v>
      </c>
    </row>
    <row r="24" spans="2:19" ht="15.75" thickBot="1">
      <c r="B24" s="503"/>
      <c r="C24" s="500"/>
      <c r="D24" s="496"/>
      <c r="E24" s="496"/>
      <c r="F24" s="529"/>
      <c r="G24" s="301" t="s">
        <v>45</v>
      </c>
      <c r="H24" s="302" t="s">
        <v>171</v>
      </c>
      <c r="I24" s="181">
        <v>9403.44</v>
      </c>
      <c r="J24" s="181">
        <v>16779.13</v>
      </c>
      <c r="K24" s="301">
        <v>6</v>
      </c>
      <c r="L24" s="181">
        <f t="shared" si="5"/>
        <v>56420.639999999999</v>
      </c>
      <c r="M24" s="181">
        <f t="shared" si="1"/>
        <v>100674.78</v>
      </c>
      <c r="N24" s="522"/>
      <c r="O24" s="522"/>
      <c r="P24" s="299">
        <f t="shared" si="2"/>
        <v>1.7843608296538289</v>
      </c>
      <c r="Q24" s="525"/>
      <c r="R24" s="145"/>
      <c r="S24" s="451">
        <f t="shared" si="3"/>
        <v>1.78</v>
      </c>
    </row>
    <row r="25" spans="2:19">
      <c r="B25" s="501">
        <v>751212</v>
      </c>
      <c r="C25" s="498">
        <v>42022</v>
      </c>
      <c r="D25" s="497" t="s">
        <v>172</v>
      </c>
      <c r="E25" s="497" t="s">
        <v>173</v>
      </c>
      <c r="F25" s="527">
        <v>44693</v>
      </c>
      <c r="G25" s="149" t="s">
        <v>22</v>
      </c>
      <c r="H25" s="150" t="s">
        <v>174</v>
      </c>
      <c r="I25" s="35">
        <v>10000</v>
      </c>
      <c r="J25" s="35" t="s">
        <v>146</v>
      </c>
      <c r="K25" s="35" t="s">
        <v>146</v>
      </c>
      <c r="L25" s="35" t="e">
        <f t="shared" si="5"/>
        <v>#VALUE!</v>
      </c>
      <c r="M25" s="35" t="e">
        <f t="shared" si="1"/>
        <v>#VALUE!</v>
      </c>
      <c r="N25" s="534">
        <v>23252</v>
      </c>
      <c r="O25" s="534">
        <v>75914.25</v>
      </c>
      <c r="P25" s="145">
        <v>3.26</v>
      </c>
      <c r="Q25" s="523">
        <f>O25/N25</f>
        <v>3.2648481851023567</v>
      </c>
      <c r="R25" s="145"/>
      <c r="S25" s="451">
        <f t="shared" si="3"/>
        <v>3.26</v>
      </c>
    </row>
    <row r="26" spans="2:19">
      <c r="B26" s="502"/>
      <c r="C26" s="499"/>
      <c r="D26" s="495"/>
      <c r="E26" s="495"/>
      <c r="F26" s="528"/>
      <c r="G26" s="297" t="s">
        <v>18</v>
      </c>
      <c r="H26" s="300" t="s">
        <v>175</v>
      </c>
      <c r="I26" s="172">
        <v>10000</v>
      </c>
      <c r="J26" s="172" t="s">
        <v>146</v>
      </c>
      <c r="K26" s="172" t="s">
        <v>146</v>
      </c>
      <c r="L26" s="172" t="e">
        <f t="shared" si="5"/>
        <v>#VALUE!</v>
      </c>
      <c r="M26" s="172" t="e">
        <f t="shared" si="1"/>
        <v>#VALUE!</v>
      </c>
      <c r="N26" s="531"/>
      <c r="O26" s="531"/>
      <c r="P26" s="299">
        <v>3.26</v>
      </c>
      <c r="Q26" s="524"/>
      <c r="R26" s="145"/>
      <c r="S26" s="451">
        <f t="shared" si="3"/>
        <v>3.26</v>
      </c>
    </row>
    <row r="27" spans="2:19">
      <c r="B27" s="502"/>
      <c r="C27" s="499"/>
      <c r="D27" s="495"/>
      <c r="E27" s="495"/>
      <c r="F27" s="528"/>
      <c r="G27" s="74" t="s">
        <v>16</v>
      </c>
      <c r="H27" s="144" t="s">
        <v>176</v>
      </c>
      <c r="I27" s="37">
        <v>6000</v>
      </c>
      <c r="J27" s="37" t="s">
        <v>146</v>
      </c>
      <c r="K27" s="37" t="s">
        <v>146</v>
      </c>
      <c r="L27" s="37" t="e">
        <f t="shared" si="5"/>
        <v>#VALUE!</v>
      </c>
      <c r="M27" s="37" t="e">
        <f t="shared" si="1"/>
        <v>#VALUE!</v>
      </c>
      <c r="N27" s="531"/>
      <c r="O27" s="531"/>
      <c r="P27" s="145">
        <v>3.26</v>
      </c>
      <c r="Q27" s="524"/>
      <c r="R27" s="145"/>
      <c r="S27" s="451">
        <f t="shared" si="3"/>
        <v>3.26</v>
      </c>
    </row>
    <row r="28" spans="2:19">
      <c r="B28" s="502"/>
      <c r="C28" s="499"/>
      <c r="D28" s="495"/>
      <c r="E28" s="495"/>
      <c r="F28" s="528"/>
      <c r="G28" s="297" t="s">
        <v>8</v>
      </c>
      <c r="H28" s="300" t="s">
        <v>177</v>
      </c>
      <c r="I28" s="172">
        <v>4500</v>
      </c>
      <c r="J28" s="172" t="s">
        <v>146</v>
      </c>
      <c r="K28" s="172" t="s">
        <v>146</v>
      </c>
      <c r="L28" s="172" t="e">
        <f t="shared" si="5"/>
        <v>#VALUE!</v>
      </c>
      <c r="M28" s="172" t="e">
        <f t="shared" si="1"/>
        <v>#VALUE!</v>
      </c>
      <c r="N28" s="531"/>
      <c r="O28" s="531"/>
      <c r="P28" s="299">
        <v>3.26</v>
      </c>
      <c r="Q28" s="524"/>
      <c r="R28" s="145"/>
      <c r="S28" s="451">
        <f t="shared" si="3"/>
        <v>3.26</v>
      </c>
    </row>
    <row r="29" spans="2:19">
      <c r="B29" s="502"/>
      <c r="C29" s="499"/>
      <c r="D29" s="495"/>
      <c r="E29" s="495"/>
      <c r="F29" s="528"/>
      <c r="G29" s="74" t="s">
        <v>8</v>
      </c>
      <c r="H29" s="144" t="s">
        <v>178</v>
      </c>
      <c r="I29" s="37">
        <v>4500</v>
      </c>
      <c r="J29" s="37" t="s">
        <v>146</v>
      </c>
      <c r="K29" s="37" t="s">
        <v>146</v>
      </c>
      <c r="L29" s="37" t="e">
        <f t="shared" si="5"/>
        <v>#VALUE!</v>
      </c>
      <c r="M29" s="37" t="e">
        <f t="shared" si="1"/>
        <v>#VALUE!</v>
      </c>
      <c r="N29" s="531"/>
      <c r="O29" s="531"/>
      <c r="P29" s="145">
        <v>3.26</v>
      </c>
      <c r="Q29" s="524"/>
      <c r="R29" s="145"/>
      <c r="S29" s="451">
        <f t="shared" si="3"/>
        <v>3.26</v>
      </c>
    </row>
    <row r="30" spans="2:19">
      <c r="B30" s="502"/>
      <c r="C30" s="499"/>
      <c r="D30" s="495"/>
      <c r="E30" s="495"/>
      <c r="F30" s="528"/>
      <c r="G30" s="297" t="s">
        <v>43</v>
      </c>
      <c r="H30" s="300" t="s">
        <v>179</v>
      </c>
      <c r="I30" s="172">
        <v>4500</v>
      </c>
      <c r="J30" s="172" t="s">
        <v>146</v>
      </c>
      <c r="K30" s="172" t="s">
        <v>146</v>
      </c>
      <c r="L30" s="172" t="e">
        <f t="shared" si="5"/>
        <v>#VALUE!</v>
      </c>
      <c r="M30" s="172" t="e">
        <f t="shared" si="1"/>
        <v>#VALUE!</v>
      </c>
      <c r="N30" s="531"/>
      <c r="O30" s="531"/>
      <c r="P30" s="299">
        <v>3.26</v>
      </c>
      <c r="Q30" s="524"/>
      <c r="R30" s="145"/>
      <c r="S30" s="451" t="str">
        <f t="shared" si="3"/>
        <v/>
      </c>
    </row>
    <row r="31" spans="2:19">
      <c r="B31" s="502"/>
      <c r="C31" s="499"/>
      <c r="D31" s="495"/>
      <c r="E31" s="495"/>
      <c r="F31" s="528"/>
      <c r="G31" s="74" t="s">
        <v>43</v>
      </c>
      <c r="H31" s="144" t="s">
        <v>180</v>
      </c>
      <c r="I31" s="37">
        <v>4500</v>
      </c>
      <c r="J31" s="37" t="s">
        <v>146</v>
      </c>
      <c r="K31" s="37" t="s">
        <v>146</v>
      </c>
      <c r="L31" s="37" t="e">
        <f t="shared" si="5"/>
        <v>#VALUE!</v>
      </c>
      <c r="M31" s="37" t="e">
        <f t="shared" si="1"/>
        <v>#VALUE!</v>
      </c>
      <c r="N31" s="531"/>
      <c r="O31" s="531"/>
      <c r="P31" s="145">
        <v>3.26</v>
      </c>
      <c r="Q31" s="524"/>
      <c r="R31" s="145"/>
      <c r="S31" s="451" t="str">
        <f t="shared" si="3"/>
        <v/>
      </c>
    </row>
    <row r="32" spans="2:19">
      <c r="B32" s="502"/>
      <c r="C32" s="499"/>
      <c r="D32" s="495"/>
      <c r="E32" s="495"/>
      <c r="F32" s="528"/>
      <c r="G32" s="297" t="s">
        <v>43</v>
      </c>
      <c r="H32" s="300" t="s">
        <v>181</v>
      </c>
      <c r="I32" s="172">
        <v>6600</v>
      </c>
      <c r="J32" s="172" t="s">
        <v>146</v>
      </c>
      <c r="K32" s="172" t="s">
        <v>146</v>
      </c>
      <c r="L32" s="172" t="e">
        <f t="shared" si="5"/>
        <v>#VALUE!</v>
      </c>
      <c r="M32" s="172" t="e">
        <f t="shared" si="1"/>
        <v>#VALUE!</v>
      </c>
      <c r="N32" s="531"/>
      <c r="O32" s="531"/>
      <c r="P32" s="299">
        <v>3.26</v>
      </c>
      <c r="Q32" s="524"/>
      <c r="R32" s="145"/>
      <c r="S32" s="451" t="str">
        <f t="shared" si="3"/>
        <v/>
      </c>
    </row>
    <row r="33" spans="2:19">
      <c r="B33" s="502"/>
      <c r="C33" s="499"/>
      <c r="D33" s="495"/>
      <c r="E33" s="495"/>
      <c r="F33" s="528"/>
      <c r="G33" s="74" t="s">
        <v>32</v>
      </c>
      <c r="H33" s="144" t="s">
        <v>182</v>
      </c>
      <c r="I33" s="37">
        <v>6600</v>
      </c>
      <c r="J33" s="37" t="s">
        <v>146</v>
      </c>
      <c r="K33" s="37" t="s">
        <v>146</v>
      </c>
      <c r="L33" s="37" t="e">
        <f t="shared" si="5"/>
        <v>#VALUE!</v>
      </c>
      <c r="M33" s="37" t="e">
        <f t="shared" si="1"/>
        <v>#VALUE!</v>
      </c>
      <c r="N33" s="531"/>
      <c r="O33" s="531"/>
      <c r="P33" s="145">
        <v>3.26</v>
      </c>
      <c r="Q33" s="524"/>
      <c r="R33" s="145"/>
      <c r="S33" s="451">
        <f t="shared" si="3"/>
        <v>3.26</v>
      </c>
    </row>
    <row r="34" spans="2:19">
      <c r="B34" s="502"/>
      <c r="C34" s="499"/>
      <c r="D34" s="495"/>
      <c r="E34" s="495"/>
      <c r="F34" s="528"/>
      <c r="G34" s="297" t="s">
        <v>43</v>
      </c>
      <c r="H34" s="300" t="s">
        <v>183</v>
      </c>
      <c r="I34" s="172">
        <v>6600</v>
      </c>
      <c r="J34" s="172" t="s">
        <v>146</v>
      </c>
      <c r="K34" s="172" t="s">
        <v>146</v>
      </c>
      <c r="L34" s="172" t="e">
        <f t="shared" si="5"/>
        <v>#VALUE!</v>
      </c>
      <c r="M34" s="172" t="e">
        <f t="shared" si="1"/>
        <v>#VALUE!</v>
      </c>
      <c r="N34" s="531"/>
      <c r="O34" s="531"/>
      <c r="P34" s="299">
        <v>3.26</v>
      </c>
      <c r="Q34" s="524"/>
      <c r="R34" s="145"/>
      <c r="S34" s="451" t="str">
        <f t="shared" si="3"/>
        <v/>
      </c>
    </row>
    <row r="35" spans="2:19">
      <c r="B35" s="502"/>
      <c r="C35" s="499"/>
      <c r="D35" s="495"/>
      <c r="E35" s="495"/>
      <c r="F35" s="528"/>
      <c r="G35" s="74" t="s">
        <v>16</v>
      </c>
      <c r="H35" s="144" t="s">
        <v>184</v>
      </c>
      <c r="I35" s="37">
        <v>6600</v>
      </c>
      <c r="J35" s="37" t="s">
        <v>146</v>
      </c>
      <c r="K35" s="37" t="s">
        <v>146</v>
      </c>
      <c r="L35" s="37" t="e">
        <f t="shared" si="5"/>
        <v>#VALUE!</v>
      </c>
      <c r="M35" s="37" t="e">
        <f t="shared" si="1"/>
        <v>#VALUE!</v>
      </c>
      <c r="N35" s="531"/>
      <c r="O35" s="531"/>
      <c r="P35" s="145">
        <v>3.26</v>
      </c>
      <c r="Q35" s="524"/>
      <c r="R35" s="145"/>
      <c r="S35" s="451">
        <f t="shared" si="3"/>
        <v>3.26</v>
      </c>
    </row>
    <row r="36" spans="2:19" ht="15.75" thickBot="1">
      <c r="B36" s="503"/>
      <c r="C36" s="500"/>
      <c r="D36" s="496"/>
      <c r="E36" s="496"/>
      <c r="F36" s="529"/>
      <c r="G36" s="301" t="s">
        <v>36</v>
      </c>
      <c r="H36" s="302" t="s">
        <v>185</v>
      </c>
      <c r="I36" s="181">
        <v>10000</v>
      </c>
      <c r="J36" s="181" t="s">
        <v>146</v>
      </c>
      <c r="K36" s="181" t="s">
        <v>146</v>
      </c>
      <c r="L36" s="181" t="e">
        <f t="shared" si="5"/>
        <v>#VALUE!</v>
      </c>
      <c r="M36" s="181" t="e">
        <f t="shared" si="1"/>
        <v>#VALUE!</v>
      </c>
      <c r="N36" s="532"/>
      <c r="O36" s="532"/>
      <c r="P36" s="299">
        <v>3.26</v>
      </c>
      <c r="Q36" s="525"/>
      <c r="R36" s="145"/>
      <c r="S36" s="451">
        <f t="shared" si="3"/>
        <v>3.26</v>
      </c>
    </row>
    <row r="37" spans="2:19">
      <c r="B37" s="501" t="s">
        <v>186</v>
      </c>
      <c r="C37" s="498">
        <v>52022</v>
      </c>
      <c r="D37" s="497" t="s">
        <v>187</v>
      </c>
      <c r="E37" s="497" t="s">
        <v>188</v>
      </c>
      <c r="F37" s="527">
        <v>44755</v>
      </c>
      <c r="G37" s="149" t="s">
        <v>8</v>
      </c>
      <c r="H37" s="150" t="s">
        <v>189</v>
      </c>
      <c r="I37" s="35">
        <v>3800</v>
      </c>
      <c r="J37" s="35">
        <v>12905.72</v>
      </c>
      <c r="K37" s="149">
        <v>5</v>
      </c>
      <c r="L37" s="35">
        <f>I37*K37</f>
        <v>19000</v>
      </c>
      <c r="M37" s="35">
        <f t="shared" si="1"/>
        <v>64528.6</v>
      </c>
      <c r="N37" s="520" t="s">
        <v>146</v>
      </c>
      <c r="O37" s="520" t="s">
        <v>146</v>
      </c>
      <c r="P37" s="145">
        <f t="shared" si="2"/>
        <v>3.3962421052631577</v>
      </c>
      <c r="Q37" s="523" t="s">
        <v>146</v>
      </c>
      <c r="R37" s="145"/>
      <c r="S37" s="451">
        <f t="shared" si="3"/>
        <v>3.4</v>
      </c>
    </row>
    <row r="38" spans="2:19">
      <c r="B38" s="502"/>
      <c r="C38" s="499"/>
      <c r="D38" s="495"/>
      <c r="E38" s="495"/>
      <c r="F38" s="528"/>
      <c r="G38" s="297" t="s">
        <v>12</v>
      </c>
      <c r="H38" s="300" t="s">
        <v>190</v>
      </c>
      <c r="I38" s="172">
        <v>8000</v>
      </c>
      <c r="J38" s="172">
        <v>24746.35</v>
      </c>
      <c r="K38" s="297">
        <v>1</v>
      </c>
      <c r="L38" s="172">
        <f t="shared" si="5"/>
        <v>8000</v>
      </c>
      <c r="M38" s="172">
        <f t="shared" si="1"/>
        <v>24746.35</v>
      </c>
      <c r="N38" s="521"/>
      <c r="O38" s="521"/>
      <c r="P38" s="299">
        <f t="shared" si="2"/>
        <v>3.09329375</v>
      </c>
      <c r="Q38" s="524"/>
      <c r="R38" s="145"/>
      <c r="S38" s="451">
        <f t="shared" si="3"/>
        <v>3.09</v>
      </c>
    </row>
    <row r="39" spans="2:19" ht="15.75" thickBot="1">
      <c r="B39" s="503"/>
      <c r="C39" s="500"/>
      <c r="D39" s="496"/>
      <c r="E39" s="496"/>
      <c r="F39" s="529"/>
      <c r="G39" s="146" t="s">
        <v>43</v>
      </c>
      <c r="H39" s="147" t="s">
        <v>191</v>
      </c>
      <c r="I39" s="39">
        <v>8500</v>
      </c>
      <c r="J39" s="39">
        <v>25918.37</v>
      </c>
      <c r="K39" s="146">
        <v>1</v>
      </c>
      <c r="L39" s="39">
        <f t="shared" si="5"/>
        <v>8500</v>
      </c>
      <c r="M39" s="39">
        <f t="shared" si="1"/>
        <v>25918.37</v>
      </c>
      <c r="N39" s="522"/>
      <c r="O39" s="522"/>
      <c r="P39" s="148">
        <f t="shared" si="2"/>
        <v>3.04922</v>
      </c>
      <c r="Q39" s="525"/>
      <c r="R39" s="145"/>
      <c r="S39" s="451" t="str">
        <f t="shared" si="3"/>
        <v/>
      </c>
    </row>
    <row r="40" spans="2:19">
      <c r="B40" s="501" t="s">
        <v>192</v>
      </c>
      <c r="C40" s="498">
        <v>72022</v>
      </c>
      <c r="D40" s="498" t="s">
        <v>193</v>
      </c>
      <c r="E40" s="498" t="s">
        <v>194</v>
      </c>
      <c r="F40" s="527">
        <v>44858</v>
      </c>
      <c r="G40" s="306" t="s">
        <v>43</v>
      </c>
      <c r="H40" s="307" t="s">
        <v>195</v>
      </c>
      <c r="I40" s="259">
        <v>5238.99</v>
      </c>
      <c r="J40" s="259">
        <v>10369.25</v>
      </c>
      <c r="K40" s="520">
        <v>5</v>
      </c>
      <c r="L40" s="534">
        <f>I40*K40</f>
        <v>26194.949999999997</v>
      </c>
      <c r="M40" s="534">
        <f t="shared" si="1"/>
        <v>51846.25</v>
      </c>
      <c r="N40" s="534">
        <f>SUM(L40:L59)</f>
        <v>727412.72</v>
      </c>
      <c r="O40" s="534">
        <f>SUM(M40:M59)</f>
        <v>1378483.8000000003</v>
      </c>
      <c r="P40" s="308">
        <f t="shared" si="2"/>
        <v>1.9792459997060503</v>
      </c>
      <c r="Q40" s="523">
        <f>O40/N40</f>
        <v>1.8950504467395075</v>
      </c>
      <c r="R40" s="145"/>
      <c r="S40" s="451" t="str">
        <f t="shared" si="3"/>
        <v/>
      </c>
    </row>
    <row r="41" spans="2:19">
      <c r="B41" s="502"/>
      <c r="C41" s="499"/>
      <c r="D41" s="499"/>
      <c r="E41" s="499"/>
      <c r="F41" s="528"/>
      <c r="G41" s="74" t="s">
        <v>43</v>
      </c>
      <c r="H41" s="144" t="s">
        <v>196</v>
      </c>
      <c r="I41" s="37">
        <v>5238.99</v>
      </c>
      <c r="J41" s="37">
        <v>10369.25</v>
      </c>
      <c r="K41" s="521"/>
      <c r="L41" s="531"/>
      <c r="M41" s="531">
        <f t="shared" si="1"/>
        <v>0</v>
      </c>
      <c r="N41" s="531"/>
      <c r="O41" s="531"/>
      <c r="P41" s="145">
        <f t="shared" si="2"/>
        <v>1.9792459997060503</v>
      </c>
      <c r="Q41" s="524"/>
      <c r="R41" s="145"/>
      <c r="S41" s="451" t="str">
        <f t="shared" si="3"/>
        <v/>
      </c>
    </row>
    <row r="42" spans="2:19">
      <c r="B42" s="502"/>
      <c r="C42" s="499"/>
      <c r="D42" s="499"/>
      <c r="E42" s="499"/>
      <c r="F42" s="528"/>
      <c r="G42" s="297" t="s">
        <v>43</v>
      </c>
      <c r="H42" s="300" t="s">
        <v>197</v>
      </c>
      <c r="I42" s="172">
        <v>7536.61</v>
      </c>
      <c r="J42" s="172">
        <v>14465.03</v>
      </c>
      <c r="K42" s="533">
        <v>14</v>
      </c>
      <c r="L42" s="535">
        <f t="shared" si="5"/>
        <v>105512.54</v>
      </c>
      <c r="M42" s="535">
        <f t="shared" si="1"/>
        <v>202510.42</v>
      </c>
      <c r="N42" s="531"/>
      <c r="O42" s="531"/>
      <c r="P42" s="299">
        <f t="shared" si="2"/>
        <v>1.9193019142558791</v>
      </c>
      <c r="Q42" s="524"/>
      <c r="R42" s="145"/>
      <c r="S42" s="451" t="str">
        <f t="shared" si="3"/>
        <v/>
      </c>
    </row>
    <row r="43" spans="2:19">
      <c r="B43" s="502"/>
      <c r="C43" s="499"/>
      <c r="D43" s="499"/>
      <c r="E43" s="499"/>
      <c r="F43" s="528"/>
      <c r="G43" s="74" t="s">
        <v>43</v>
      </c>
      <c r="H43" s="144" t="s">
        <v>198</v>
      </c>
      <c r="I43" s="37">
        <v>7536.61</v>
      </c>
      <c r="J43" s="37">
        <v>14465.03</v>
      </c>
      <c r="K43" s="533"/>
      <c r="L43" s="535"/>
      <c r="M43" s="535">
        <f t="shared" si="1"/>
        <v>0</v>
      </c>
      <c r="N43" s="531"/>
      <c r="O43" s="531"/>
      <c r="P43" s="145">
        <f t="shared" si="2"/>
        <v>1.9193019142558791</v>
      </c>
      <c r="Q43" s="524"/>
      <c r="R43" s="145"/>
      <c r="S43" s="451" t="str">
        <f t="shared" si="3"/>
        <v/>
      </c>
    </row>
    <row r="44" spans="2:19">
      <c r="B44" s="502"/>
      <c r="C44" s="499"/>
      <c r="D44" s="499"/>
      <c r="E44" s="499"/>
      <c r="F44" s="528"/>
      <c r="G44" s="297" t="s">
        <v>42</v>
      </c>
      <c r="H44" s="300" t="s">
        <v>199</v>
      </c>
      <c r="I44" s="172">
        <v>7536.61</v>
      </c>
      <c r="J44" s="172">
        <v>14465.03</v>
      </c>
      <c r="K44" s="533"/>
      <c r="L44" s="535"/>
      <c r="M44" s="535">
        <f t="shared" si="1"/>
        <v>0</v>
      </c>
      <c r="N44" s="531"/>
      <c r="O44" s="531"/>
      <c r="P44" s="299">
        <f t="shared" si="2"/>
        <v>1.9193019142558791</v>
      </c>
      <c r="Q44" s="524"/>
      <c r="R44" s="145"/>
      <c r="S44" s="451">
        <f t="shared" si="3"/>
        <v>1.92</v>
      </c>
    </row>
    <row r="45" spans="2:19">
      <c r="B45" s="502"/>
      <c r="C45" s="499"/>
      <c r="D45" s="499"/>
      <c r="E45" s="499"/>
      <c r="F45" s="528"/>
      <c r="G45" s="74" t="s">
        <v>43</v>
      </c>
      <c r="H45" s="144" t="s">
        <v>200</v>
      </c>
      <c r="I45" s="37">
        <v>7536.61</v>
      </c>
      <c r="J45" s="37">
        <v>14465.03</v>
      </c>
      <c r="K45" s="533"/>
      <c r="L45" s="535"/>
      <c r="M45" s="535">
        <f t="shared" si="1"/>
        <v>0</v>
      </c>
      <c r="N45" s="531"/>
      <c r="O45" s="531"/>
      <c r="P45" s="145">
        <f t="shared" si="2"/>
        <v>1.9193019142558791</v>
      </c>
      <c r="Q45" s="524"/>
      <c r="R45" s="145"/>
      <c r="S45" s="451" t="str">
        <f t="shared" si="3"/>
        <v/>
      </c>
    </row>
    <row r="46" spans="2:19">
      <c r="B46" s="502"/>
      <c r="C46" s="499"/>
      <c r="D46" s="499"/>
      <c r="E46" s="499"/>
      <c r="F46" s="528"/>
      <c r="G46" s="297" t="s">
        <v>34</v>
      </c>
      <c r="H46" s="300" t="s">
        <v>201</v>
      </c>
      <c r="I46" s="172">
        <v>9625.2099999999991</v>
      </c>
      <c r="J46" s="172">
        <v>18261.61</v>
      </c>
      <c r="K46" s="521">
        <v>23</v>
      </c>
      <c r="L46" s="531">
        <f t="shared" si="5"/>
        <v>221379.83</v>
      </c>
      <c r="M46" s="531">
        <f t="shared" si="1"/>
        <v>420017.03</v>
      </c>
      <c r="N46" s="531"/>
      <c r="O46" s="531"/>
      <c r="P46" s="299">
        <f t="shared" si="2"/>
        <v>1.8972687349159139</v>
      </c>
      <c r="Q46" s="524"/>
      <c r="R46" s="145"/>
      <c r="S46" s="451">
        <f t="shared" si="3"/>
        <v>1.9</v>
      </c>
    </row>
    <row r="47" spans="2:19">
      <c r="B47" s="502"/>
      <c r="C47" s="499"/>
      <c r="D47" s="499"/>
      <c r="E47" s="499"/>
      <c r="F47" s="528"/>
      <c r="G47" s="74" t="s">
        <v>28</v>
      </c>
      <c r="H47" s="144" t="s">
        <v>202</v>
      </c>
      <c r="I47" s="37">
        <v>9625.2099999999991</v>
      </c>
      <c r="J47" s="37">
        <v>18261.61</v>
      </c>
      <c r="K47" s="521"/>
      <c r="L47" s="531"/>
      <c r="M47" s="531">
        <f t="shared" si="1"/>
        <v>0</v>
      </c>
      <c r="N47" s="531"/>
      <c r="O47" s="531"/>
      <c r="P47" s="145">
        <f>J47/I47</f>
        <v>1.8972687349159139</v>
      </c>
      <c r="Q47" s="524"/>
      <c r="R47" s="145"/>
      <c r="S47" s="451">
        <f t="shared" si="3"/>
        <v>1.9</v>
      </c>
    </row>
    <row r="48" spans="2:19">
      <c r="B48" s="502"/>
      <c r="C48" s="499"/>
      <c r="D48" s="499"/>
      <c r="E48" s="499"/>
      <c r="F48" s="528"/>
      <c r="G48" s="297" t="s">
        <v>43</v>
      </c>
      <c r="H48" s="300" t="s">
        <v>203</v>
      </c>
      <c r="I48" s="172">
        <v>9625.2099999999991</v>
      </c>
      <c r="J48" s="172">
        <v>18261.61</v>
      </c>
      <c r="K48" s="521"/>
      <c r="L48" s="531"/>
      <c r="M48" s="531">
        <f t="shared" si="1"/>
        <v>0</v>
      </c>
      <c r="N48" s="531"/>
      <c r="O48" s="531"/>
      <c r="P48" s="299">
        <f t="shared" ref="P48:P58" si="6">J48/I48</f>
        <v>1.8972687349159139</v>
      </c>
      <c r="Q48" s="524"/>
      <c r="R48" s="145"/>
      <c r="S48" s="451" t="str">
        <f t="shared" si="3"/>
        <v/>
      </c>
    </row>
    <row r="49" spans="2:19">
      <c r="B49" s="502"/>
      <c r="C49" s="499"/>
      <c r="D49" s="499"/>
      <c r="E49" s="499"/>
      <c r="F49" s="528"/>
      <c r="G49" s="74" t="s">
        <v>43</v>
      </c>
      <c r="H49" s="144" t="s">
        <v>204</v>
      </c>
      <c r="I49" s="37">
        <v>9625.2099999999991</v>
      </c>
      <c r="J49" s="37">
        <v>18261.61</v>
      </c>
      <c r="K49" s="521"/>
      <c r="L49" s="531"/>
      <c r="M49" s="531">
        <f t="shared" si="1"/>
        <v>0</v>
      </c>
      <c r="N49" s="531"/>
      <c r="O49" s="531"/>
      <c r="P49" s="145">
        <f t="shared" si="6"/>
        <v>1.8972687349159139</v>
      </c>
      <c r="Q49" s="524"/>
      <c r="R49" s="145"/>
      <c r="S49" s="451" t="str">
        <f t="shared" si="3"/>
        <v/>
      </c>
    </row>
    <row r="50" spans="2:19">
      <c r="B50" s="502"/>
      <c r="C50" s="499"/>
      <c r="D50" s="499"/>
      <c r="E50" s="499"/>
      <c r="F50" s="528"/>
      <c r="G50" s="297" t="s">
        <v>43</v>
      </c>
      <c r="H50" s="300" t="s">
        <v>205</v>
      </c>
      <c r="I50" s="172">
        <v>11476.06</v>
      </c>
      <c r="J50" s="172">
        <v>21624.86</v>
      </c>
      <c r="K50" s="533">
        <v>25</v>
      </c>
      <c r="L50" s="535">
        <f t="shared" ref="L50:L55" si="7">I50*K50</f>
        <v>286901.5</v>
      </c>
      <c r="M50" s="535">
        <f t="shared" si="1"/>
        <v>540621.5</v>
      </c>
      <c r="N50" s="531"/>
      <c r="O50" s="531"/>
      <c r="P50" s="299">
        <f t="shared" si="6"/>
        <v>1.8843453240920667</v>
      </c>
      <c r="Q50" s="524"/>
      <c r="R50" s="145"/>
      <c r="S50" s="451" t="str">
        <f t="shared" si="3"/>
        <v/>
      </c>
    </row>
    <row r="51" spans="2:19">
      <c r="B51" s="502"/>
      <c r="C51" s="499"/>
      <c r="D51" s="499"/>
      <c r="E51" s="499"/>
      <c r="F51" s="528"/>
      <c r="G51" s="74" t="s">
        <v>4</v>
      </c>
      <c r="H51" s="144" t="s">
        <v>206</v>
      </c>
      <c r="I51" s="37">
        <v>11476.06</v>
      </c>
      <c r="J51" s="37">
        <v>21624.86</v>
      </c>
      <c r="K51" s="533"/>
      <c r="L51" s="535"/>
      <c r="M51" s="535">
        <f t="shared" si="1"/>
        <v>0</v>
      </c>
      <c r="N51" s="531"/>
      <c r="O51" s="531"/>
      <c r="P51" s="145">
        <f t="shared" si="6"/>
        <v>1.8843453240920667</v>
      </c>
      <c r="Q51" s="524"/>
      <c r="R51" s="145"/>
      <c r="S51" s="451">
        <f t="shared" si="3"/>
        <v>1.88</v>
      </c>
    </row>
    <row r="52" spans="2:19">
      <c r="B52" s="502"/>
      <c r="C52" s="499"/>
      <c r="D52" s="499"/>
      <c r="E52" s="499"/>
      <c r="F52" s="528"/>
      <c r="G52" s="297" t="s">
        <v>43</v>
      </c>
      <c r="H52" s="379" t="s">
        <v>207</v>
      </c>
      <c r="I52" s="172">
        <v>11476.06</v>
      </c>
      <c r="J52" s="172">
        <v>21624.86</v>
      </c>
      <c r="K52" s="533"/>
      <c r="L52" s="535"/>
      <c r="M52" s="535">
        <f t="shared" si="1"/>
        <v>0</v>
      </c>
      <c r="N52" s="531"/>
      <c r="O52" s="531"/>
      <c r="P52" s="299">
        <f t="shared" si="6"/>
        <v>1.8843453240920667</v>
      </c>
      <c r="Q52" s="524"/>
      <c r="R52" s="145"/>
      <c r="S52" s="451" t="str">
        <f t="shared" si="3"/>
        <v/>
      </c>
    </row>
    <row r="53" spans="2:19">
      <c r="B53" s="502"/>
      <c r="C53" s="499"/>
      <c r="D53" s="499"/>
      <c r="E53" s="499"/>
      <c r="F53" s="528"/>
      <c r="G53" s="74" t="s">
        <v>43</v>
      </c>
      <c r="H53" s="144" t="s">
        <v>208</v>
      </c>
      <c r="I53" s="37">
        <v>11476.06</v>
      </c>
      <c r="J53" s="37">
        <v>21624.86</v>
      </c>
      <c r="K53" s="533"/>
      <c r="L53" s="535"/>
      <c r="M53" s="535">
        <f t="shared" si="1"/>
        <v>0</v>
      </c>
      <c r="N53" s="531"/>
      <c r="O53" s="531"/>
      <c r="P53" s="145">
        <f t="shared" si="6"/>
        <v>1.8843453240920667</v>
      </c>
      <c r="Q53" s="524"/>
      <c r="R53" s="145"/>
      <c r="S53" s="451" t="str">
        <f t="shared" si="3"/>
        <v/>
      </c>
    </row>
    <row r="54" spans="2:19">
      <c r="B54" s="502"/>
      <c r="C54" s="499"/>
      <c r="D54" s="499"/>
      <c r="E54" s="499"/>
      <c r="F54" s="528"/>
      <c r="G54" s="297" t="s">
        <v>43</v>
      </c>
      <c r="H54" s="300" t="s">
        <v>209</v>
      </c>
      <c r="I54" s="172">
        <v>11476.06</v>
      </c>
      <c r="J54" s="172">
        <v>21624.86</v>
      </c>
      <c r="K54" s="533"/>
      <c r="L54" s="535"/>
      <c r="M54" s="535">
        <f t="shared" si="1"/>
        <v>0</v>
      </c>
      <c r="N54" s="531"/>
      <c r="O54" s="531"/>
      <c r="P54" s="299">
        <f t="shared" si="6"/>
        <v>1.8843453240920667</v>
      </c>
      <c r="Q54" s="524"/>
      <c r="R54" s="145"/>
      <c r="S54" s="451" t="str">
        <f t="shared" si="3"/>
        <v/>
      </c>
    </row>
    <row r="55" spans="2:19">
      <c r="B55" s="502"/>
      <c r="C55" s="499"/>
      <c r="D55" s="499"/>
      <c r="E55" s="499"/>
      <c r="F55" s="528"/>
      <c r="G55" s="74" t="s">
        <v>6</v>
      </c>
      <c r="H55" s="144" t="s">
        <v>210</v>
      </c>
      <c r="I55" s="37">
        <v>14570.65</v>
      </c>
      <c r="J55" s="37">
        <v>27248.1</v>
      </c>
      <c r="K55" s="521">
        <v>6</v>
      </c>
      <c r="L55" s="531">
        <f t="shared" si="7"/>
        <v>87423.9</v>
      </c>
      <c r="M55" s="531">
        <f t="shared" si="1"/>
        <v>163488.59999999998</v>
      </c>
      <c r="N55" s="531"/>
      <c r="O55" s="531"/>
      <c r="P55" s="145">
        <f t="shared" si="6"/>
        <v>1.8700675673357057</v>
      </c>
      <c r="Q55" s="524"/>
      <c r="R55" s="145"/>
      <c r="S55" s="451">
        <f t="shared" si="3"/>
        <v>1.87</v>
      </c>
    </row>
    <row r="56" spans="2:19">
      <c r="B56" s="502"/>
      <c r="C56" s="499"/>
      <c r="D56" s="499"/>
      <c r="E56" s="499"/>
      <c r="F56" s="528"/>
      <c r="G56" s="297" t="s">
        <v>43</v>
      </c>
      <c r="H56" s="300" t="s">
        <v>211</v>
      </c>
      <c r="I56" s="172">
        <v>14570.65</v>
      </c>
      <c r="J56" s="172">
        <v>27248.1</v>
      </c>
      <c r="K56" s="521"/>
      <c r="L56" s="531"/>
      <c r="M56" s="531">
        <f t="shared" si="1"/>
        <v>0</v>
      </c>
      <c r="N56" s="531"/>
      <c r="O56" s="531"/>
      <c r="P56" s="299">
        <f t="shared" si="6"/>
        <v>1.8700675673357057</v>
      </c>
      <c r="Q56" s="524"/>
      <c r="R56" s="145"/>
      <c r="S56" s="451" t="str">
        <f t="shared" si="3"/>
        <v/>
      </c>
    </row>
    <row r="57" spans="2:19">
      <c r="B57" s="502"/>
      <c r="C57" s="499"/>
      <c r="D57" s="499"/>
      <c r="E57" s="499"/>
      <c r="F57" s="528"/>
      <c r="G57" s="74" t="s">
        <v>43</v>
      </c>
      <c r="H57" s="144" t="s">
        <v>212</v>
      </c>
      <c r="I57" s="37">
        <v>14570.65</v>
      </c>
      <c r="J57" s="37">
        <v>27248.1</v>
      </c>
      <c r="K57" s="521"/>
      <c r="L57" s="531"/>
      <c r="M57" s="531">
        <f t="shared" si="1"/>
        <v>0</v>
      </c>
      <c r="N57" s="531"/>
      <c r="O57" s="531"/>
      <c r="P57" s="145">
        <f t="shared" si="6"/>
        <v>1.8700675673357057</v>
      </c>
      <c r="Q57" s="524"/>
      <c r="R57" s="145"/>
      <c r="S57" s="451" t="str">
        <f t="shared" si="3"/>
        <v/>
      </c>
    </row>
    <row r="58" spans="2:19">
      <c r="B58" s="502"/>
      <c r="C58" s="499"/>
      <c r="D58" s="499"/>
      <c r="E58" s="499"/>
      <c r="F58" s="528"/>
      <c r="G58" s="297" t="s">
        <v>43</v>
      </c>
      <c r="H58" s="300" t="s">
        <v>213</v>
      </c>
      <c r="I58" s="172">
        <v>14570.65</v>
      </c>
      <c r="J58" s="172">
        <v>27248.1</v>
      </c>
      <c r="K58" s="521"/>
      <c r="L58" s="531"/>
      <c r="M58" s="531">
        <f t="shared" si="1"/>
        <v>0</v>
      </c>
      <c r="N58" s="531"/>
      <c r="O58" s="531"/>
      <c r="P58" s="299">
        <f t="shared" si="6"/>
        <v>1.8700675673357057</v>
      </c>
      <c r="Q58" s="524"/>
      <c r="R58" s="145"/>
      <c r="S58" s="451" t="str">
        <f t="shared" si="3"/>
        <v/>
      </c>
    </row>
    <row r="59" spans="2:19" ht="15.75" thickBot="1">
      <c r="B59" s="503"/>
      <c r="C59" s="500"/>
      <c r="D59" s="500"/>
      <c r="E59" s="500"/>
      <c r="F59" s="529"/>
      <c r="G59" s="146" t="s">
        <v>43</v>
      </c>
      <c r="H59" s="147" t="s">
        <v>214</v>
      </c>
      <c r="I59" s="39">
        <v>14570.65</v>
      </c>
      <c r="J59" s="39">
        <v>27248.1</v>
      </c>
      <c r="K59" s="522"/>
      <c r="L59" s="532"/>
      <c r="M59" s="532">
        <f t="shared" si="1"/>
        <v>0</v>
      </c>
      <c r="N59" s="532"/>
      <c r="O59" s="532"/>
      <c r="P59" s="148">
        <f>J59/I59</f>
        <v>1.8700675673357057</v>
      </c>
      <c r="Q59" s="525"/>
      <c r="R59" s="145"/>
      <c r="S59" s="451" t="str">
        <f t="shared" si="3"/>
        <v/>
      </c>
    </row>
    <row r="60" spans="2:19">
      <c r="B60" s="501" t="s">
        <v>215</v>
      </c>
      <c r="C60" s="498">
        <v>92022</v>
      </c>
      <c r="D60" s="497" t="s">
        <v>216</v>
      </c>
      <c r="E60" s="497" t="s">
        <v>217</v>
      </c>
      <c r="F60" s="527">
        <v>44713</v>
      </c>
      <c r="G60" s="306" t="s">
        <v>34</v>
      </c>
      <c r="H60" s="307" t="s">
        <v>218</v>
      </c>
      <c r="I60" s="259">
        <v>11307.76</v>
      </c>
      <c r="J60" s="259">
        <v>20889.599999999999</v>
      </c>
      <c r="K60" s="306">
        <v>1</v>
      </c>
      <c r="L60" s="259">
        <f t="shared" ref="L60:L68" si="8">I60*K60</f>
        <v>11307.76</v>
      </c>
      <c r="M60" s="259">
        <f t="shared" si="1"/>
        <v>20889.599999999999</v>
      </c>
      <c r="N60" s="526">
        <f>SUM(L60:L89)</f>
        <v>1083665.22</v>
      </c>
      <c r="O60" s="526">
        <f>SUM(M60:M89)</f>
        <v>1996533.04</v>
      </c>
      <c r="P60" s="308">
        <f>J60/I60</f>
        <v>1.8473685327598037</v>
      </c>
      <c r="Q60" s="523">
        <f>O60/N60</f>
        <v>1.8423891467145177</v>
      </c>
      <c r="R60" s="145"/>
      <c r="S60" s="451">
        <f t="shared" si="3"/>
        <v>1.85</v>
      </c>
    </row>
    <row r="61" spans="2:19">
      <c r="B61" s="502"/>
      <c r="C61" s="499"/>
      <c r="D61" s="495"/>
      <c r="E61" s="495"/>
      <c r="F61" s="528"/>
      <c r="G61" s="74" t="s">
        <v>28</v>
      </c>
      <c r="H61" s="144" t="s">
        <v>219</v>
      </c>
      <c r="I61" s="37">
        <v>11371.93</v>
      </c>
      <c r="J61" s="37">
        <v>21000.33</v>
      </c>
      <c r="K61" s="74">
        <v>1</v>
      </c>
      <c r="L61" s="37">
        <f t="shared" si="8"/>
        <v>11371.93</v>
      </c>
      <c r="M61" s="37">
        <f t="shared" si="1"/>
        <v>21000.33</v>
      </c>
      <c r="N61" s="530"/>
      <c r="O61" s="530"/>
      <c r="P61" s="145">
        <f>J61/I61</f>
        <v>1.8466812581505514</v>
      </c>
      <c r="Q61" s="524"/>
      <c r="R61" s="145"/>
      <c r="S61" s="451">
        <f t="shared" si="3"/>
        <v>1.85</v>
      </c>
    </row>
    <row r="62" spans="2:19">
      <c r="B62" s="502"/>
      <c r="C62" s="499"/>
      <c r="D62" s="495"/>
      <c r="E62" s="495"/>
      <c r="F62" s="528"/>
      <c r="G62" s="297" t="s">
        <v>12</v>
      </c>
      <c r="H62" s="300" t="s">
        <v>220</v>
      </c>
      <c r="I62" s="172">
        <v>11039.03</v>
      </c>
      <c r="J62" s="172">
        <v>20425.900000000001</v>
      </c>
      <c r="K62" s="297">
        <v>1</v>
      </c>
      <c r="L62" s="172">
        <f t="shared" si="8"/>
        <v>11039.03</v>
      </c>
      <c r="M62" s="172">
        <f t="shared" si="1"/>
        <v>20425.900000000001</v>
      </c>
      <c r="N62" s="530"/>
      <c r="O62" s="530"/>
      <c r="P62" s="299">
        <f t="shared" ref="P62:P127" si="9">J62/I62</f>
        <v>1.8503346761445525</v>
      </c>
      <c r="Q62" s="524"/>
      <c r="R62" s="145"/>
      <c r="S62" s="451">
        <f t="shared" si="3"/>
        <v>1.85</v>
      </c>
    </row>
    <row r="63" spans="2:19">
      <c r="B63" s="502"/>
      <c r="C63" s="499"/>
      <c r="D63" s="495"/>
      <c r="E63" s="495"/>
      <c r="F63" s="528"/>
      <c r="G63" s="74" t="s">
        <v>24</v>
      </c>
      <c r="H63" s="144" t="s">
        <v>221</v>
      </c>
      <c r="I63" s="37">
        <v>11500</v>
      </c>
      <c r="J63" s="37">
        <v>21221.32</v>
      </c>
      <c r="K63" s="74">
        <v>10</v>
      </c>
      <c r="L63" s="37">
        <f t="shared" si="8"/>
        <v>115000</v>
      </c>
      <c r="M63" s="37">
        <f t="shared" si="1"/>
        <v>212213.2</v>
      </c>
      <c r="N63" s="530"/>
      <c r="O63" s="530"/>
      <c r="P63" s="145">
        <f t="shared" si="9"/>
        <v>1.8453321739130435</v>
      </c>
      <c r="Q63" s="524"/>
      <c r="R63" s="145"/>
      <c r="S63" s="451">
        <f t="shared" si="3"/>
        <v>1.85</v>
      </c>
    </row>
    <row r="64" spans="2:19">
      <c r="B64" s="502"/>
      <c r="C64" s="499"/>
      <c r="D64" s="495"/>
      <c r="E64" s="495"/>
      <c r="F64" s="528"/>
      <c r="G64" s="297" t="s">
        <v>43</v>
      </c>
      <c r="H64" s="379" t="s">
        <v>222</v>
      </c>
      <c r="I64" s="172">
        <v>14650</v>
      </c>
      <c r="J64" s="172">
        <v>26656.799999999999</v>
      </c>
      <c r="K64" s="297">
        <v>1</v>
      </c>
      <c r="L64" s="172">
        <f t="shared" si="8"/>
        <v>14650</v>
      </c>
      <c r="M64" s="172">
        <f t="shared" si="1"/>
        <v>26656.799999999999</v>
      </c>
      <c r="N64" s="530"/>
      <c r="O64" s="530"/>
      <c r="P64" s="299">
        <f t="shared" si="9"/>
        <v>1.8195767918088737</v>
      </c>
      <c r="Q64" s="524"/>
      <c r="R64" s="145"/>
      <c r="S64" s="451" t="str">
        <f t="shared" si="3"/>
        <v/>
      </c>
    </row>
    <row r="65" spans="2:19">
      <c r="B65" s="502"/>
      <c r="C65" s="499"/>
      <c r="D65" s="495"/>
      <c r="E65" s="495"/>
      <c r="F65" s="528"/>
      <c r="G65" s="74" t="s">
        <v>6</v>
      </c>
      <c r="H65" s="144" t="s">
        <v>223</v>
      </c>
      <c r="I65" s="37">
        <v>21311.279999999999</v>
      </c>
      <c r="J65" s="37">
        <v>38151.17</v>
      </c>
      <c r="K65" s="74">
        <v>10</v>
      </c>
      <c r="L65" s="37">
        <f t="shared" si="8"/>
        <v>213112.8</v>
      </c>
      <c r="M65" s="37">
        <f t="shared" si="1"/>
        <v>381511.69999999995</v>
      </c>
      <c r="N65" s="530"/>
      <c r="O65" s="530"/>
      <c r="P65" s="145">
        <f t="shared" si="9"/>
        <v>1.7901866992503501</v>
      </c>
      <c r="Q65" s="524"/>
      <c r="R65" s="145"/>
      <c r="S65" s="451">
        <f t="shared" si="3"/>
        <v>1.79</v>
      </c>
    </row>
    <row r="66" spans="2:19">
      <c r="B66" s="502"/>
      <c r="C66" s="499"/>
      <c r="D66" s="495"/>
      <c r="E66" s="495"/>
      <c r="F66" s="528"/>
      <c r="G66" s="297" t="s">
        <v>43</v>
      </c>
      <c r="H66" s="300" t="s">
        <v>224</v>
      </c>
      <c r="I66" s="172">
        <v>14949.21</v>
      </c>
      <c r="J66" s="172">
        <v>27173.1</v>
      </c>
      <c r="K66" s="297">
        <v>2</v>
      </c>
      <c r="L66" s="172">
        <f t="shared" si="8"/>
        <v>29898.42</v>
      </c>
      <c r="M66" s="172">
        <f t="shared" si="1"/>
        <v>54346.2</v>
      </c>
      <c r="N66" s="530"/>
      <c r="O66" s="530"/>
      <c r="P66" s="299">
        <f t="shared" si="9"/>
        <v>1.8176947143026287</v>
      </c>
      <c r="Q66" s="524"/>
      <c r="R66" s="145"/>
      <c r="S66" s="451" t="str">
        <f t="shared" si="3"/>
        <v/>
      </c>
    </row>
    <row r="67" spans="2:19">
      <c r="B67" s="502"/>
      <c r="C67" s="499"/>
      <c r="D67" s="495"/>
      <c r="E67" s="495"/>
      <c r="F67" s="528"/>
      <c r="G67" s="74" t="s">
        <v>43</v>
      </c>
      <c r="H67" s="380" t="s">
        <v>225</v>
      </c>
      <c r="I67" s="37">
        <v>20229.16</v>
      </c>
      <c r="J67" s="37">
        <v>36283.919999999998</v>
      </c>
      <c r="K67" s="74">
        <v>2</v>
      </c>
      <c r="L67" s="37">
        <f t="shared" si="8"/>
        <v>40458.32</v>
      </c>
      <c r="M67" s="37">
        <f t="shared" ref="M67:M68" si="10">J67*K67</f>
        <v>72567.839999999997</v>
      </c>
      <c r="N67" s="530"/>
      <c r="O67" s="530"/>
      <c r="P67" s="145">
        <f t="shared" si="9"/>
        <v>1.7936444222103141</v>
      </c>
      <c r="Q67" s="524"/>
      <c r="R67" s="145"/>
      <c r="S67" s="451" t="str">
        <f t="shared" si="3"/>
        <v/>
      </c>
    </row>
    <row r="68" spans="2:19">
      <c r="B68" s="502"/>
      <c r="C68" s="499"/>
      <c r="D68" s="495"/>
      <c r="E68" s="495"/>
      <c r="F68" s="528"/>
      <c r="G68" s="297" t="s">
        <v>43</v>
      </c>
      <c r="H68" s="379" t="s">
        <v>226</v>
      </c>
      <c r="I68" s="172">
        <v>12405</v>
      </c>
      <c r="J68" s="172">
        <v>22782.95</v>
      </c>
      <c r="K68" s="297">
        <v>11</v>
      </c>
      <c r="L68" s="172">
        <f t="shared" si="8"/>
        <v>136455</v>
      </c>
      <c r="M68" s="172">
        <f t="shared" si="10"/>
        <v>250612.45</v>
      </c>
      <c r="N68" s="530"/>
      <c r="O68" s="530"/>
      <c r="P68" s="299">
        <f t="shared" si="9"/>
        <v>1.8365941152760985</v>
      </c>
      <c r="Q68" s="524"/>
      <c r="R68" s="145"/>
      <c r="S68" s="451" t="str">
        <f t="shared" ref="S68:S131" si="11">IF(G68&lt;&gt;"-",ROUND(P68,2),"")</f>
        <v/>
      </c>
    </row>
    <row r="69" spans="2:19">
      <c r="B69" s="502"/>
      <c r="C69" s="499"/>
      <c r="D69" s="495"/>
      <c r="E69" s="495"/>
      <c r="F69" s="528"/>
      <c r="G69" s="74" t="s">
        <v>43</v>
      </c>
      <c r="H69" s="144" t="s">
        <v>227</v>
      </c>
      <c r="I69" s="37">
        <v>5612.03</v>
      </c>
      <c r="J69" s="37">
        <v>11059.16</v>
      </c>
      <c r="K69" s="74">
        <v>3</v>
      </c>
      <c r="L69" s="37">
        <f>I69*K69</f>
        <v>16836.09</v>
      </c>
      <c r="M69" s="37">
        <f>J69*K69</f>
        <v>33177.479999999996</v>
      </c>
      <c r="N69" s="530"/>
      <c r="O69" s="530"/>
      <c r="P69" s="145">
        <f t="shared" si="9"/>
        <v>1.9706166930682838</v>
      </c>
      <c r="Q69" s="524"/>
      <c r="R69" s="145"/>
      <c r="S69" s="451" t="str">
        <f t="shared" si="11"/>
        <v/>
      </c>
    </row>
    <row r="70" spans="2:19">
      <c r="B70" s="502"/>
      <c r="C70" s="499"/>
      <c r="D70" s="495"/>
      <c r="E70" s="495"/>
      <c r="F70" s="528"/>
      <c r="G70" s="297" t="s">
        <v>4</v>
      </c>
      <c r="H70" s="300" t="s">
        <v>4</v>
      </c>
      <c r="I70" s="172">
        <v>12786.77</v>
      </c>
      <c r="J70" s="172">
        <v>23439.53</v>
      </c>
      <c r="K70" s="297">
        <v>0</v>
      </c>
      <c r="L70" s="172">
        <f t="shared" ref="L70:L89" si="12">I70*K70</f>
        <v>0</v>
      </c>
      <c r="M70" s="172">
        <f t="shared" ref="M70:M89" si="13">J70*K70</f>
        <v>0</v>
      </c>
      <c r="N70" s="530"/>
      <c r="O70" s="530"/>
      <c r="P70" s="299">
        <f t="shared" si="9"/>
        <v>1.8331079701910644</v>
      </c>
      <c r="Q70" s="524"/>
      <c r="R70" s="145"/>
      <c r="S70" s="451">
        <f t="shared" si="11"/>
        <v>1.83</v>
      </c>
    </row>
    <row r="71" spans="2:19">
      <c r="B71" s="502"/>
      <c r="C71" s="499"/>
      <c r="D71" s="495"/>
      <c r="E71" s="495"/>
      <c r="F71" s="528"/>
      <c r="G71" s="74" t="s">
        <v>16</v>
      </c>
      <c r="H71" s="380" t="s">
        <v>228</v>
      </c>
      <c r="I71" s="37">
        <v>7443</v>
      </c>
      <c r="J71" s="37">
        <v>14218.59</v>
      </c>
      <c r="K71" s="74">
        <v>5</v>
      </c>
      <c r="L71" s="37">
        <f t="shared" si="12"/>
        <v>37215</v>
      </c>
      <c r="M71" s="37">
        <f t="shared" si="13"/>
        <v>71092.95</v>
      </c>
      <c r="N71" s="530"/>
      <c r="O71" s="530"/>
      <c r="P71" s="145">
        <f t="shared" si="9"/>
        <v>1.9103305118903668</v>
      </c>
      <c r="Q71" s="524"/>
      <c r="R71" s="145"/>
      <c r="S71" s="451">
        <f t="shared" si="11"/>
        <v>1.91</v>
      </c>
    </row>
    <row r="72" spans="2:19">
      <c r="B72" s="502"/>
      <c r="C72" s="499"/>
      <c r="D72" s="495"/>
      <c r="E72" s="495"/>
      <c r="F72" s="528"/>
      <c r="G72" s="297" t="s">
        <v>32</v>
      </c>
      <c r="H72" s="300" t="s">
        <v>229</v>
      </c>
      <c r="I72" s="172">
        <v>6784.66</v>
      </c>
      <c r="J72" s="172">
        <v>13082.6</v>
      </c>
      <c r="K72" s="297">
        <v>2</v>
      </c>
      <c r="L72" s="172">
        <f t="shared" si="12"/>
        <v>13569.32</v>
      </c>
      <c r="M72" s="172">
        <f t="shared" si="13"/>
        <v>26165.200000000001</v>
      </c>
      <c r="N72" s="530"/>
      <c r="O72" s="530"/>
      <c r="P72" s="299">
        <f t="shared" si="9"/>
        <v>1.9282616962382788</v>
      </c>
      <c r="Q72" s="524"/>
      <c r="R72" s="145"/>
      <c r="S72" s="451">
        <f t="shared" si="11"/>
        <v>1.93</v>
      </c>
    </row>
    <row r="73" spans="2:19">
      <c r="B73" s="502"/>
      <c r="C73" s="499"/>
      <c r="D73" s="495"/>
      <c r="E73" s="495"/>
      <c r="F73" s="528"/>
      <c r="G73" s="74" t="s">
        <v>26</v>
      </c>
      <c r="H73" s="144" t="s">
        <v>230</v>
      </c>
      <c r="I73" s="37">
        <v>6823.16</v>
      </c>
      <c r="J73" s="37">
        <v>13149.03</v>
      </c>
      <c r="K73" s="74">
        <v>2</v>
      </c>
      <c r="L73" s="37">
        <f t="shared" si="12"/>
        <v>13646.32</v>
      </c>
      <c r="M73" s="37">
        <f t="shared" si="13"/>
        <v>26298.06</v>
      </c>
      <c r="N73" s="530"/>
      <c r="O73" s="530"/>
      <c r="P73" s="145">
        <f t="shared" si="9"/>
        <v>1.9271173473874277</v>
      </c>
      <c r="Q73" s="524"/>
      <c r="R73" s="145"/>
      <c r="S73" s="451">
        <f t="shared" si="11"/>
        <v>1.93</v>
      </c>
    </row>
    <row r="74" spans="2:19">
      <c r="B74" s="502"/>
      <c r="C74" s="499"/>
      <c r="D74" s="495"/>
      <c r="E74" s="495"/>
      <c r="F74" s="528"/>
      <c r="G74" s="297" t="s">
        <v>10</v>
      </c>
      <c r="H74" s="300" t="s">
        <v>231</v>
      </c>
      <c r="I74" s="172">
        <v>6623.42</v>
      </c>
      <c r="J74" s="172">
        <v>12804.37</v>
      </c>
      <c r="K74" s="297">
        <v>2</v>
      </c>
      <c r="L74" s="172">
        <f t="shared" si="12"/>
        <v>13246.84</v>
      </c>
      <c r="M74" s="172">
        <f t="shared" si="13"/>
        <v>25608.74</v>
      </c>
      <c r="N74" s="530"/>
      <c r="O74" s="530"/>
      <c r="P74" s="299">
        <f t="shared" si="9"/>
        <v>1.9331961433821199</v>
      </c>
      <c r="Q74" s="524"/>
      <c r="R74" s="145"/>
      <c r="S74" s="451">
        <f t="shared" si="11"/>
        <v>1.93</v>
      </c>
    </row>
    <row r="75" spans="2:19">
      <c r="B75" s="502"/>
      <c r="C75" s="499"/>
      <c r="D75" s="495"/>
      <c r="E75" s="495"/>
      <c r="F75" s="528"/>
      <c r="G75" s="74" t="s">
        <v>43</v>
      </c>
      <c r="H75" s="144" t="s">
        <v>232</v>
      </c>
      <c r="I75" s="37">
        <v>8969.52</v>
      </c>
      <c r="J75" s="37">
        <v>16852.68</v>
      </c>
      <c r="K75" s="74">
        <v>2</v>
      </c>
      <c r="L75" s="37">
        <f t="shared" si="12"/>
        <v>17939.04</v>
      </c>
      <c r="M75" s="37">
        <f t="shared" si="13"/>
        <v>33705.360000000001</v>
      </c>
      <c r="N75" s="530"/>
      <c r="O75" s="530"/>
      <c r="P75" s="145">
        <f t="shared" si="9"/>
        <v>1.8788831509378427</v>
      </c>
      <c r="Q75" s="524"/>
      <c r="R75" s="145"/>
      <c r="S75" s="451" t="str">
        <f t="shared" si="11"/>
        <v/>
      </c>
    </row>
    <row r="76" spans="2:19">
      <c r="B76" s="502"/>
      <c r="C76" s="499"/>
      <c r="D76" s="495"/>
      <c r="E76" s="495"/>
      <c r="F76" s="528"/>
      <c r="G76" s="297" t="s">
        <v>43</v>
      </c>
      <c r="H76" s="300" t="s">
        <v>233</v>
      </c>
      <c r="I76" s="172">
        <v>7482.71</v>
      </c>
      <c r="J76" s="172">
        <v>14287.12</v>
      </c>
      <c r="K76" s="297">
        <v>6</v>
      </c>
      <c r="L76" s="172">
        <f t="shared" si="12"/>
        <v>44896.26</v>
      </c>
      <c r="M76" s="172">
        <f t="shared" si="13"/>
        <v>85722.72</v>
      </c>
      <c r="N76" s="530"/>
      <c r="O76" s="530"/>
      <c r="P76" s="299">
        <f t="shared" si="9"/>
        <v>1.9093510238937499</v>
      </c>
      <c r="Q76" s="524"/>
      <c r="R76" s="145"/>
      <c r="S76" s="451" t="str">
        <f t="shared" si="11"/>
        <v/>
      </c>
    </row>
    <row r="77" spans="2:19">
      <c r="B77" s="502"/>
      <c r="C77" s="499"/>
      <c r="D77" s="495"/>
      <c r="E77" s="495"/>
      <c r="F77" s="528"/>
      <c r="G77" s="74" t="s">
        <v>6</v>
      </c>
      <c r="H77" s="144" t="s">
        <v>6</v>
      </c>
      <c r="I77" s="37">
        <v>17049.02</v>
      </c>
      <c r="J77" s="37">
        <v>30794.26</v>
      </c>
      <c r="K77" s="74">
        <v>1</v>
      </c>
      <c r="L77" s="37">
        <f t="shared" si="12"/>
        <v>17049.02</v>
      </c>
      <c r="M77" s="37">
        <f t="shared" si="13"/>
        <v>30794.26</v>
      </c>
      <c r="N77" s="530"/>
      <c r="O77" s="530"/>
      <c r="P77" s="145">
        <f t="shared" si="9"/>
        <v>1.806218773865008</v>
      </c>
      <c r="Q77" s="524"/>
      <c r="R77" s="145"/>
      <c r="S77" s="451">
        <f t="shared" si="11"/>
        <v>1.81</v>
      </c>
    </row>
    <row r="78" spans="2:19">
      <c r="B78" s="502"/>
      <c r="C78" s="499"/>
      <c r="D78" s="495"/>
      <c r="E78" s="495"/>
      <c r="F78" s="528"/>
      <c r="G78" s="297" t="s">
        <v>18</v>
      </c>
      <c r="H78" s="379" t="s">
        <v>234</v>
      </c>
      <c r="I78" s="172">
        <v>9924</v>
      </c>
      <c r="J78" s="172">
        <v>18499.68</v>
      </c>
      <c r="K78" s="297">
        <v>9</v>
      </c>
      <c r="L78" s="172">
        <f t="shared" si="12"/>
        <v>89316</v>
      </c>
      <c r="M78" s="172">
        <f t="shared" si="13"/>
        <v>166497.12</v>
      </c>
      <c r="N78" s="530"/>
      <c r="O78" s="530"/>
      <c r="P78" s="299">
        <f t="shared" si="9"/>
        <v>1.8641354292623942</v>
      </c>
      <c r="Q78" s="524"/>
      <c r="R78" s="145"/>
      <c r="S78" s="451">
        <f t="shared" si="11"/>
        <v>1.86</v>
      </c>
    </row>
    <row r="79" spans="2:19">
      <c r="B79" s="502"/>
      <c r="C79" s="499"/>
      <c r="D79" s="495"/>
      <c r="E79" s="495"/>
      <c r="F79" s="528"/>
      <c r="G79" s="74" t="s">
        <v>34</v>
      </c>
      <c r="H79" s="144" t="s">
        <v>235</v>
      </c>
      <c r="I79" s="37">
        <v>9046.2099999999991</v>
      </c>
      <c r="J79" s="37">
        <v>16985.009999999998</v>
      </c>
      <c r="K79" s="74">
        <v>3</v>
      </c>
      <c r="L79" s="37">
        <f t="shared" si="12"/>
        <v>27138.629999999997</v>
      </c>
      <c r="M79" s="37">
        <f t="shared" si="13"/>
        <v>50955.03</v>
      </c>
      <c r="N79" s="530"/>
      <c r="O79" s="530"/>
      <c r="P79" s="145">
        <f t="shared" si="9"/>
        <v>1.8775829877926777</v>
      </c>
      <c r="Q79" s="524"/>
      <c r="R79" s="145"/>
      <c r="S79" s="451">
        <f t="shared" si="11"/>
        <v>1.88</v>
      </c>
    </row>
    <row r="80" spans="2:19">
      <c r="B80" s="502"/>
      <c r="C80" s="499"/>
      <c r="D80" s="495"/>
      <c r="E80" s="495"/>
      <c r="F80" s="528"/>
      <c r="G80" s="297" t="s">
        <v>30</v>
      </c>
      <c r="H80" s="300" t="s">
        <v>236</v>
      </c>
      <c r="I80" s="172">
        <v>9097.5499999999993</v>
      </c>
      <c r="J80" s="172">
        <v>17073.599999999999</v>
      </c>
      <c r="K80" s="297">
        <v>2</v>
      </c>
      <c r="L80" s="172">
        <f t="shared" si="12"/>
        <v>18195.099999999999</v>
      </c>
      <c r="M80" s="172">
        <f t="shared" si="13"/>
        <v>34147.199999999997</v>
      </c>
      <c r="N80" s="530"/>
      <c r="O80" s="530"/>
      <c r="P80" s="299">
        <f t="shared" si="9"/>
        <v>1.8767250523492589</v>
      </c>
      <c r="Q80" s="524"/>
      <c r="R80" s="145"/>
      <c r="S80" s="451">
        <f t="shared" si="11"/>
        <v>1.88</v>
      </c>
    </row>
    <row r="81" spans="2:19">
      <c r="B81" s="502"/>
      <c r="C81" s="499"/>
      <c r="D81" s="495"/>
      <c r="E81" s="495"/>
      <c r="F81" s="528"/>
      <c r="G81" s="74" t="s">
        <v>12</v>
      </c>
      <c r="H81" s="144" t="s">
        <v>237</v>
      </c>
      <c r="I81" s="37">
        <v>8831.2199999999993</v>
      </c>
      <c r="J81" s="37">
        <v>16614.04</v>
      </c>
      <c r="K81" s="74">
        <v>3</v>
      </c>
      <c r="L81" s="37">
        <f t="shared" si="12"/>
        <v>26493.659999999996</v>
      </c>
      <c r="M81" s="37">
        <f t="shared" si="13"/>
        <v>49842.12</v>
      </c>
      <c r="N81" s="530"/>
      <c r="O81" s="530"/>
      <c r="P81" s="145">
        <f t="shared" si="9"/>
        <v>1.8812848054968625</v>
      </c>
      <c r="Q81" s="524"/>
      <c r="R81" s="145"/>
      <c r="S81" s="451">
        <f t="shared" si="11"/>
        <v>1.88</v>
      </c>
    </row>
    <row r="82" spans="2:19">
      <c r="B82" s="502"/>
      <c r="C82" s="499"/>
      <c r="D82" s="495"/>
      <c r="E82" s="495"/>
      <c r="F82" s="528"/>
      <c r="G82" s="297" t="s">
        <v>43</v>
      </c>
      <c r="H82" s="300" t="s">
        <v>238</v>
      </c>
      <c r="I82" s="172">
        <v>11959.36</v>
      </c>
      <c r="J82" s="172">
        <v>22011.8</v>
      </c>
      <c r="K82" s="297">
        <v>3</v>
      </c>
      <c r="L82" s="172">
        <f t="shared" si="12"/>
        <v>35878.080000000002</v>
      </c>
      <c r="M82" s="172">
        <f t="shared" si="13"/>
        <v>66035.399999999994</v>
      </c>
      <c r="N82" s="530"/>
      <c r="O82" s="530"/>
      <c r="P82" s="299">
        <f t="shared" si="9"/>
        <v>1.8405499959864071</v>
      </c>
      <c r="Q82" s="524"/>
      <c r="R82" s="145"/>
      <c r="S82" s="451" t="str">
        <f t="shared" si="11"/>
        <v/>
      </c>
    </row>
    <row r="83" spans="2:19">
      <c r="B83" s="502"/>
      <c r="C83" s="499"/>
      <c r="D83" s="495"/>
      <c r="E83" s="495"/>
      <c r="F83" s="528"/>
      <c r="G83" s="74" t="s">
        <v>43</v>
      </c>
      <c r="H83" s="144" t="s">
        <v>239</v>
      </c>
      <c r="I83" s="37">
        <v>9353.39</v>
      </c>
      <c r="J83" s="37">
        <v>17515.07</v>
      </c>
      <c r="K83" s="74">
        <v>1</v>
      </c>
      <c r="L83" s="37">
        <f t="shared" si="12"/>
        <v>9353.39</v>
      </c>
      <c r="M83" s="37">
        <f t="shared" si="13"/>
        <v>17515.07</v>
      </c>
      <c r="N83" s="530"/>
      <c r="O83" s="530"/>
      <c r="P83" s="145">
        <f t="shared" si="9"/>
        <v>1.8725905794583568</v>
      </c>
      <c r="Q83" s="524"/>
      <c r="R83" s="145"/>
      <c r="S83" s="451" t="str">
        <f t="shared" si="11"/>
        <v/>
      </c>
    </row>
    <row r="84" spans="2:19">
      <c r="B84" s="502"/>
      <c r="C84" s="499"/>
      <c r="D84" s="495"/>
      <c r="E84" s="495"/>
      <c r="F84" s="528"/>
      <c r="G84" s="297" t="s">
        <v>43</v>
      </c>
      <c r="H84" s="379" t="s">
        <v>240</v>
      </c>
      <c r="I84" s="172">
        <v>21311.279999999999</v>
      </c>
      <c r="J84" s="172">
        <v>38148.99</v>
      </c>
      <c r="K84" s="297">
        <v>1</v>
      </c>
      <c r="L84" s="172">
        <f t="shared" si="12"/>
        <v>21311.279999999999</v>
      </c>
      <c r="M84" s="172">
        <f t="shared" si="13"/>
        <v>38148.99</v>
      </c>
      <c r="N84" s="530"/>
      <c r="O84" s="530"/>
      <c r="P84" s="299">
        <f t="shared" si="9"/>
        <v>1.7900844060047074</v>
      </c>
      <c r="Q84" s="524"/>
      <c r="R84" s="145"/>
      <c r="S84" s="451" t="str">
        <f t="shared" si="11"/>
        <v/>
      </c>
    </row>
    <row r="85" spans="2:19">
      <c r="B85" s="502"/>
      <c r="C85" s="499"/>
      <c r="D85" s="495"/>
      <c r="E85" s="495"/>
      <c r="F85" s="528"/>
      <c r="G85" s="74" t="s">
        <v>43</v>
      </c>
      <c r="H85" s="380" t="s">
        <v>241</v>
      </c>
      <c r="I85" s="37">
        <v>12405</v>
      </c>
      <c r="J85" s="37">
        <v>22780.77</v>
      </c>
      <c r="K85" s="74">
        <v>4</v>
      </c>
      <c r="L85" s="37">
        <f t="shared" si="12"/>
        <v>49620</v>
      </c>
      <c r="M85" s="37">
        <f t="shared" si="13"/>
        <v>91123.08</v>
      </c>
      <c r="N85" s="530"/>
      <c r="O85" s="530"/>
      <c r="P85" s="145">
        <f t="shared" si="9"/>
        <v>1.8364183796856106</v>
      </c>
      <c r="Q85" s="524"/>
      <c r="R85" s="145"/>
      <c r="S85" s="451" t="str">
        <f t="shared" si="11"/>
        <v/>
      </c>
    </row>
    <row r="86" spans="2:19">
      <c r="B86" s="502"/>
      <c r="C86" s="499"/>
      <c r="D86" s="495"/>
      <c r="E86" s="495"/>
      <c r="F86" s="528"/>
      <c r="G86" s="297" t="s">
        <v>43</v>
      </c>
      <c r="H86" s="379" t="s">
        <v>242</v>
      </c>
      <c r="I86" s="172">
        <v>11307.76</v>
      </c>
      <c r="J86" s="172">
        <v>20887.43</v>
      </c>
      <c r="K86" s="297">
        <v>1</v>
      </c>
      <c r="L86" s="172">
        <f t="shared" si="12"/>
        <v>11307.76</v>
      </c>
      <c r="M86" s="172">
        <f t="shared" si="13"/>
        <v>20887.43</v>
      </c>
      <c r="N86" s="530"/>
      <c r="O86" s="530"/>
      <c r="P86" s="299">
        <f t="shared" si="9"/>
        <v>1.8471766291467098</v>
      </c>
      <c r="Q86" s="524"/>
      <c r="R86" s="145"/>
      <c r="S86" s="451" t="str">
        <f t="shared" si="11"/>
        <v/>
      </c>
    </row>
    <row r="87" spans="2:19">
      <c r="B87" s="502"/>
      <c r="C87" s="499"/>
      <c r="D87" s="495"/>
      <c r="E87" s="495"/>
      <c r="F87" s="528"/>
      <c r="G87" s="74" t="s">
        <v>43</v>
      </c>
      <c r="H87" s="380" t="s">
        <v>243</v>
      </c>
      <c r="I87" s="37">
        <v>11371.93</v>
      </c>
      <c r="J87" s="37">
        <v>20998.16</v>
      </c>
      <c r="K87" s="74">
        <v>1</v>
      </c>
      <c r="L87" s="37">
        <f t="shared" si="12"/>
        <v>11371.93</v>
      </c>
      <c r="M87" s="37">
        <f t="shared" si="13"/>
        <v>20998.16</v>
      </c>
      <c r="N87" s="530"/>
      <c r="O87" s="530"/>
      <c r="P87" s="145">
        <f t="shared" si="9"/>
        <v>1.846490437419154</v>
      </c>
      <c r="Q87" s="524"/>
      <c r="R87" s="145"/>
      <c r="S87" s="451" t="str">
        <f t="shared" si="11"/>
        <v/>
      </c>
    </row>
    <row r="88" spans="2:19">
      <c r="B88" s="502"/>
      <c r="C88" s="499"/>
      <c r="D88" s="495"/>
      <c r="E88" s="495"/>
      <c r="F88" s="528"/>
      <c r="G88" s="297" t="s">
        <v>43</v>
      </c>
      <c r="H88" s="379" t="s">
        <v>244</v>
      </c>
      <c r="I88" s="172">
        <v>11039.03</v>
      </c>
      <c r="J88" s="172">
        <v>20423.72</v>
      </c>
      <c r="K88" s="297">
        <v>1</v>
      </c>
      <c r="L88" s="172">
        <f t="shared" si="12"/>
        <v>11039.03</v>
      </c>
      <c r="M88" s="172">
        <f t="shared" si="13"/>
        <v>20423.72</v>
      </c>
      <c r="N88" s="530"/>
      <c r="O88" s="530"/>
      <c r="P88" s="299">
        <f t="shared" si="9"/>
        <v>1.8501371950252876</v>
      </c>
      <c r="Q88" s="524"/>
      <c r="R88" s="145"/>
      <c r="S88" s="451" t="str">
        <f t="shared" si="11"/>
        <v/>
      </c>
    </row>
    <row r="89" spans="2:19" ht="15.75" thickBot="1">
      <c r="B89" s="502"/>
      <c r="C89" s="499"/>
      <c r="D89" s="495"/>
      <c r="E89" s="495"/>
      <c r="F89" s="528"/>
      <c r="G89" s="74" t="s">
        <v>43</v>
      </c>
      <c r="H89" s="144" t="s">
        <v>245</v>
      </c>
      <c r="I89" s="37">
        <v>14949.21</v>
      </c>
      <c r="J89" s="37">
        <v>27170.93</v>
      </c>
      <c r="K89" s="74">
        <v>1</v>
      </c>
      <c r="L89" s="37">
        <f t="shared" si="12"/>
        <v>14949.21</v>
      </c>
      <c r="M89" s="37">
        <f t="shared" si="13"/>
        <v>27170.93</v>
      </c>
      <c r="N89" s="530"/>
      <c r="O89" s="530"/>
      <c r="P89" s="145">
        <f t="shared" si="9"/>
        <v>1.8175495561303909</v>
      </c>
      <c r="Q89" s="524"/>
      <c r="R89" s="145"/>
      <c r="S89" s="451" t="str">
        <f t="shared" si="11"/>
        <v/>
      </c>
    </row>
    <row r="90" spans="2:19">
      <c r="B90" s="501" t="s">
        <v>246</v>
      </c>
      <c r="C90" s="498" t="s">
        <v>247</v>
      </c>
      <c r="D90" s="497" t="s">
        <v>248</v>
      </c>
      <c r="E90" s="497" t="s">
        <v>249</v>
      </c>
      <c r="F90" s="527">
        <v>44923</v>
      </c>
      <c r="G90" s="149" t="s">
        <v>43</v>
      </c>
      <c r="H90" s="150" t="s">
        <v>250</v>
      </c>
      <c r="I90" s="35">
        <v>8488.83</v>
      </c>
      <c r="J90" s="35">
        <v>15976.58</v>
      </c>
      <c r="K90" s="149">
        <v>1</v>
      </c>
      <c r="L90" s="35">
        <f t="shared" ref="L90:L92" si="14">I90*K90</f>
        <v>8488.83</v>
      </c>
      <c r="M90" s="35">
        <f t="shared" ref="M90:M92" si="15">J90*K90</f>
        <v>15976.58</v>
      </c>
      <c r="N90" s="526">
        <f>SUM(L90:L92)</f>
        <v>67910.64</v>
      </c>
      <c r="O90" s="526">
        <f>SUM(M90:M92)</f>
        <v>127812.64</v>
      </c>
      <c r="P90" s="151">
        <f t="shared" si="9"/>
        <v>1.8820709096542161</v>
      </c>
      <c r="Q90" s="523">
        <f>O90/N90</f>
        <v>1.8820709096542161</v>
      </c>
      <c r="R90" s="145"/>
      <c r="S90" s="451" t="str">
        <f t="shared" si="11"/>
        <v/>
      </c>
    </row>
    <row r="91" spans="2:19">
      <c r="B91" s="502"/>
      <c r="C91" s="499"/>
      <c r="D91" s="495"/>
      <c r="E91" s="495"/>
      <c r="F91" s="528"/>
      <c r="G91" s="297" t="s">
        <v>16</v>
      </c>
      <c r="H91" s="300" t="s">
        <v>251</v>
      </c>
      <c r="I91" s="172">
        <v>7231.8</v>
      </c>
      <c r="J91" s="172">
        <v>13742.11</v>
      </c>
      <c r="K91" s="297">
        <v>3.5</v>
      </c>
      <c r="L91" s="172">
        <f t="shared" si="14"/>
        <v>25311.3</v>
      </c>
      <c r="M91" s="172">
        <f t="shared" si="15"/>
        <v>48097.385000000002</v>
      </c>
      <c r="N91" s="521"/>
      <c r="O91" s="521"/>
      <c r="P91" s="299">
        <f t="shared" si="9"/>
        <v>1.9002336900909871</v>
      </c>
      <c r="Q91" s="524"/>
      <c r="R91" s="145"/>
      <c r="S91" s="451">
        <f t="shared" si="11"/>
        <v>1.9</v>
      </c>
    </row>
    <row r="92" spans="2:19" ht="15.75" thickBot="1">
      <c r="B92" s="503"/>
      <c r="C92" s="500"/>
      <c r="D92" s="496"/>
      <c r="E92" s="496"/>
      <c r="F92" s="529"/>
      <c r="G92" s="146" t="s">
        <v>18</v>
      </c>
      <c r="H92" s="147" t="s">
        <v>252</v>
      </c>
      <c r="I92" s="39">
        <v>9745.86</v>
      </c>
      <c r="J92" s="39">
        <v>18211.05</v>
      </c>
      <c r="K92" s="146">
        <v>3.5</v>
      </c>
      <c r="L92" s="39">
        <f t="shared" si="14"/>
        <v>34110.51</v>
      </c>
      <c r="M92" s="39">
        <f t="shared" si="15"/>
        <v>63738.674999999996</v>
      </c>
      <c r="N92" s="522"/>
      <c r="O92" s="522"/>
      <c r="P92" s="148">
        <f t="shared" si="9"/>
        <v>1.8685934335194634</v>
      </c>
      <c r="Q92" s="525"/>
      <c r="R92" s="145"/>
      <c r="S92" s="451">
        <f t="shared" si="11"/>
        <v>1.87</v>
      </c>
    </row>
    <row r="93" spans="2:19">
      <c r="B93" s="501" t="s">
        <v>253</v>
      </c>
      <c r="C93" s="498">
        <v>252021</v>
      </c>
      <c r="D93" s="497" t="s">
        <v>254</v>
      </c>
      <c r="E93" s="497" t="s">
        <v>255</v>
      </c>
      <c r="F93" s="527">
        <v>44648</v>
      </c>
      <c r="G93" s="306" t="s">
        <v>43</v>
      </c>
      <c r="H93" s="310" t="s">
        <v>256</v>
      </c>
      <c r="I93" s="259">
        <v>9520</v>
      </c>
      <c r="J93" s="259">
        <v>18422.61</v>
      </c>
      <c r="K93" s="306"/>
      <c r="L93" s="259"/>
      <c r="M93" s="259"/>
      <c r="N93" s="520"/>
      <c r="O93" s="520"/>
      <c r="P93" s="308">
        <f t="shared" si="9"/>
        <v>1.9351481092436975</v>
      </c>
      <c r="Q93" s="523"/>
      <c r="R93" s="145"/>
      <c r="S93" s="451" t="str">
        <f t="shared" si="11"/>
        <v/>
      </c>
    </row>
    <row r="94" spans="2:19">
      <c r="B94" s="502"/>
      <c r="C94" s="499"/>
      <c r="D94" s="495"/>
      <c r="E94" s="495"/>
      <c r="F94" s="528"/>
      <c r="G94" s="74" t="s">
        <v>4</v>
      </c>
      <c r="H94" s="144" t="s">
        <v>257</v>
      </c>
      <c r="I94" s="37">
        <v>13350</v>
      </c>
      <c r="J94" s="37">
        <v>26274.639999999999</v>
      </c>
      <c r="L94" s="37"/>
      <c r="M94" s="37"/>
      <c r="N94" s="521"/>
      <c r="O94" s="521"/>
      <c r="P94" s="145">
        <f t="shared" si="9"/>
        <v>1.9681378277153558</v>
      </c>
      <c r="Q94" s="524"/>
      <c r="R94" s="145"/>
      <c r="S94" s="451">
        <f t="shared" si="11"/>
        <v>1.97</v>
      </c>
    </row>
    <row r="95" spans="2:19">
      <c r="B95" s="502"/>
      <c r="C95" s="499"/>
      <c r="D95" s="495"/>
      <c r="E95" s="495"/>
      <c r="F95" s="528"/>
      <c r="G95" s="297" t="s">
        <v>16</v>
      </c>
      <c r="H95" s="300" t="s">
        <v>258</v>
      </c>
      <c r="I95" s="172">
        <v>10600</v>
      </c>
      <c r="J95" s="172">
        <v>20636.759999999998</v>
      </c>
      <c r="K95" s="297"/>
      <c r="L95" s="172"/>
      <c r="M95" s="172"/>
      <c r="N95" s="521"/>
      <c r="O95" s="521"/>
      <c r="P95" s="299">
        <f t="shared" si="9"/>
        <v>1.9468641509433962</v>
      </c>
      <c r="Q95" s="524"/>
      <c r="R95" s="145"/>
      <c r="S95" s="451">
        <f t="shared" si="11"/>
        <v>1.95</v>
      </c>
    </row>
    <row r="96" spans="2:19">
      <c r="B96" s="502"/>
      <c r="C96" s="499"/>
      <c r="D96" s="495"/>
      <c r="E96" s="495"/>
      <c r="F96" s="528"/>
      <c r="G96" s="74" t="s">
        <v>42</v>
      </c>
      <c r="H96" s="144" t="s">
        <v>259</v>
      </c>
      <c r="I96" s="37">
        <v>6500</v>
      </c>
      <c r="J96" s="37">
        <v>12231.2</v>
      </c>
      <c r="L96" s="37"/>
      <c r="M96" s="37"/>
      <c r="N96" s="521"/>
      <c r="O96" s="521"/>
      <c r="P96" s="145">
        <f t="shared" si="9"/>
        <v>1.8817230769230771</v>
      </c>
      <c r="Q96" s="524"/>
      <c r="R96" s="145"/>
      <c r="S96" s="451">
        <f t="shared" si="11"/>
        <v>1.88</v>
      </c>
    </row>
    <row r="97" spans="2:19">
      <c r="B97" s="502"/>
      <c r="C97" s="499"/>
      <c r="D97" s="495"/>
      <c r="E97" s="495"/>
      <c r="F97" s="528"/>
      <c r="G97" s="297" t="s">
        <v>22</v>
      </c>
      <c r="H97" s="300" t="s">
        <v>260</v>
      </c>
      <c r="I97" s="172">
        <v>9350</v>
      </c>
      <c r="J97" s="172">
        <v>18074.09</v>
      </c>
      <c r="K97" s="297"/>
      <c r="L97" s="172"/>
      <c r="M97" s="172"/>
      <c r="N97" s="521"/>
      <c r="O97" s="521"/>
      <c r="P97" s="299">
        <f t="shared" si="9"/>
        <v>1.9330577540106952</v>
      </c>
      <c r="Q97" s="524"/>
      <c r="R97" s="145"/>
      <c r="S97" s="451">
        <f t="shared" si="11"/>
        <v>1.93</v>
      </c>
    </row>
    <row r="98" spans="2:19">
      <c r="B98" s="502"/>
      <c r="C98" s="499"/>
      <c r="D98" s="495"/>
      <c r="E98" s="495"/>
      <c r="F98" s="528"/>
      <c r="G98" s="74" t="s">
        <v>38</v>
      </c>
      <c r="H98" s="144" t="s">
        <v>261</v>
      </c>
      <c r="I98" s="37">
        <v>9900</v>
      </c>
      <c r="J98" s="37">
        <v>19201.66</v>
      </c>
      <c r="L98" s="37"/>
      <c r="M98" s="37"/>
      <c r="N98" s="521"/>
      <c r="O98" s="521"/>
      <c r="P98" s="145">
        <f t="shared" si="9"/>
        <v>1.939561616161616</v>
      </c>
      <c r="Q98" s="524"/>
      <c r="R98" s="145"/>
      <c r="S98" s="451">
        <f t="shared" si="11"/>
        <v>1.94</v>
      </c>
    </row>
    <row r="99" spans="2:19">
      <c r="B99" s="502"/>
      <c r="C99" s="499"/>
      <c r="D99" s="495"/>
      <c r="E99" s="495"/>
      <c r="F99" s="528"/>
      <c r="G99" s="297" t="s">
        <v>8</v>
      </c>
      <c r="H99" s="300" t="s">
        <v>262</v>
      </c>
      <c r="I99" s="172">
        <v>6520</v>
      </c>
      <c r="J99" s="172">
        <v>12272.2</v>
      </c>
      <c r="K99" s="297"/>
      <c r="L99" s="172"/>
      <c r="M99" s="172"/>
      <c r="N99" s="521"/>
      <c r="O99" s="521"/>
      <c r="P99" s="299">
        <f t="shared" si="9"/>
        <v>1.8822392638036811</v>
      </c>
      <c r="Q99" s="524"/>
      <c r="R99" s="145"/>
      <c r="S99" s="451">
        <f t="shared" si="11"/>
        <v>1.88</v>
      </c>
    </row>
    <row r="100" spans="2:19" ht="15.75" thickBot="1">
      <c r="B100" s="503"/>
      <c r="C100" s="500"/>
      <c r="D100" s="496"/>
      <c r="E100" s="496"/>
      <c r="F100" s="529"/>
      <c r="G100" s="146" t="s">
        <v>32</v>
      </c>
      <c r="H100" s="147" t="s">
        <v>263</v>
      </c>
      <c r="I100" s="39">
        <v>8065</v>
      </c>
      <c r="J100" s="39">
        <v>15439.66</v>
      </c>
      <c r="K100" s="146"/>
      <c r="L100" s="39"/>
      <c r="M100" s="39"/>
      <c r="N100" s="522"/>
      <c r="O100" s="522"/>
      <c r="P100" s="148">
        <f t="shared" si="9"/>
        <v>1.9144029758214507</v>
      </c>
      <c r="Q100" s="525"/>
      <c r="R100" s="145"/>
      <c r="S100" s="451">
        <f t="shared" si="11"/>
        <v>1.91</v>
      </c>
    </row>
    <row r="101" spans="2:19">
      <c r="B101" s="501" t="s">
        <v>264</v>
      </c>
      <c r="C101" s="498" t="s">
        <v>265</v>
      </c>
      <c r="D101" s="497" t="s">
        <v>266</v>
      </c>
      <c r="E101" s="497" t="s">
        <v>267</v>
      </c>
      <c r="F101" s="527">
        <v>44762</v>
      </c>
      <c r="G101" s="306" t="s">
        <v>18</v>
      </c>
      <c r="H101" s="307" t="s">
        <v>268</v>
      </c>
      <c r="I101" s="259">
        <v>8584.5</v>
      </c>
      <c r="J101" s="259">
        <v>16361.93</v>
      </c>
      <c r="K101" s="306">
        <v>8</v>
      </c>
      <c r="L101" s="259">
        <f>I101*K101</f>
        <v>68676</v>
      </c>
      <c r="M101" s="259">
        <f>J101*K101</f>
        <v>130895.44</v>
      </c>
      <c r="N101" s="526">
        <f>SUM(L101:L102)</f>
        <v>152000.04</v>
      </c>
      <c r="O101" s="526">
        <f>SUM(M101:M102)</f>
        <v>292324.95999999996</v>
      </c>
      <c r="P101" s="308">
        <f t="shared" si="9"/>
        <v>1.9059852058943445</v>
      </c>
      <c r="Q101" s="523">
        <f>O101/N101</f>
        <v>1.9231900202131522</v>
      </c>
      <c r="R101" s="145"/>
      <c r="S101" s="451">
        <f t="shared" si="11"/>
        <v>1.91</v>
      </c>
    </row>
    <row r="102" spans="2:19" ht="15.75" thickBot="1">
      <c r="B102" s="503"/>
      <c r="C102" s="499"/>
      <c r="D102" s="495"/>
      <c r="E102" s="495"/>
      <c r="F102" s="528"/>
      <c r="G102" s="74" t="s">
        <v>18</v>
      </c>
      <c r="H102" s="144" t="s">
        <v>269</v>
      </c>
      <c r="I102" s="37">
        <v>6943.67</v>
      </c>
      <c r="J102" s="37">
        <v>13452.46</v>
      </c>
      <c r="K102" s="74">
        <v>12</v>
      </c>
      <c r="L102" s="37">
        <f>I102*K102</f>
        <v>83324.040000000008</v>
      </c>
      <c r="M102" s="37">
        <f>J102*K102</f>
        <v>161429.51999999999</v>
      </c>
      <c r="N102" s="521"/>
      <c r="O102" s="521"/>
      <c r="P102" s="145">
        <f t="shared" si="9"/>
        <v>1.937370295535358</v>
      </c>
      <c r="Q102" s="524"/>
      <c r="R102" s="145"/>
      <c r="S102" s="451">
        <f t="shared" si="11"/>
        <v>1.94</v>
      </c>
    </row>
    <row r="103" spans="2:19">
      <c r="B103" s="501" t="s">
        <v>270</v>
      </c>
      <c r="C103" s="498" t="s">
        <v>271</v>
      </c>
      <c r="D103" s="497" t="s">
        <v>272</v>
      </c>
      <c r="E103" s="497" t="s">
        <v>273</v>
      </c>
      <c r="F103" s="527">
        <v>44783</v>
      </c>
      <c r="G103" s="306" t="s">
        <v>18</v>
      </c>
      <c r="H103" s="381" t="s">
        <v>274</v>
      </c>
      <c r="I103" s="259">
        <v>27053.52</v>
      </c>
      <c r="J103" s="259">
        <v>48492.09</v>
      </c>
      <c r="K103" s="306">
        <v>9</v>
      </c>
      <c r="L103" s="259">
        <f t="shared" ref="L103:L111" si="16">I103*K103</f>
        <v>243481.68</v>
      </c>
      <c r="M103" s="259">
        <f t="shared" ref="M103:M111" si="17">J103*K103</f>
        <v>436428.80999999994</v>
      </c>
      <c r="N103" s="526">
        <f>SUM(L103:L107)</f>
        <v>383328.65</v>
      </c>
      <c r="O103" s="526">
        <f>SUM(M103:M107)</f>
        <v>687615.37</v>
      </c>
      <c r="P103" s="308">
        <f t="shared" si="9"/>
        <v>1.7924502985193793</v>
      </c>
      <c r="Q103" s="523">
        <f>O103/N103</f>
        <v>1.7938011416574262</v>
      </c>
      <c r="R103" s="145"/>
      <c r="S103" s="451">
        <f t="shared" si="11"/>
        <v>1.79</v>
      </c>
    </row>
    <row r="104" spans="2:19" ht="15" customHeight="1">
      <c r="B104" s="502"/>
      <c r="C104" s="499"/>
      <c r="D104" s="495"/>
      <c r="E104" s="495"/>
      <c r="F104" s="528"/>
      <c r="G104" s="74" t="s">
        <v>18</v>
      </c>
      <c r="H104" s="380" t="s">
        <v>275</v>
      </c>
      <c r="I104" s="37">
        <v>27053.52</v>
      </c>
      <c r="J104" s="37">
        <v>48492.09</v>
      </c>
      <c r="K104" s="74">
        <v>2</v>
      </c>
      <c r="L104" s="37">
        <f t="shared" si="16"/>
        <v>54107.040000000001</v>
      </c>
      <c r="M104" s="37">
        <f>J104*K104</f>
        <v>96984.18</v>
      </c>
      <c r="N104" s="521"/>
      <c r="O104" s="521"/>
      <c r="P104" s="145">
        <f>J104/I104</f>
        <v>1.7924502985193793</v>
      </c>
      <c r="Q104" s="524"/>
      <c r="R104" s="145"/>
      <c r="S104" s="451">
        <f t="shared" si="11"/>
        <v>1.79</v>
      </c>
    </row>
    <row r="105" spans="2:19">
      <c r="B105" s="502"/>
      <c r="C105" s="499"/>
      <c r="D105" s="495"/>
      <c r="E105" s="495"/>
      <c r="F105" s="528"/>
      <c r="G105" s="297" t="s">
        <v>43</v>
      </c>
      <c r="H105" s="379" t="s">
        <v>276</v>
      </c>
      <c r="I105" s="172">
        <v>27053.52</v>
      </c>
      <c r="J105" s="172">
        <v>48492.09</v>
      </c>
      <c r="K105" s="297">
        <v>1</v>
      </c>
      <c r="L105" s="172">
        <f t="shared" si="16"/>
        <v>27053.52</v>
      </c>
      <c r="M105" s="172">
        <f t="shared" si="17"/>
        <v>48492.09</v>
      </c>
      <c r="N105" s="521"/>
      <c r="O105" s="521"/>
      <c r="P105" s="299">
        <f t="shared" si="9"/>
        <v>1.7924502985193793</v>
      </c>
      <c r="Q105" s="524"/>
      <c r="R105" s="145"/>
      <c r="S105" s="451" t="str">
        <f t="shared" si="11"/>
        <v/>
      </c>
    </row>
    <row r="106" spans="2:19">
      <c r="B106" s="502"/>
      <c r="C106" s="499"/>
      <c r="D106" s="495"/>
      <c r="E106" s="495"/>
      <c r="F106" s="528"/>
      <c r="G106" s="74" t="s">
        <v>6</v>
      </c>
      <c r="H106" s="380" t="s">
        <v>277</v>
      </c>
      <c r="I106" s="37">
        <v>22757.75</v>
      </c>
      <c r="J106" s="37">
        <v>40891.11</v>
      </c>
      <c r="K106" s="74">
        <v>1</v>
      </c>
      <c r="L106" s="37">
        <f t="shared" si="16"/>
        <v>22757.75</v>
      </c>
      <c r="M106" s="37">
        <f t="shared" si="17"/>
        <v>40891.11</v>
      </c>
      <c r="N106" s="521"/>
      <c r="O106" s="521"/>
      <c r="P106" s="145">
        <f t="shared" si="9"/>
        <v>1.7967993320956597</v>
      </c>
      <c r="Q106" s="524"/>
      <c r="R106" s="145"/>
      <c r="S106" s="451">
        <f t="shared" si="11"/>
        <v>1.8</v>
      </c>
    </row>
    <row r="107" spans="2:19" ht="15.75" thickBot="1">
      <c r="B107" s="503"/>
      <c r="C107" s="500"/>
      <c r="D107" s="496"/>
      <c r="E107" s="496"/>
      <c r="F107" s="529"/>
      <c r="G107" s="301" t="s">
        <v>12</v>
      </c>
      <c r="H107" s="382" t="s">
        <v>278</v>
      </c>
      <c r="I107" s="181">
        <v>17964.330000000002</v>
      </c>
      <c r="J107" s="181">
        <v>32409.59</v>
      </c>
      <c r="K107" s="301">
        <v>2</v>
      </c>
      <c r="L107" s="181">
        <f t="shared" si="16"/>
        <v>35928.660000000003</v>
      </c>
      <c r="M107" s="181">
        <f t="shared" si="17"/>
        <v>64819.18</v>
      </c>
      <c r="N107" s="522"/>
      <c r="O107" s="522"/>
      <c r="P107" s="309">
        <f t="shared" si="9"/>
        <v>1.8041079183025472</v>
      </c>
      <c r="Q107" s="525"/>
      <c r="R107" s="145"/>
      <c r="S107" s="451">
        <f t="shared" si="11"/>
        <v>1.8</v>
      </c>
    </row>
    <row r="108" spans="2:19">
      <c r="B108" s="501" t="s">
        <v>279</v>
      </c>
      <c r="C108" s="498" t="s">
        <v>280</v>
      </c>
      <c r="D108" s="497" t="s">
        <v>281</v>
      </c>
      <c r="E108" s="497" t="s">
        <v>282</v>
      </c>
      <c r="F108" s="527">
        <v>44588</v>
      </c>
      <c r="G108" s="149" t="s">
        <v>40</v>
      </c>
      <c r="H108" s="150" t="s">
        <v>283</v>
      </c>
      <c r="I108" s="35">
        <v>8000</v>
      </c>
      <c r="J108" s="35">
        <v>18749.28</v>
      </c>
      <c r="K108" s="149">
        <v>4</v>
      </c>
      <c r="L108" s="35">
        <f t="shared" si="16"/>
        <v>32000</v>
      </c>
      <c r="M108" s="35">
        <f t="shared" si="17"/>
        <v>74997.119999999995</v>
      </c>
      <c r="N108" s="526">
        <f>SUM(L108:L121)</f>
        <v>457080</v>
      </c>
      <c r="O108" s="526">
        <f>SUM(M108:M121)</f>
        <v>1071218.72</v>
      </c>
      <c r="P108" s="151">
        <f t="shared" si="9"/>
        <v>2.3436599999999999</v>
      </c>
      <c r="Q108" s="523">
        <f>O108/N108</f>
        <v>2.3436131968145619</v>
      </c>
      <c r="R108" s="145"/>
      <c r="S108" s="451">
        <f t="shared" si="11"/>
        <v>2.34</v>
      </c>
    </row>
    <row r="109" spans="2:19">
      <c r="B109" s="502"/>
      <c r="C109" s="499"/>
      <c r="D109" s="495"/>
      <c r="E109" s="495"/>
      <c r="F109" s="528"/>
      <c r="G109" s="297" t="s">
        <v>43</v>
      </c>
      <c r="H109" s="300" t="s">
        <v>284</v>
      </c>
      <c r="I109" s="172">
        <v>14000</v>
      </c>
      <c r="J109" s="172">
        <v>33332.639999999999</v>
      </c>
      <c r="K109" s="297">
        <v>2</v>
      </c>
      <c r="L109" s="172">
        <f t="shared" si="16"/>
        <v>28000</v>
      </c>
      <c r="M109" s="172">
        <f t="shared" si="17"/>
        <v>66665.279999999999</v>
      </c>
      <c r="N109" s="521"/>
      <c r="O109" s="521"/>
      <c r="P109" s="299">
        <f t="shared" si="9"/>
        <v>2.380902857142857</v>
      </c>
      <c r="Q109" s="524"/>
      <c r="R109" s="145"/>
      <c r="S109" s="451" t="str">
        <f t="shared" si="11"/>
        <v/>
      </c>
    </row>
    <row r="110" spans="2:19">
      <c r="B110" s="502"/>
      <c r="C110" s="499"/>
      <c r="D110" s="495"/>
      <c r="E110" s="495"/>
      <c r="F110" s="528"/>
      <c r="G110" s="74" t="s">
        <v>45</v>
      </c>
      <c r="H110" s="144" t="s">
        <v>285</v>
      </c>
      <c r="I110" s="37">
        <v>9000</v>
      </c>
      <c r="J110" s="37">
        <v>20833.120000000003</v>
      </c>
      <c r="K110" s="74">
        <v>1.9999999999999998</v>
      </c>
      <c r="L110" s="37">
        <f t="shared" si="16"/>
        <v>17999.999999999996</v>
      </c>
      <c r="M110" s="37">
        <f t="shared" si="17"/>
        <v>41666.239999999998</v>
      </c>
      <c r="N110" s="521"/>
      <c r="O110" s="521"/>
      <c r="P110" s="145">
        <f t="shared" si="9"/>
        <v>2.3147911111111115</v>
      </c>
      <c r="Q110" s="524"/>
      <c r="R110" s="145"/>
      <c r="S110" s="451">
        <f t="shared" si="11"/>
        <v>2.31</v>
      </c>
    </row>
    <row r="111" spans="2:19">
      <c r="B111" s="502"/>
      <c r="C111" s="499"/>
      <c r="D111" s="495"/>
      <c r="E111" s="495"/>
      <c r="F111" s="528"/>
      <c r="G111" s="297" t="s">
        <v>43</v>
      </c>
      <c r="H111" s="300" t="s">
        <v>286</v>
      </c>
      <c r="I111" s="172">
        <v>12500</v>
      </c>
      <c r="J111" s="172">
        <v>29164.960000000003</v>
      </c>
      <c r="K111" s="297">
        <v>1</v>
      </c>
      <c r="L111" s="172">
        <f t="shared" si="16"/>
        <v>12500</v>
      </c>
      <c r="M111" s="172">
        <f t="shared" si="17"/>
        <v>29164.960000000003</v>
      </c>
      <c r="N111" s="521"/>
      <c r="O111" s="521"/>
      <c r="P111" s="299">
        <f t="shared" si="9"/>
        <v>2.3331968000000001</v>
      </c>
      <c r="Q111" s="524"/>
      <c r="R111" s="145"/>
      <c r="S111" s="451" t="str">
        <f t="shared" si="11"/>
        <v/>
      </c>
    </row>
    <row r="112" spans="2:19">
      <c r="B112" s="502"/>
      <c r="C112" s="499"/>
      <c r="D112" s="495"/>
      <c r="E112" s="495"/>
      <c r="F112" s="528"/>
      <c r="G112" s="74" t="s">
        <v>32</v>
      </c>
      <c r="H112" s="166" t="s">
        <v>287</v>
      </c>
      <c r="I112" s="37">
        <v>8875</v>
      </c>
      <c r="J112" s="37">
        <v>19791.2</v>
      </c>
      <c r="K112" s="74">
        <v>8</v>
      </c>
      <c r="L112" s="37">
        <f t="shared" ref="L112:L180" si="18">I112*K112</f>
        <v>71000</v>
      </c>
      <c r="M112" s="37">
        <f t="shared" ref="M112:M180" si="19">J112*K112</f>
        <v>158329.60000000001</v>
      </c>
      <c r="N112" s="521"/>
      <c r="O112" s="521"/>
      <c r="P112" s="145">
        <f t="shared" si="9"/>
        <v>2.2299943661971833</v>
      </c>
      <c r="Q112" s="524"/>
      <c r="R112" s="145"/>
      <c r="S112" s="451">
        <f t="shared" si="11"/>
        <v>2.23</v>
      </c>
    </row>
    <row r="113" spans="2:19">
      <c r="B113" s="502"/>
      <c r="C113" s="499"/>
      <c r="D113" s="495"/>
      <c r="E113" s="495"/>
      <c r="F113" s="528"/>
      <c r="G113" s="297" t="s">
        <v>32</v>
      </c>
      <c r="H113" s="298" t="s">
        <v>288</v>
      </c>
      <c r="I113" s="172">
        <v>8580</v>
      </c>
      <c r="J113" s="172">
        <v>20833.120000000003</v>
      </c>
      <c r="K113" s="297">
        <v>5.9999999999999991</v>
      </c>
      <c r="L113" s="172">
        <f t="shared" si="18"/>
        <v>51479.999999999993</v>
      </c>
      <c r="M113" s="172">
        <f t="shared" si="19"/>
        <v>124998.72</v>
      </c>
      <c r="N113" s="521"/>
      <c r="O113" s="521"/>
      <c r="P113" s="299">
        <f t="shared" si="9"/>
        <v>2.4281025641025642</v>
      </c>
      <c r="Q113" s="524"/>
      <c r="R113" s="145"/>
      <c r="S113" s="451">
        <f t="shared" si="11"/>
        <v>2.4300000000000002</v>
      </c>
    </row>
    <row r="114" spans="2:19">
      <c r="B114" s="502"/>
      <c r="C114" s="499"/>
      <c r="D114" s="495"/>
      <c r="E114" s="495"/>
      <c r="F114" s="528"/>
      <c r="G114" s="74" t="s">
        <v>43</v>
      </c>
      <c r="H114" s="144" t="s">
        <v>289</v>
      </c>
      <c r="I114" s="37">
        <v>6900</v>
      </c>
      <c r="J114" s="37">
        <v>17499.68</v>
      </c>
      <c r="K114" s="74">
        <v>1</v>
      </c>
      <c r="L114" s="37">
        <f t="shared" si="18"/>
        <v>6900</v>
      </c>
      <c r="M114" s="37">
        <f t="shared" si="19"/>
        <v>17499.68</v>
      </c>
      <c r="N114" s="521"/>
      <c r="O114" s="521"/>
      <c r="P114" s="145">
        <f t="shared" si="9"/>
        <v>2.536185507246377</v>
      </c>
      <c r="Q114" s="524"/>
      <c r="R114" s="145"/>
      <c r="S114" s="451" t="str">
        <f t="shared" si="11"/>
        <v/>
      </c>
    </row>
    <row r="115" spans="2:19">
      <c r="B115" s="502"/>
      <c r="C115" s="499"/>
      <c r="D115" s="495"/>
      <c r="E115" s="495"/>
      <c r="F115" s="528"/>
      <c r="G115" s="297" t="s">
        <v>43</v>
      </c>
      <c r="H115" s="300" t="s">
        <v>290</v>
      </c>
      <c r="I115" s="172">
        <v>6000</v>
      </c>
      <c r="J115" s="172">
        <v>14998.72</v>
      </c>
      <c r="K115" s="297">
        <v>1.0000000000000002</v>
      </c>
      <c r="L115" s="172">
        <f t="shared" si="18"/>
        <v>6000.0000000000009</v>
      </c>
      <c r="M115" s="172">
        <f t="shared" si="19"/>
        <v>14998.720000000003</v>
      </c>
      <c r="N115" s="521"/>
      <c r="O115" s="521"/>
      <c r="P115" s="299">
        <f t="shared" si="9"/>
        <v>2.4997866666666666</v>
      </c>
      <c r="Q115" s="524"/>
      <c r="R115" s="145"/>
      <c r="S115" s="451" t="str">
        <f t="shared" si="11"/>
        <v/>
      </c>
    </row>
    <row r="116" spans="2:19">
      <c r="B116" s="502"/>
      <c r="C116" s="499"/>
      <c r="D116" s="495"/>
      <c r="E116" s="495"/>
      <c r="F116" s="528"/>
      <c r="G116" s="74" t="s">
        <v>10</v>
      </c>
      <c r="H116" s="380" t="s">
        <v>291</v>
      </c>
      <c r="I116" s="37">
        <v>7700</v>
      </c>
      <c r="J116" s="37">
        <v>17499.68</v>
      </c>
      <c r="K116" s="74">
        <v>1</v>
      </c>
      <c r="L116" s="37">
        <f t="shared" si="18"/>
        <v>7700</v>
      </c>
      <c r="M116" s="37">
        <f t="shared" si="19"/>
        <v>17499.68</v>
      </c>
      <c r="N116" s="521"/>
      <c r="O116" s="521"/>
      <c r="P116" s="145">
        <f t="shared" si="9"/>
        <v>2.2726857142857142</v>
      </c>
      <c r="Q116" s="524"/>
      <c r="R116" s="145"/>
      <c r="S116" s="451">
        <f t="shared" si="11"/>
        <v>2.27</v>
      </c>
    </row>
    <row r="117" spans="2:19">
      <c r="B117" s="502"/>
      <c r="C117" s="499"/>
      <c r="D117" s="495"/>
      <c r="E117" s="495"/>
      <c r="F117" s="528"/>
      <c r="G117" s="297" t="s">
        <v>43</v>
      </c>
      <c r="H117" s="379" t="s">
        <v>292</v>
      </c>
      <c r="I117" s="172">
        <v>8500</v>
      </c>
      <c r="J117" s="172">
        <v>19998.879999999997</v>
      </c>
      <c r="K117" s="297">
        <v>5.0000000000000009</v>
      </c>
      <c r="L117" s="172">
        <f t="shared" si="18"/>
        <v>42500.000000000007</v>
      </c>
      <c r="M117" s="172">
        <f t="shared" si="19"/>
        <v>99994.400000000009</v>
      </c>
      <c r="N117" s="521"/>
      <c r="O117" s="521"/>
      <c r="P117" s="299">
        <f t="shared" si="9"/>
        <v>2.3528094117647056</v>
      </c>
      <c r="Q117" s="524"/>
      <c r="R117" s="145"/>
      <c r="S117" s="451" t="str">
        <f t="shared" si="11"/>
        <v/>
      </c>
    </row>
    <row r="118" spans="2:19">
      <c r="B118" s="502"/>
      <c r="C118" s="499"/>
      <c r="D118" s="495"/>
      <c r="E118" s="495"/>
      <c r="F118" s="528"/>
      <c r="G118" s="74" t="s">
        <v>43</v>
      </c>
      <c r="H118" s="380" t="s">
        <v>293</v>
      </c>
      <c r="I118" s="37">
        <v>13500</v>
      </c>
      <c r="J118" s="37">
        <v>31665.919999999998</v>
      </c>
      <c r="K118" s="74">
        <v>5</v>
      </c>
      <c r="L118" s="37">
        <f t="shared" si="18"/>
        <v>67500</v>
      </c>
      <c r="M118" s="37">
        <f t="shared" si="19"/>
        <v>158329.59999999998</v>
      </c>
      <c r="N118" s="521"/>
      <c r="O118" s="521"/>
      <c r="P118" s="145">
        <f t="shared" si="9"/>
        <v>2.3456237037037035</v>
      </c>
      <c r="Q118" s="524"/>
      <c r="R118" s="145"/>
      <c r="S118" s="451" t="str">
        <f t="shared" si="11"/>
        <v/>
      </c>
    </row>
    <row r="119" spans="2:19">
      <c r="B119" s="502"/>
      <c r="C119" s="499"/>
      <c r="D119" s="495"/>
      <c r="E119" s="495"/>
      <c r="F119" s="528"/>
      <c r="G119" s="297" t="s">
        <v>24</v>
      </c>
      <c r="H119" s="300" t="s">
        <v>294</v>
      </c>
      <c r="I119" s="172">
        <v>9000</v>
      </c>
      <c r="J119" s="172">
        <v>20833.120000000003</v>
      </c>
      <c r="K119" s="297">
        <v>3.9999999999999996</v>
      </c>
      <c r="L119" s="172">
        <f t="shared" si="18"/>
        <v>35999.999999999993</v>
      </c>
      <c r="M119" s="172">
        <f t="shared" si="19"/>
        <v>83332.479999999996</v>
      </c>
      <c r="N119" s="521"/>
      <c r="O119" s="521"/>
      <c r="P119" s="299">
        <f t="shared" si="9"/>
        <v>2.3147911111111115</v>
      </c>
      <c r="Q119" s="524"/>
      <c r="R119" s="145"/>
      <c r="S119" s="451">
        <f t="shared" si="11"/>
        <v>2.31</v>
      </c>
    </row>
    <row r="120" spans="2:19">
      <c r="B120" s="502"/>
      <c r="C120" s="499"/>
      <c r="D120" s="495"/>
      <c r="E120" s="495"/>
      <c r="F120" s="528"/>
      <c r="G120" s="74" t="s">
        <v>18</v>
      </c>
      <c r="H120" s="144" t="s">
        <v>295</v>
      </c>
      <c r="I120" s="37">
        <v>11000</v>
      </c>
      <c r="J120" s="37">
        <v>26387.68</v>
      </c>
      <c r="K120" s="74">
        <v>6</v>
      </c>
      <c r="L120" s="37">
        <f t="shared" si="18"/>
        <v>66000</v>
      </c>
      <c r="M120" s="37">
        <f t="shared" si="19"/>
        <v>158326.08000000002</v>
      </c>
      <c r="N120" s="521"/>
      <c r="O120" s="521"/>
      <c r="P120" s="145">
        <f t="shared" si="9"/>
        <v>2.3988800000000001</v>
      </c>
      <c r="Q120" s="524"/>
      <c r="R120" s="145"/>
      <c r="S120" s="451">
        <f t="shared" si="11"/>
        <v>2.4</v>
      </c>
    </row>
    <row r="121" spans="2:19" ht="15.75" thickBot="1">
      <c r="B121" s="503"/>
      <c r="C121" s="500"/>
      <c r="D121" s="496"/>
      <c r="E121" s="496"/>
      <c r="F121" s="529"/>
      <c r="G121" s="301" t="s">
        <v>43</v>
      </c>
      <c r="H121" s="302" t="s">
        <v>296</v>
      </c>
      <c r="I121" s="181">
        <v>11500</v>
      </c>
      <c r="J121" s="181">
        <v>25416.16</v>
      </c>
      <c r="K121" s="301">
        <v>1</v>
      </c>
      <c r="L121" s="181">
        <f t="shared" si="18"/>
        <v>11500</v>
      </c>
      <c r="M121" s="181">
        <f t="shared" si="19"/>
        <v>25416.16</v>
      </c>
      <c r="N121" s="522"/>
      <c r="O121" s="522"/>
      <c r="P121" s="309">
        <f t="shared" si="9"/>
        <v>2.2101008695652173</v>
      </c>
      <c r="Q121" s="525"/>
      <c r="R121" s="145"/>
      <c r="S121" s="451" t="str">
        <f t="shared" si="11"/>
        <v/>
      </c>
    </row>
    <row r="122" spans="2:19">
      <c r="B122" s="501" t="s">
        <v>297</v>
      </c>
      <c r="C122" s="498">
        <v>582022</v>
      </c>
      <c r="D122" s="497" t="s">
        <v>298</v>
      </c>
      <c r="E122" s="497" t="s">
        <v>299</v>
      </c>
      <c r="F122" s="527">
        <v>44687</v>
      </c>
      <c r="G122" s="149" t="s">
        <v>38</v>
      </c>
      <c r="H122" s="150" t="s">
        <v>38</v>
      </c>
      <c r="I122" s="35">
        <v>9800</v>
      </c>
      <c r="J122" s="35">
        <v>23747.78</v>
      </c>
      <c r="K122" s="149">
        <v>1</v>
      </c>
      <c r="L122" s="35">
        <f t="shared" si="18"/>
        <v>9800</v>
      </c>
      <c r="M122" s="35">
        <f t="shared" si="19"/>
        <v>23747.78</v>
      </c>
      <c r="N122" s="526">
        <f>SUM(L122:L126)</f>
        <v>32550</v>
      </c>
      <c r="O122" s="526">
        <f>SUM(M122:M126)</f>
        <v>80093.929999999993</v>
      </c>
      <c r="P122" s="151">
        <f t="shared" si="9"/>
        <v>2.4232428571428568</v>
      </c>
      <c r="Q122" s="523">
        <f>O122/N122</f>
        <v>2.4606430107526878</v>
      </c>
      <c r="R122" s="145"/>
      <c r="S122" s="451">
        <f t="shared" si="11"/>
        <v>2.42</v>
      </c>
    </row>
    <row r="123" spans="2:19">
      <c r="B123" s="502"/>
      <c r="C123" s="499"/>
      <c r="D123" s="495"/>
      <c r="E123" s="495"/>
      <c r="F123" s="528"/>
      <c r="G123" s="297" t="s">
        <v>14</v>
      </c>
      <c r="H123" s="379" t="s">
        <v>300</v>
      </c>
      <c r="I123" s="172">
        <v>4000</v>
      </c>
      <c r="J123" s="172">
        <v>10122.51</v>
      </c>
      <c r="K123" s="297">
        <v>1</v>
      </c>
      <c r="L123" s="172">
        <f t="shared" si="18"/>
        <v>4000</v>
      </c>
      <c r="M123" s="172">
        <f t="shared" si="19"/>
        <v>10122.51</v>
      </c>
      <c r="N123" s="521"/>
      <c r="O123" s="521"/>
      <c r="P123" s="299">
        <f t="shared" si="9"/>
        <v>2.5306275</v>
      </c>
      <c r="Q123" s="524"/>
      <c r="R123" s="145"/>
      <c r="S123" s="451">
        <f t="shared" si="11"/>
        <v>2.5299999999999998</v>
      </c>
    </row>
    <row r="124" spans="2:19">
      <c r="B124" s="502"/>
      <c r="C124" s="499"/>
      <c r="D124" s="495"/>
      <c r="E124" s="495"/>
      <c r="F124" s="528"/>
      <c r="G124" s="74" t="s">
        <v>16</v>
      </c>
      <c r="H124" s="380" t="s">
        <v>156</v>
      </c>
      <c r="I124" s="37">
        <v>5500</v>
      </c>
      <c r="J124" s="37">
        <v>13646.28</v>
      </c>
      <c r="K124" s="74">
        <v>1.5</v>
      </c>
      <c r="L124" s="37">
        <f t="shared" si="18"/>
        <v>8250</v>
      </c>
      <c r="M124" s="37">
        <f t="shared" si="19"/>
        <v>20469.420000000002</v>
      </c>
      <c r="N124" s="521"/>
      <c r="O124" s="521"/>
      <c r="P124" s="145">
        <f t="shared" si="9"/>
        <v>2.4811418181818183</v>
      </c>
      <c r="Q124" s="524"/>
      <c r="R124" s="145"/>
      <c r="S124" s="451">
        <f t="shared" si="11"/>
        <v>2.48</v>
      </c>
    </row>
    <row r="125" spans="2:19">
      <c r="B125" s="502"/>
      <c r="C125" s="499"/>
      <c r="D125" s="495"/>
      <c r="E125" s="495"/>
      <c r="F125" s="528"/>
      <c r="G125" s="297" t="s">
        <v>18</v>
      </c>
      <c r="H125" s="300" t="s">
        <v>155</v>
      </c>
      <c r="I125" s="172">
        <v>8000</v>
      </c>
      <c r="J125" s="172">
        <v>19519.29</v>
      </c>
      <c r="K125" s="297">
        <v>1</v>
      </c>
      <c r="L125" s="172">
        <f t="shared" si="18"/>
        <v>8000</v>
      </c>
      <c r="M125" s="172">
        <f t="shared" si="19"/>
        <v>19519.29</v>
      </c>
      <c r="N125" s="521"/>
      <c r="O125" s="521"/>
      <c r="P125" s="299">
        <f t="shared" si="9"/>
        <v>2.4399112500000002</v>
      </c>
      <c r="Q125" s="524"/>
      <c r="R125" s="145"/>
      <c r="S125" s="451">
        <f t="shared" si="11"/>
        <v>2.44</v>
      </c>
    </row>
    <row r="126" spans="2:19" ht="15.75" thickBot="1">
      <c r="B126" s="502"/>
      <c r="C126" s="499"/>
      <c r="D126" s="495"/>
      <c r="E126" s="495"/>
      <c r="F126" s="528"/>
      <c r="G126" s="74" t="s">
        <v>18</v>
      </c>
      <c r="H126" s="380" t="s">
        <v>301</v>
      </c>
      <c r="I126" s="37">
        <v>5000</v>
      </c>
      <c r="J126" s="37">
        <v>12469.86</v>
      </c>
      <c r="K126" s="74">
        <v>0.5</v>
      </c>
      <c r="L126" s="37">
        <f t="shared" si="18"/>
        <v>2500</v>
      </c>
      <c r="M126" s="37">
        <f t="shared" si="19"/>
        <v>6234.93</v>
      </c>
      <c r="N126" s="521"/>
      <c r="O126" s="521"/>
      <c r="P126" s="145">
        <f t="shared" si="9"/>
        <v>2.4939720000000003</v>
      </c>
      <c r="Q126" s="524"/>
      <c r="R126" s="145"/>
      <c r="S126" s="451">
        <f t="shared" si="11"/>
        <v>2.4900000000000002</v>
      </c>
    </row>
    <row r="127" spans="2:19">
      <c r="B127" s="501" t="s">
        <v>246</v>
      </c>
      <c r="C127" s="498">
        <v>762022</v>
      </c>
      <c r="D127" s="497" t="s">
        <v>248</v>
      </c>
      <c r="E127" s="497" t="s">
        <v>302</v>
      </c>
      <c r="F127" s="527">
        <v>44782</v>
      </c>
      <c r="G127" s="306" t="s">
        <v>16</v>
      </c>
      <c r="H127" s="307" t="s">
        <v>303</v>
      </c>
      <c r="I127" s="259">
        <v>10039.879999999999</v>
      </c>
      <c r="J127" s="259">
        <v>17808.96</v>
      </c>
      <c r="K127" s="306">
        <v>13</v>
      </c>
      <c r="L127" s="259">
        <f t="shared" si="18"/>
        <v>130518.43999999999</v>
      </c>
      <c r="M127" s="259">
        <f t="shared" si="19"/>
        <v>231516.47999999998</v>
      </c>
      <c r="N127" s="526">
        <f>SUM(L127:L131)</f>
        <v>489127.3233333333</v>
      </c>
      <c r="O127" s="526">
        <f>SUM(M127:M131)</f>
        <v>858036.2533333333</v>
      </c>
      <c r="P127" s="308">
        <f t="shared" si="9"/>
        <v>1.7738219978724845</v>
      </c>
      <c r="Q127" s="523">
        <f>O127/N127</f>
        <v>1.7542186101686938</v>
      </c>
      <c r="R127" s="145"/>
      <c r="S127" s="451">
        <f t="shared" si="11"/>
        <v>1.77</v>
      </c>
    </row>
    <row r="128" spans="2:19">
      <c r="B128" s="502"/>
      <c r="C128" s="499"/>
      <c r="D128" s="495"/>
      <c r="E128" s="495"/>
      <c r="F128" s="528"/>
      <c r="G128" s="74" t="s">
        <v>18</v>
      </c>
      <c r="H128" s="144" t="s">
        <v>304</v>
      </c>
      <c r="I128" s="37">
        <v>14142.59</v>
      </c>
      <c r="J128" s="37">
        <v>24698.46</v>
      </c>
      <c r="K128" s="74">
        <v>14</v>
      </c>
      <c r="L128" s="37">
        <f t="shared" si="18"/>
        <v>197996.26</v>
      </c>
      <c r="M128" s="37">
        <f t="shared" si="19"/>
        <v>345778.44</v>
      </c>
      <c r="N128" s="521"/>
      <c r="O128" s="521"/>
      <c r="P128" s="145">
        <f t="shared" ref="P128:P191" si="20">J128/I128</f>
        <v>1.746388744918717</v>
      </c>
      <c r="Q128" s="524"/>
      <c r="R128" s="145"/>
      <c r="S128" s="451">
        <f t="shared" si="11"/>
        <v>1.75</v>
      </c>
    </row>
    <row r="129" spans="2:19">
      <c r="B129" s="502"/>
      <c r="C129" s="499"/>
      <c r="D129" s="495"/>
      <c r="E129" s="495"/>
      <c r="F129" s="528"/>
      <c r="G129" s="297" t="s">
        <v>18</v>
      </c>
      <c r="H129" s="300" t="s">
        <v>305</v>
      </c>
      <c r="I129" s="172">
        <v>12526.8</v>
      </c>
      <c r="J129" s="172">
        <v>21984.35</v>
      </c>
      <c r="K129" s="297">
        <v>2.9999999999999996</v>
      </c>
      <c r="L129" s="172">
        <f t="shared" si="18"/>
        <v>37580.399999999994</v>
      </c>
      <c r="M129" s="172">
        <f t="shared" si="19"/>
        <v>65953.049999999988</v>
      </c>
      <c r="N129" s="521"/>
      <c r="O129" s="521"/>
      <c r="P129" s="299">
        <f t="shared" si="20"/>
        <v>1.7549853114921607</v>
      </c>
      <c r="Q129" s="524"/>
      <c r="R129" s="145"/>
      <c r="S129" s="451">
        <f t="shared" si="11"/>
        <v>1.75</v>
      </c>
    </row>
    <row r="130" spans="2:19">
      <c r="B130" s="502"/>
      <c r="C130" s="499"/>
      <c r="D130" s="495"/>
      <c r="E130" s="495"/>
      <c r="F130" s="528"/>
      <c r="G130" s="74" t="s">
        <v>6</v>
      </c>
      <c r="H130" s="144" t="s">
        <v>306</v>
      </c>
      <c r="I130" s="37">
        <v>17861.52</v>
      </c>
      <c r="J130" s="37">
        <v>30934.21</v>
      </c>
      <c r="K130" s="74">
        <v>3.0000000000000004</v>
      </c>
      <c r="L130" s="37">
        <f t="shared" si="18"/>
        <v>53584.560000000012</v>
      </c>
      <c r="M130" s="37">
        <f t="shared" si="19"/>
        <v>92802.63</v>
      </c>
      <c r="N130" s="521"/>
      <c r="O130" s="521"/>
      <c r="P130" s="145">
        <f t="shared" si="20"/>
        <v>1.7318912388195404</v>
      </c>
      <c r="Q130" s="524"/>
      <c r="R130" s="145"/>
      <c r="S130" s="451">
        <f t="shared" si="11"/>
        <v>1.73</v>
      </c>
    </row>
    <row r="131" spans="2:19" ht="15.75" thickBot="1">
      <c r="B131" s="502"/>
      <c r="C131" s="499"/>
      <c r="D131" s="495"/>
      <c r="E131" s="495"/>
      <c r="F131" s="528"/>
      <c r="G131" s="297" t="s">
        <v>38</v>
      </c>
      <c r="H131" s="300" t="s">
        <v>38</v>
      </c>
      <c r="I131" s="172">
        <v>12255.47</v>
      </c>
      <c r="J131" s="172">
        <v>21526.880000000001</v>
      </c>
      <c r="K131" s="311">
        <v>5.6666666666666661</v>
      </c>
      <c r="L131" s="172">
        <f t="shared" si="18"/>
        <v>69447.663333333316</v>
      </c>
      <c r="M131" s="172">
        <f t="shared" si="19"/>
        <v>121985.65333333332</v>
      </c>
      <c r="N131" s="521"/>
      <c r="O131" s="521"/>
      <c r="P131" s="299">
        <f t="shared" si="20"/>
        <v>1.7565119901562325</v>
      </c>
      <c r="Q131" s="524"/>
      <c r="R131" s="145"/>
      <c r="S131" s="451">
        <f t="shared" si="11"/>
        <v>1.76</v>
      </c>
    </row>
    <row r="132" spans="2:19">
      <c r="B132" s="501" t="s">
        <v>307</v>
      </c>
      <c r="C132" s="498">
        <v>762022</v>
      </c>
      <c r="D132" s="497" t="s">
        <v>308</v>
      </c>
      <c r="E132" s="497" t="s">
        <v>309</v>
      </c>
      <c r="F132" s="527">
        <v>44792</v>
      </c>
      <c r="G132" s="149" t="s">
        <v>34</v>
      </c>
      <c r="H132" s="150" t="s">
        <v>310</v>
      </c>
      <c r="I132" s="35">
        <v>12721</v>
      </c>
      <c r="J132" s="35">
        <v>27993.65</v>
      </c>
      <c r="K132" s="149">
        <v>19</v>
      </c>
      <c r="L132" s="35">
        <f t="shared" si="18"/>
        <v>241699</v>
      </c>
      <c r="M132" s="35">
        <f t="shared" si="19"/>
        <v>531879.35</v>
      </c>
      <c r="N132" s="526">
        <f>SUM(L132:L141)</f>
        <v>1541526</v>
      </c>
      <c r="O132" s="526">
        <f>SUM(M132:M141)</f>
        <v>3389366.21</v>
      </c>
      <c r="P132" s="151">
        <f t="shared" si="20"/>
        <v>2.2005856457825645</v>
      </c>
      <c r="Q132" s="523">
        <f>O132/N132</f>
        <v>2.1987084291799164</v>
      </c>
      <c r="R132" s="145"/>
      <c r="S132" s="451">
        <f t="shared" ref="S132:S195" si="21">IF(G132&lt;&gt;"-",ROUND(P132,2),"")</f>
        <v>2.2000000000000002</v>
      </c>
    </row>
    <row r="133" spans="2:19">
      <c r="B133" s="502"/>
      <c r="C133" s="499"/>
      <c r="D133" s="495"/>
      <c r="E133" s="495"/>
      <c r="F133" s="528"/>
      <c r="G133" s="297" t="s">
        <v>12</v>
      </c>
      <c r="H133" s="379" t="s">
        <v>311</v>
      </c>
      <c r="I133" s="172">
        <v>12400</v>
      </c>
      <c r="J133" s="172">
        <v>27320.77</v>
      </c>
      <c r="K133" s="297">
        <v>12</v>
      </c>
      <c r="L133" s="172">
        <f t="shared" si="18"/>
        <v>148800</v>
      </c>
      <c r="M133" s="172">
        <f t="shared" si="19"/>
        <v>327849.24</v>
      </c>
      <c r="N133" s="521"/>
      <c r="O133" s="521"/>
      <c r="P133" s="299">
        <f t="shared" si="20"/>
        <v>2.2032879032258066</v>
      </c>
      <c r="Q133" s="524"/>
      <c r="R133" s="145"/>
      <c r="S133" s="451">
        <f t="shared" si="21"/>
        <v>2.2000000000000002</v>
      </c>
    </row>
    <row r="134" spans="2:19">
      <c r="B134" s="502"/>
      <c r="C134" s="499"/>
      <c r="D134" s="495"/>
      <c r="E134" s="495"/>
      <c r="F134" s="528"/>
      <c r="G134" s="74" t="s">
        <v>43</v>
      </c>
      <c r="H134" s="380" t="s">
        <v>312</v>
      </c>
      <c r="I134" s="37">
        <v>12827</v>
      </c>
      <c r="J134" s="37">
        <v>28215.85</v>
      </c>
      <c r="K134" s="74">
        <v>14</v>
      </c>
      <c r="L134" s="37">
        <f t="shared" si="18"/>
        <v>179578</v>
      </c>
      <c r="M134" s="37">
        <f t="shared" si="19"/>
        <v>395021.89999999997</v>
      </c>
      <c r="N134" s="521"/>
      <c r="O134" s="521"/>
      <c r="P134" s="145">
        <f t="shared" si="20"/>
        <v>2.1997232400405395</v>
      </c>
      <c r="Q134" s="524"/>
      <c r="R134" s="145"/>
      <c r="S134" s="451" t="str">
        <f t="shared" si="21"/>
        <v/>
      </c>
    </row>
    <row r="135" spans="2:19">
      <c r="B135" s="502"/>
      <c r="C135" s="499"/>
      <c r="D135" s="495"/>
      <c r="E135" s="495"/>
      <c r="F135" s="528"/>
      <c r="G135" s="297" t="s">
        <v>4</v>
      </c>
      <c r="H135" s="379" t="s">
        <v>313</v>
      </c>
      <c r="I135" s="172">
        <v>12200</v>
      </c>
      <c r="J135" s="172">
        <v>26901.54</v>
      </c>
      <c r="K135" s="297">
        <v>24</v>
      </c>
      <c r="L135" s="172">
        <f t="shared" si="18"/>
        <v>292800</v>
      </c>
      <c r="M135" s="172">
        <f t="shared" si="19"/>
        <v>645636.96</v>
      </c>
      <c r="N135" s="521"/>
      <c r="O135" s="521"/>
      <c r="P135" s="299">
        <f t="shared" si="20"/>
        <v>2.2050442622950821</v>
      </c>
      <c r="Q135" s="524"/>
      <c r="R135" s="145"/>
      <c r="S135" s="451">
        <f t="shared" si="21"/>
        <v>2.21</v>
      </c>
    </row>
    <row r="136" spans="2:19">
      <c r="B136" s="502"/>
      <c r="C136" s="499"/>
      <c r="D136" s="495"/>
      <c r="E136" s="495"/>
      <c r="F136" s="528"/>
      <c r="G136" s="74" t="s">
        <v>6</v>
      </c>
      <c r="H136" s="380" t="s">
        <v>314</v>
      </c>
      <c r="I136" s="37">
        <v>16838</v>
      </c>
      <c r="J136" s="37">
        <v>36623.69</v>
      </c>
      <c r="K136" s="74">
        <v>7</v>
      </c>
      <c r="L136" s="37">
        <f t="shared" si="18"/>
        <v>117866</v>
      </c>
      <c r="M136" s="37">
        <f t="shared" si="19"/>
        <v>256365.83000000002</v>
      </c>
      <c r="N136" s="521"/>
      <c r="O136" s="521"/>
      <c r="P136" s="145">
        <f t="shared" si="20"/>
        <v>2.1750617650552324</v>
      </c>
      <c r="Q136" s="524"/>
      <c r="R136" s="145"/>
      <c r="S136" s="451">
        <f t="shared" si="21"/>
        <v>2.1800000000000002</v>
      </c>
    </row>
    <row r="137" spans="2:19">
      <c r="B137" s="502"/>
      <c r="C137" s="499"/>
      <c r="D137" s="495"/>
      <c r="E137" s="495"/>
      <c r="F137" s="528"/>
      <c r="G137" s="297" t="s">
        <v>43</v>
      </c>
      <c r="H137" s="379" t="s">
        <v>315</v>
      </c>
      <c r="I137" s="172">
        <v>16332</v>
      </c>
      <c r="J137" s="172">
        <v>35563.01</v>
      </c>
      <c r="K137" s="297">
        <v>10</v>
      </c>
      <c r="L137" s="172">
        <f t="shared" si="18"/>
        <v>163320</v>
      </c>
      <c r="M137" s="172">
        <f t="shared" si="19"/>
        <v>355630.10000000003</v>
      </c>
      <c r="N137" s="521"/>
      <c r="O137" s="521"/>
      <c r="P137" s="299">
        <f t="shared" si="20"/>
        <v>2.1775048983590497</v>
      </c>
      <c r="Q137" s="524"/>
      <c r="R137" s="145"/>
      <c r="S137" s="451" t="str">
        <f t="shared" si="21"/>
        <v/>
      </c>
    </row>
    <row r="138" spans="2:19">
      <c r="B138" s="502"/>
      <c r="C138" s="499"/>
      <c r="D138" s="495"/>
      <c r="E138" s="495"/>
      <c r="F138" s="528"/>
      <c r="G138" s="74" t="s">
        <v>43</v>
      </c>
      <c r="H138" s="144" t="s">
        <v>316</v>
      </c>
      <c r="I138" s="37">
        <v>12851</v>
      </c>
      <c r="J138" s="37">
        <v>28266.16</v>
      </c>
      <c r="K138" s="74">
        <v>4</v>
      </c>
      <c r="L138" s="37">
        <f t="shared" si="18"/>
        <v>51404</v>
      </c>
      <c r="M138" s="37">
        <f t="shared" si="19"/>
        <v>113064.64</v>
      </c>
      <c r="N138" s="521"/>
      <c r="O138" s="521"/>
      <c r="P138" s="145">
        <f t="shared" si="20"/>
        <v>2.1995299976655511</v>
      </c>
      <c r="Q138" s="524"/>
      <c r="R138" s="145"/>
      <c r="S138" s="451" t="str">
        <f t="shared" si="21"/>
        <v/>
      </c>
    </row>
    <row r="139" spans="2:19">
      <c r="B139" s="502"/>
      <c r="C139" s="499"/>
      <c r="D139" s="495"/>
      <c r="E139" s="495"/>
      <c r="F139" s="528"/>
      <c r="G139" s="297" t="s">
        <v>43</v>
      </c>
      <c r="H139" s="300" t="s">
        <v>317</v>
      </c>
      <c r="I139" s="172">
        <v>10155</v>
      </c>
      <c r="J139" s="172">
        <v>22614.83</v>
      </c>
      <c r="K139" s="297">
        <v>17</v>
      </c>
      <c r="L139" s="172">
        <f t="shared" si="18"/>
        <v>172635</v>
      </c>
      <c r="M139" s="172">
        <f t="shared" si="19"/>
        <v>384452.11000000004</v>
      </c>
      <c r="N139" s="521"/>
      <c r="O139" s="521"/>
      <c r="P139" s="299">
        <f t="shared" si="20"/>
        <v>2.2269650418513049</v>
      </c>
      <c r="Q139" s="524"/>
      <c r="R139" s="145"/>
      <c r="S139" s="451" t="str">
        <f t="shared" si="21"/>
        <v/>
      </c>
    </row>
    <row r="140" spans="2:19">
      <c r="B140" s="502"/>
      <c r="C140" s="499"/>
      <c r="D140" s="495"/>
      <c r="E140" s="495"/>
      <c r="F140" s="528"/>
      <c r="G140" s="74" t="s">
        <v>6</v>
      </c>
      <c r="H140" s="380" t="s">
        <v>318</v>
      </c>
      <c r="I140" s="37">
        <v>17278</v>
      </c>
      <c r="J140" s="37">
        <v>37546.019999999997</v>
      </c>
      <c r="K140" s="74">
        <v>8</v>
      </c>
      <c r="L140" s="37">
        <f t="shared" si="18"/>
        <v>138224</v>
      </c>
      <c r="M140" s="37">
        <f t="shared" si="19"/>
        <v>300368.15999999997</v>
      </c>
      <c r="N140" s="521"/>
      <c r="O140" s="521"/>
      <c r="P140" s="145">
        <f t="shared" si="20"/>
        <v>2.1730535941659914</v>
      </c>
      <c r="Q140" s="524"/>
      <c r="R140" s="145"/>
      <c r="S140" s="451">
        <f t="shared" si="21"/>
        <v>2.17</v>
      </c>
    </row>
    <row r="141" spans="2:19" ht="15.75" thickBot="1">
      <c r="B141" s="503"/>
      <c r="C141" s="500"/>
      <c r="D141" s="496"/>
      <c r="E141" s="496"/>
      <c r="F141" s="529"/>
      <c r="G141" s="301" t="s">
        <v>42</v>
      </c>
      <c r="H141" s="302" t="s">
        <v>319</v>
      </c>
      <c r="I141" s="181">
        <v>8800</v>
      </c>
      <c r="J141" s="181">
        <v>19774.48</v>
      </c>
      <c r="K141" s="301">
        <v>4</v>
      </c>
      <c r="L141" s="181">
        <f t="shared" si="18"/>
        <v>35200</v>
      </c>
      <c r="M141" s="181">
        <f t="shared" si="19"/>
        <v>79097.919999999998</v>
      </c>
      <c r="N141" s="522"/>
      <c r="O141" s="522"/>
      <c r="P141" s="309">
        <f t="shared" si="20"/>
        <v>2.2471000000000001</v>
      </c>
      <c r="Q141" s="525"/>
      <c r="R141" s="145"/>
      <c r="S141" s="451">
        <f t="shared" si="21"/>
        <v>2.25</v>
      </c>
    </row>
    <row r="142" spans="2:19" ht="15" customHeight="1" thickBot="1">
      <c r="B142" s="164" t="s">
        <v>320</v>
      </c>
      <c r="C142" s="154">
        <v>822022</v>
      </c>
      <c r="D142" s="153" t="s">
        <v>321</v>
      </c>
      <c r="E142" s="153" t="s">
        <v>322</v>
      </c>
      <c r="F142" s="305">
        <v>44839</v>
      </c>
      <c r="G142" s="149" t="s">
        <v>18</v>
      </c>
      <c r="H142" s="150" t="s">
        <v>323</v>
      </c>
      <c r="I142" s="35">
        <v>11628.28</v>
      </c>
      <c r="J142" s="35">
        <v>20059.21</v>
      </c>
      <c r="K142" s="149">
        <v>10</v>
      </c>
      <c r="L142" s="35">
        <f t="shared" si="18"/>
        <v>116282.8</v>
      </c>
      <c r="M142" s="35">
        <f t="shared" si="19"/>
        <v>200592.09999999998</v>
      </c>
      <c r="N142" s="138">
        <f>SUM(L142)</f>
        <v>116282.8</v>
      </c>
      <c r="O142" s="138">
        <f>SUM(M142)</f>
        <v>200592.09999999998</v>
      </c>
      <c r="P142" s="151">
        <f t="shared" si="20"/>
        <v>1.7250367208219959</v>
      </c>
      <c r="Q142" s="152">
        <f>O142/N142</f>
        <v>1.7250367208219959</v>
      </c>
      <c r="R142" s="145"/>
      <c r="S142" s="451">
        <f t="shared" si="21"/>
        <v>1.73</v>
      </c>
    </row>
    <row r="143" spans="2:19">
      <c r="B143" s="501" t="s">
        <v>324</v>
      </c>
      <c r="C143" s="498">
        <v>2042022</v>
      </c>
      <c r="D143" s="497" t="s">
        <v>325</v>
      </c>
      <c r="E143" s="497" t="s">
        <v>326</v>
      </c>
      <c r="F143" s="527">
        <v>44798</v>
      </c>
      <c r="G143" s="306" t="s">
        <v>30</v>
      </c>
      <c r="H143" s="381" t="s">
        <v>327</v>
      </c>
      <c r="I143" s="259">
        <v>14951.71</v>
      </c>
      <c r="J143" s="259">
        <v>26712.23</v>
      </c>
      <c r="K143" s="306">
        <v>2</v>
      </c>
      <c r="L143" s="259">
        <f t="shared" si="18"/>
        <v>29903.42</v>
      </c>
      <c r="M143" s="259">
        <f t="shared" si="19"/>
        <v>53424.46</v>
      </c>
      <c r="N143" s="526">
        <f>SUM(L143:L174)</f>
        <v>504413.78</v>
      </c>
      <c r="O143" s="526">
        <f>SUM(M143:M174)</f>
        <v>882318.67999999993</v>
      </c>
      <c r="P143" s="308">
        <f t="shared" si="20"/>
        <v>1.7865668876670295</v>
      </c>
      <c r="Q143" s="523">
        <f>O143/N143</f>
        <v>1.7491962253687834</v>
      </c>
      <c r="R143" s="145"/>
      <c r="S143" s="451">
        <f t="shared" si="21"/>
        <v>1.79</v>
      </c>
    </row>
    <row r="144" spans="2:19">
      <c r="B144" s="502"/>
      <c r="C144" s="499"/>
      <c r="D144" s="495"/>
      <c r="E144" s="495"/>
      <c r="F144" s="528"/>
      <c r="G144" s="74" t="s">
        <v>12</v>
      </c>
      <c r="H144" s="144" t="s">
        <v>328</v>
      </c>
      <c r="I144" s="37">
        <v>11595.37</v>
      </c>
      <c r="J144" s="37">
        <v>19895.71</v>
      </c>
      <c r="K144" s="74">
        <v>2</v>
      </c>
      <c r="L144" s="37">
        <f t="shared" si="18"/>
        <v>23190.74</v>
      </c>
      <c r="M144" s="37">
        <f t="shared" si="19"/>
        <v>39791.42</v>
      </c>
      <c r="N144" s="521"/>
      <c r="O144" s="521"/>
      <c r="P144" s="145">
        <f t="shared" si="20"/>
        <v>1.7158322675343691</v>
      </c>
      <c r="Q144" s="524"/>
      <c r="R144" s="145"/>
      <c r="S144" s="451">
        <f t="shared" si="21"/>
        <v>1.72</v>
      </c>
    </row>
    <row r="145" spans="2:19">
      <c r="B145" s="502"/>
      <c r="C145" s="499"/>
      <c r="D145" s="495"/>
      <c r="E145" s="495"/>
      <c r="F145" s="528"/>
      <c r="G145" s="297" t="s">
        <v>24</v>
      </c>
      <c r="H145" s="379" t="s">
        <v>329</v>
      </c>
      <c r="I145" s="172">
        <v>12571.03</v>
      </c>
      <c r="J145" s="172">
        <v>24233.23</v>
      </c>
      <c r="K145" s="297">
        <v>1</v>
      </c>
      <c r="L145" s="172">
        <f t="shared" si="18"/>
        <v>12571.03</v>
      </c>
      <c r="M145" s="172">
        <f t="shared" si="19"/>
        <v>24233.23</v>
      </c>
      <c r="N145" s="521"/>
      <c r="O145" s="521"/>
      <c r="P145" s="299">
        <f t="shared" si="20"/>
        <v>1.9277044124467126</v>
      </c>
      <c r="Q145" s="524"/>
      <c r="R145" s="145"/>
      <c r="S145" s="451">
        <f t="shared" si="21"/>
        <v>1.93</v>
      </c>
    </row>
    <row r="146" spans="2:19">
      <c r="B146" s="502"/>
      <c r="C146" s="499"/>
      <c r="D146" s="495"/>
      <c r="E146" s="495"/>
      <c r="F146" s="528"/>
      <c r="G146" s="74" t="s">
        <v>43</v>
      </c>
      <c r="H146" s="380" t="s">
        <v>330</v>
      </c>
      <c r="I146" s="37">
        <v>15874.17</v>
      </c>
      <c r="J146" s="37">
        <v>29746.68</v>
      </c>
      <c r="K146" s="74">
        <v>1</v>
      </c>
      <c r="L146" s="37">
        <f t="shared" si="18"/>
        <v>15874.17</v>
      </c>
      <c r="M146" s="37">
        <f t="shared" si="19"/>
        <v>29746.68</v>
      </c>
      <c r="N146" s="521"/>
      <c r="O146" s="521"/>
      <c r="P146" s="145">
        <f t="shared" si="20"/>
        <v>1.8739045883973777</v>
      </c>
      <c r="Q146" s="524"/>
      <c r="R146" s="145"/>
      <c r="S146" s="451" t="str">
        <f t="shared" si="21"/>
        <v/>
      </c>
    </row>
    <row r="147" spans="2:19">
      <c r="B147" s="502"/>
      <c r="C147" s="499"/>
      <c r="D147" s="495"/>
      <c r="E147" s="495"/>
      <c r="F147" s="528"/>
      <c r="G147" s="297" t="s">
        <v>43</v>
      </c>
      <c r="H147" s="379" t="s">
        <v>331</v>
      </c>
      <c r="I147" s="172">
        <v>20397</v>
      </c>
      <c r="J147" s="172">
        <v>35202.870000000003</v>
      </c>
      <c r="K147" s="297">
        <v>1</v>
      </c>
      <c r="L147" s="172">
        <f t="shared" si="18"/>
        <v>20397</v>
      </c>
      <c r="M147" s="172">
        <f t="shared" si="19"/>
        <v>35202.870000000003</v>
      </c>
      <c r="N147" s="521"/>
      <c r="O147" s="521"/>
      <c r="P147" s="299">
        <f t="shared" si="20"/>
        <v>1.725884688924842</v>
      </c>
      <c r="Q147" s="524"/>
      <c r="R147" s="145"/>
      <c r="S147" s="451" t="str">
        <f t="shared" si="21"/>
        <v/>
      </c>
    </row>
    <row r="148" spans="2:19">
      <c r="B148" s="502"/>
      <c r="C148" s="499"/>
      <c r="D148" s="495"/>
      <c r="E148" s="495"/>
      <c r="F148" s="528"/>
      <c r="G148" s="74" t="s">
        <v>18</v>
      </c>
      <c r="H148" s="144" t="s">
        <v>241</v>
      </c>
      <c r="I148" s="37">
        <v>14339.17</v>
      </c>
      <c r="J148" s="37">
        <v>25032.720000000001</v>
      </c>
      <c r="K148" s="74">
        <v>12</v>
      </c>
      <c r="L148" s="37">
        <f t="shared" si="18"/>
        <v>172070.04</v>
      </c>
      <c r="M148" s="37">
        <f t="shared" si="19"/>
        <v>300392.64</v>
      </c>
      <c r="N148" s="521"/>
      <c r="O148" s="521"/>
      <c r="P148" s="145">
        <f t="shared" si="20"/>
        <v>1.7457579483331322</v>
      </c>
      <c r="Q148" s="524"/>
      <c r="R148" s="145"/>
      <c r="S148" s="451">
        <f t="shared" si="21"/>
        <v>1.75</v>
      </c>
    </row>
    <row r="149" spans="2:19">
      <c r="B149" s="502"/>
      <c r="C149" s="499"/>
      <c r="D149" s="495"/>
      <c r="E149" s="495"/>
      <c r="F149" s="528"/>
      <c r="G149" s="297" t="s">
        <v>43</v>
      </c>
      <c r="H149" s="379" t="s">
        <v>332</v>
      </c>
      <c r="I149" s="172">
        <v>18091.25</v>
      </c>
      <c r="J149" s="172">
        <v>31331.3</v>
      </c>
      <c r="K149" s="297">
        <v>1</v>
      </c>
      <c r="L149" s="172">
        <f t="shared" si="18"/>
        <v>18091.25</v>
      </c>
      <c r="M149" s="172">
        <f t="shared" si="19"/>
        <v>31331.3</v>
      </c>
      <c r="N149" s="521"/>
      <c r="O149" s="521"/>
      <c r="P149" s="299">
        <f t="shared" si="20"/>
        <v>1.7318482691909072</v>
      </c>
      <c r="Q149" s="524"/>
      <c r="R149" s="145"/>
      <c r="S149" s="451" t="str">
        <f t="shared" si="21"/>
        <v/>
      </c>
    </row>
    <row r="150" spans="2:19">
      <c r="B150" s="502"/>
      <c r="C150" s="499"/>
      <c r="D150" s="495"/>
      <c r="E150" s="495"/>
      <c r="F150" s="528"/>
      <c r="G150" s="74" t="s">
        <v>38</v>
      </c>
      <c r="H150" s="380" t="s">
        <v>333</v>
      </c>
      <c r="I150" s="37">
        <v>14978.07</v>
      </c>
      <c r="J150" s="37">
        <v>26105.24</v>
      </c>
      <c r="K150" s="74">
        <v>1</v>
      </c>
      <c r="L150" s="37">
        <f t="shared" si="18"/>
        <v>14978.07</v>
      </c>
      <c r="M150" s="37">
        <f t="shared" si="19"/>
        <v>26105.24</v>
      </c>
      <c r="N150" s="521"/>
      <c r="O150" s="521"/>
      <c r="P150" s="145">
        <f t="shared" si="20"/>
        <v>1.7428974494043628</v>
      </c>
      <c r="Q150" s="524"/>
      <c r="R150" s="145"/>
      <c r="S150" s="451">
        <f t="shared" si="21"/>
        <v>1.74</v>
      </c>
    </row>
    <row r="151" spans="2:19">
      <c r="B151" s="502"/>
      <c r="C151" s="499"/>
      <c r="D151" s="495"/>
      <c r="E151" s="495"/>
      <c r="F151" s="528"/>
      <c r="G151" s="297" t="s">
        <v>32</v>
      </c>
      <c r="H151" s="300" t="s">
        <v>334</v>
      </c>
      <c r="I151" s="172">
        <v>6915.43</v>
      </c>
      <c r="J151" s="172">
        <v>12028.19</v>
      </c>
      <c r="K151" s="297">
        <v>0</v>
      </c>
      <c r="L151" s="172">
        <f t="shared" si="18"/>
        <v>0</v>
      </c>
      <c r="M151" s="172">
        <f t="shared" si="19"/>
        <v>0</v>
      </c>
      <c r="N151" s="521"/>
      <c r="O151" s="521"/>
      <c r="P151" s="299">
        <f t="shared" si="20"/>
        <v>1.7393264048656409</v>
      </c>
      <c r="Q151" s="524"/>
      <c r="R151" s="145"/>
      <c r="S151" s="451">
        <f t="shared" si="21"/>
        <v>1.74</v>
      </c>
    </row>
    <row r="152" spans="2:19">
      <c r="B152" s="502"/>
      <c r="C152" s="499"/>
      <c r="D152" s="495"/>
      <c r="E152" s="495"/>
      <c r="F152" s="528"/>
      <c r="G152" s="74" t="s">
        <v>34</v>
      </c>
      <c r="H152" s="144" t="s">
        <v>335</v>
      </c>
      <c r="I152" s="37">
        <v>9220.58</v>
      </c>
      <c r="J152" s="37">
        <v>16037.58</v>
      </c>
      <c r="K152" s="74">
        <v>1</v>
      </c>
      <c r="L152" s="37">
        <f>I152*K152</f>
        <v>9220.58</v>
      </c>
      <c r="M152" s="37">
        <f>J152*K152</f>
        <v>16037.58</v>
      </c>
      <c r="N152" s="521"/>
      <c r="O152" s="521"/>
      <c r="P152" s="145">
        <f t="shared" si="20"/>
        <v>1.7393244242769978</v>
      </c>
      <c r="Q152" s="524"/>
      <c r="R152" s="145"/>
      <c r="S152" s="451">
        <f t="shared" si="21"/>
        <v>1.74</v>
      </c>
    </row>
    <row r="153" spans="2:19">
      <c r="B153" s="502"/>
      <c r="C153" s="499"/>
      <c r="D153" s="495"/>
      <c r="E153" s="495"/>
      <c r="F153" s="528"/>
      <c r="G153" s="297" t="s">
        <v>34</v>
      </c>
      <c r="H153" s="379" t="s">
        <v>336</v>
      </c>
      <c r="I153" s="172">
        <v>11525.72</v>
      </c>
      <c r="J153" s="172">
        <v>20046.98</v>
      </c>
      <c r="K153" s="297">
        <v>0</v>
      </c>
      <c r="L153" s="172">
        <f t="shared" si="18"/>
        <v>0</v>
      </c>
      <c r="M153" s="172">
        <f t="shared" si="19"/>
        <v>0</v>
      </c>
      <c r="N153" s="521"/>
      <c r="O153" s="521"/>
      <c r="P153" s="299">
        <f t="shared" si="20"/>
        <v>1.7393256126298402</v>
      </c>
      <c r="Q153" s="524"/>
      <c r="R153" s="145"/>
      <c r="S153" s="451">
        <f t="shared" si="21"/>
        <v>1.74</v>
      </c>
    </row>
    <row r="154" spans="2:19">
      <c r="B154" s="502"/>
      <c r="C154" s="499"/>
      <c r="D154" s="495"/>
      <c r="E154" s="495"/>
      <c r="F154" s="528"/>
      <c r="G154" s="74" t="s">
        <v>28</v>
      </c>
      <c r="H154" s="144" t="s">
        <v>337</v>
      </c>
      <c r="I154" s="37">
        <v>8971.0300000000007</v>
      </c>
      <c r="J154" s="37">
        <v>16027.34</v>
      </c>
      <c r="K154" s="74">
        <v>0</v>
      </c>
      <c r="L154" s="37">
        <f t="shared" si="18"/>
        <v>0</v>
      </c>
      <c r="M154" s="37">
        <f t="shared" si="19"/>
        <v>0</v>
      </c>
      <c r="N154" s="521"/>
      <c r="O154" s="521"/>
      <c r="P154" s="145">
        <f t="shared" si="20"/>
        <v>1.786566314012995</v>
      </c>
      <c r="Q154" s="524"/>
      <c r="R154" s="145"/>
      <c r="S154" s="451">
        <f t="shared" si="21"/>
        <v>1.79</v>
      </c>
    </row>
    <row r="155" spans="2:19">
      <c r="B155" s="502"/>
      <c r="C155" s="499"/>
      <c r="D155" s="495"/>
      <c r="E155" s="495"/>
      <c r="F155" s="528"/>
      <c r="G155" s="297" t="s">
        <v>30</v>
      </c>
      <c r="H155" s="300" t="s">
        <v>236</v>
      </c>
      <c r="I155" s="172">
        <v>11961.37</v>
      </c>
      <c r="J155" s="172">
        <v>21369.78</v>
      </c>
      <c r="K155" s="297">
        <v>0</v>
      </c>
      <c r="L155" s="172">
        <f t="shared" si="18"/>
        <v>0</v>
      </c>
      <c r="M155" s="172">
        <f t="shared" si="19"/>
        <v>0</v>
      </c>
      <c r="N155" s="521"/>
      <c r="O155" s="521"/>
      <c r="P155" s="299">
        <f t="shared" si="20"/>
        <v>1.7865662545343883</v>
      </c>
      <c r="Q155" s="524"/>
      <c r="R155" s="145"/>
      <c r="S155" s="451">
        <f t="shared" si="21"/>
        <v>1.79</v>
      </c>
    </row>
    <row r="156" spans="2:19">
      <c r="B156" s="502"/>
      <c r="C156" s="499"/>
      <c r="D156" s="495"/>
      <c r="E156" s="495"/>
      <c r="F156" s="528"/>
      <c r="G156" s="74" t="s">
        <v>30</v>
      </c>
      <c r="H156" s="380" t="s">
        <v>243</v>
      </c>
      <c r="I156" s="37">
        <v>14951.71</v>
      </c>
      <c r="J156" s="37">
        <v>26712.23</v>
      </c>
      <c r="K156" s="74">
        <v>1</v>
      </c>
      <c r="L156" s="37">
        <f t="shared" si="18"/>
        <v>14951.71</v>
      </c>
      <c r="M156" s="37">
        <f t="shared" si="19"/>
        <v>26712.23</v>
      </c>
      <c r="N156" s="521"/>
      <c r="O156" s="521"/>
      <c r="P156" s="145">
        <f t="shared" si="20"/>
        <v>1.7865668876670295</v>
      </c>
      <c r="Q156" s="524"/>
      <c r="R156" s="145"/>
      <c r="S156" s="451">
        <f t="shared" si="21"/>
        <v>1.79</v>
      </c>
    </row>
    <row r="157" spans="2:19">
      <c r="B157" s="502"/>
      <c r="C157" s="499"/>
      <c r="D157" s="495"/>
      <c r="E157" s="495"/>
      <c r="F157" s="528"/>
      <c r="G157" s="297" t="s">
        <v>10</v>
      </c>
      <c r="H157" s="300" t="s">
        <v>338</v>
      </c>
      <c r="I157" s="172">
        <v>6957.22</v>
      </c>
      <c r="J157" s="172">
        <v>11937.43</v>
      </c>
      <c r="K157" s="297">
        <v>0</v>
      </c>
      <c r="L157" s="172">
        <f t="shared" si="18"/>
        <v>0</v>
      </c>
      <c r="M157" s="172">
        <f t="shared" si="19"/>
        <v>0</v>
      </c>
      <c r="N157" s="521"/>
      <c r="O157" s="521"/>
      <c r="P157" s="299">
        <f t="shared" si="20"/>
        <v>1.7158333357289262</v>
      </c>
      <c r="Q157" s="524"/>
      <c r="R157" s="145"/>
      <c r="S157" s="451">
        <f t="shared" si="21"/>
        <v>1.72</v>
      </c>
    </row>
    <row r="158" spans="2:19">
      <c r="B158" s="502"/>
      <c r="C158" s="499"/>
      <c r="D158" s="495"/>
      <c r="E158" s="495"/>
      <c r="F158" s="528"/>
      <c r="G158" s="74" t="s">
        <v>12</v>
      </c>
      <c r="H158" s="144" t="s">
        <v>339</v>
      </c>
      <c r="I158" s="37">
        <v>9276.2999999999993</v>
      </c>
      <c r="J158" s="37">
        <v>15916.57</v>
      </c>
      <c r="K158" s="74">
        <v>2</v>
      </c>
      <c r="L158" s="37">
        <f t="shared" si="18"/>
        <v>18552.599999999999</v>
      </c>
      <c r="M158" s="37">
        <f t="shared" si="19"/>
        <v>31833.14</v>
      </c>
      <c r="N158" s="521"/>
      <c r="O158" s="521"/>
      <c r="P158" s="145">
        <f t="shared" si="20"/>
        <v>1.715831743259705</v>
      </c>
      <c r="Q158" s="524"/>
      <c r="R158" s="145"/>
      <c r="S158" s="451">
        <f t="shared" si="21"/>
        <v>1.72</v>
      </c>
    </row>
    <row r="159" spans="2:19">
      <c r="B159" s="502"/>
      <c r="C159" s="499"/>
      <c r="D159" s="495"/>
      <c r="E159" s="495"/>
      <c r="F159" s="528"/>
      <c r="G159" s="297" t="s">
        <v>12</v>
      </c>
      <c r="H159" s="379" t="s">
        <v>340</v>
      </c>
      <c r="I159" s="172">
        <v>11595.37</v>
      </c>
      <c r="J159" s="172">
        <v>19895.71</v>
      </c>
      <c r="K159" s="297">
        <v>0</v>
      </c>
      <c r="L159" s="172">
        <f t="shared" si="18"/>
        <v>0</v>
      </c>
      <c r="M159" s="172">
        <f t="shared" si="19"/>
        <v>0</v>
      </c>
      <c r="N159" s="521"/>
      <c r="O159" s="521"/>
      <c r="P159" s="299">
        <f t="shared" si="20"/>
        <v>1.7158322675343691</v>
      </c>
      <c r="Q159" s="524"/>
      <c r="R159" s="145"/>
      <c r="S159" s="451">
        <f t="shared" si="21"/>
        <v>1.72</v>
      </c>
    </row>
    <row r="160" spans="2:19">
      <c r="B160" s="502"/>
      <c r="C160" s="499"/>
      <c r="D160" s="495"/>
      <c r="E160" s="495"/>
      <c r="F160" s="528"/>
      <c r="G160" s="74" t="s">
        <v>22</v>
      </c>
      <c r="H160" s="144" t="s">
        <v>341</v>
      </c>
      <c r="I160" s="37">
        <v>7542.62</v>
      </c>
      <c r="J160" s="37">
        <v>14539.94</v>
      </c>
      <c r="K160" s="74">
        <v>0</v>
      </c>
      <c r="L160" s="37">
        <f t="shared" si="18"/>
        <v>0</v>
      </c>
      <c r="M160" s="37">
        <f t="shared" si="19"/>
        <v>0</v>
      </c>
      <c r="N160" s="521"/>
      <c r="O160" s="521"/>
      <c r="P160" s="145">
        <f t="shared" si="20"/>
        <v>1.9277041664567485</v>
      </c>
      <c r="Q160" s="524"/>
      <c r="R160" s="145"/>
      <c r="S160" s="451">
        <f t="shared" si="21"/>
        <v>1.93</v>
      </c>
    </row>
    <row r="161" spans="2:19">
      <c r="B161" s="502"/>
      <c r="C161" s="499"/>
      <c r="D161" s="495"/>
      <c r="E161" s="495"/>
      <c r="F161" s="528"/>
      <c r="G161" s="297" t="s">
        <v>24</v>
      </c>
      <c r="H161" s="300" t="s">
        <v>342</v>
      </c>
      <c r="I161" s="172">
        <v>10056.82</v>
      </c>
      <c r="J161" s="172">
        <v>19386.580000000002</v>
      </c>
      <c r="K161" s="297">
        <v>1</v>
      </c>
      <c r="L161" s="172">
        <f t="shared" si="18"/>
        <v>10056.82</v>
      </c>
      <c r="M161" s="172">
        <f t="shared" si="19"/>
        <v>19386.580000000002</v>
      </c>
      <c r="N161" s="521"/>
      <c r="O161" s="521"/>
      <c r="P161" s="299">
        <f t="shared" si="20"/>
        <v>1.9277047814319042</v>
      </c>
      <c r="Q161" s="524"/>
      <c r="R161" s="145"/>
      <c r="S161" s="451">
        <f t="shared" si="21"/>
        <v>1.93</v>
      </c>
    </row>
    <row r="162" spans="2:19">
      <c r="B162" s="502"/>
      <c r="C162" s="499"/>
      <c r="D162" s="495"/>
      <c r="E162" s="495"/>
      <c r="F162" s="528"/>
      <c r="G162" s="74" t="s">
        <v>24</v>
      </c>
      <c r="H162" s="380" t="s">
        <v>343</v>
      </c>
      <c r="I162" s="37">
        <v>12571.03</v>
      </c>
      <c r="J162" s="37">
        <v>24233.23</v>
      </c>
      <c r="K162" s="74">
        <v>0</v>
      </c>
      <c r="L162" s="37">
        <f t="shared" si="18"/>
        <v>0</v>
      </c>
      <c r="M162" s="37">
        <f t="shared" si="19"/>
        <v>0</v>
      </c>
      <c r="N162" s="521"/>
      <c r="O162" s="521"/>
      <c r="P162" s="145">
        <f t="shared" si="20"/>
        <v>1.9277044124467126</v>
      </c>
      <c r="Q162" s="524"/>
      <c r="R162" s="145"/>
      <c r="S162" s="451">
        <f t="shared" si="21"/>
        <v>1.93</v>
      </c>
    </row>
    <row r="163" spans="2:19">
      <c r="B163" s="502"/>
      <c r="C163" s="499"/>
      <c r="D163" s="495"/>
      <c r="E163" s="495"/>
      <c r="F163" s="528"/>
      <c r="G163" s="297" t="s">
        <v>4</v>
      </c>
      <c r="H163" s="300" t="s">
        <v>4</v>
      </c>
      <c r="I163" s="172">
        <v>12587.89</v>
      </c>
      <c r="J163" s="172">
        <v>21388.95</v>
      </c>
      <c r="K163" s="297">
        <v>0</v>
      </c>
      <c r="L163" s="172">
        <f t="shared" si="18"/>
        <v>0</v>
      </c>
      <c r="M163" s="172">
        <f t="shared" si="19"/>
        <v>0</v>
      </c>
      <c r="N163" s="521"/>
      <c r="O163" s="521"/>
      <c r="P163" s="299">
        <f t="shared" si="20"/>
        <v>1.6991688043031836</v>
      </c>
      <c r="Q163" s="524"/>
      <c r="R163" s="145"/>
      <c r="S163" s="451">
        <f t="shared" si="21"/>
        <v>1.7</v>
      </c>
    </row>
    <row r="164" spans="2:19">
      <c r="B164" s="502"/>
      <c r="C164" s="499"/>
      <c r="D164" s="495"/>
      <c r="E164" s="495"/>
      <c r="F164" s="528"/>
      <c r="G164" s="74" t="s">
        <v>6</v>
      </c>
      <c r="H164" s="144" t="s">
        <v>6</v>
      </c>
      <c r="I164" s="37">
        <v>16783.86</v>
      </c>
      <c r="J164" s="37">
        <v>28518.6</v>
      </c>
      <c r="K164" s="74">
        <v>0</v>
      </c>
      <c r="L164" s="37">
        <f t="shared" si="18"/>
        <v>0</v>
      </c>
      <c r="M164" s="37">
        <f t="shared" si="19"/>
        <v>0</v>
      </c>
      <c r="N164" s="521"/>
      <c r="O164" s="521"/>
      <c r="P164" s="145">
        <f t="shared" si="20"/>
        <v>1.6991681293814414</v>
      </c>
      <c r="Q164" s="524"/>
      <c r="R164" s="145"/>
      <c r="S164" s="451">
        <f t="shared" si="21"/>
        <v>1.7</v>
      </c>
    </row>
    <row r="165" spans="2:19">
      <c r="B165" s="502"/>
      <c r="C165" s="499"/>
      <c r="D165" s="495"/>
      <c r="E165" s="495"/>
      <c r="F165" s="528"/>
      <c r="G165" s="297" t="s">
        <v>6</v>
      </c>
      <c r="H165" s="379" t="s">
        <v>240</v>
      </c>
      <c r="I165" s="172">
        <v>20979.82</v>
      </c>
      <c r="J165" s="172">
        <v>35648.25</v>
      </c>
      <c r="K165" s="297">
        <v>1</v>
      </c>
      <c r="L165" s="172">
        <f t="shared" si="18"/>
        <v>20979.82</v>
      </c>
      <c r="M165" s="172">
        <f t="shared" si="19"/>
        <v>35648.25</v>
      </c>
      <c r="N165" s="521"/>
      <c r="O165" s="521"/>
      <c r="P165" s="299">
        <f t="shared" si="20"/>
        <v>1.6991685343344223</v>
      </c>
      <c r="Q165" s="524"/>
      <c r="R165" s="145"/>
      <c r="S165" s="451">
        <f t="shared" si="21"/>
        <v>1.7</v>
      </c>
    </row>
    <row r="166" spans="2:19">
      <c r="B166" s="502"/>
      <c r="C166" s="499"/>
      <c r="D166" s="495"/>
      <c r="E166" s="495"/>
      <c r="F166" s="528"/>
      <c r="G166" s="74" t="s">
        <v>43</v>
      </c>
      <c r="H166" s="144" t="s">
        <v>232</v>
      </c>
      <c r="I166" s="37">
        <v>9743.0499999999993</v>
      </c>
      <c r="J166" s="37">
        <v>16683.560000000001</v>
      </c>
      <c r="K166" s="74">
        <v>0</v>
      </c>
      <c r="L166" s="37">
        <f t="shared" si="18"/>
        <v>0</v>
      </c>
      <c r="M166" s="37">
        <f t="shared" si="19"/>
        <v>0</v>
      </c>
      <c r="N166" s="521"/>
      <c r="O166" s="521"/>
      <c r="P166" s="145">
        <f t="shared" si="20"/>
        <v>1.7123549607155872</v>
      </c>
      <c r="Q166" s="524"/>
      <c r="R166" s="145"/>
      <c r="S166" s="451" t="str">
        <f t="shared" si="21"/>
        <v/>
      </c>
    </row>
    <row r="167" spans="2:19">
      <c r="B167" s="502"/>
      <c r="C167" s="499"/>
      <c r="D167" s="495"/>
      <c r="E167" s="495"/>
      <c r="F167" s="528"/>
      <c r="G167" s="297" t="s">
        <v>43</v>
      </c>
      <c r="H167" s="300" t="s">
        <v>238</v>
      </c>
      <c r="I167" s="172">
        <v>12990.73</v>
      </c>
      <c r="J167" s="172">
        <v>22244.75</v>
      </c>
      <c r="K167" s="297">
        <v>1</v>
      </c>
      <c r="L167" s="172">
        <f t="shared" si="18"/>
        <v>12990.73</v>
      </c>
      <c r="M167" s="172">
        <f t="shared" si="19"/>
        <v>22244.75</v>
      </c>
      <c r="N167" s="521"/>
      <c r="O167" s="521"/>
      <c r="P167" s="299">
        <f t="shared" si="20"/>
        <v>1.7123556566874996</v>
      </c>
      <c r="Q167" s="524"/>
      <c r="R167" s="145"/>
      <c r="S167" s="451" t="str">
        <f t="shared" si="21"/>
        <v/>
      </c>
    </row>
    <row r="168" spans="2:19">
      <c r="B168" s="502"/>
      <c r="C168" s="499"/>
      <c r="D168" s="495"/>
      <c r="E168" s="495"/>
      <c r="F168" s="528"/>
      <c r="G168" s="74" t="s">
        <v>43</v>
      </c>
      <c r="H168" s="144" t="s">
        <v>245</v>
      </c>
      <c r="I168" s="37">
        <v>16238.41</v>
      </c>
      <c r="J168" s="37">
        <v>27805.94</v>
      </c>
      <c r="K168" s="74">
        <v>0</v>
      </c>
      <c r="L168" s="37">
        <f t="shared" si="18"/>
        <v>0</v>
      </c>
      <c r="M168" s="37">
        <f t="shared" si="19"/>
        <v>0</v>
      </c>
      <c r="N168" s="521"/>
      <c r="O168" s="521"/>
      <c r="P168" s="145">
        <f t="shared" si="20"/>
        <v>1.7123560742708184</v>
      </c>
      <c r="Q168" s="524"/>
      <c r="R168" s="145"/>
      <c r="S168" s="451" t="str">
        <f t="shared" si="21"/>
        <v/>
      </c>
    </row>
    <row r="169" spans="2:19">
      <c r="B169" s="502"/>
      <c r="C169" s="499"/>
      <c r="D169" s="495"/>
      <c r="E169" s="495"/>
      <c r="F169" s="528"/>
      <c r="G169" s="297" t="s">
        <v>38</v>
      </c>
      <c r="H169" s="300" t="s">
        <v>344</v>
      </c>
      <c r="I169" s="172">
        <v>8986.84</v>
      </c>
      <c r="J169" s="172">
        <v>15663.14</v>
      </c>
      <c r="K169" s="297">
        <v>0</v>
      </c>
      <c r="L169" s="172">
        <f t="shared" si="18"/>
        <v>0</v>
      </c>
      <c r="M169" s="172">
        <f t="shared" si="19"/>
        <v>0</v>
      </c>
      <c r="N169" s="521"/>
      <c r="O169" s="521"/>
      <c r="P169" s="299">
        <f t="shared" si="20"/>
        <v>1.7428973921867974</v>
      </c>
      <c r="Q169" s="524"/>
      <c r="R169" s="145"/>
      <c r="S169" s="451">
        <f t="shared" si="21"/>
        <v>1.74</v>
      </c>
    </row>
    <row r="170" spans="2:19">
      <c r="B170" s="502"/>
      <c r="C170" s="499"/>
      <c r="D170" s="495"/>
      <c r="E170" s="495"/>
      <c r="F170" s="528"/>
      <c r="G170" s="74" t="s">
        <v>38</v>
      </c>
      <c r="H170" s="144" t="s">
        <v>345</v>
      </c>
      <c r="I170" s="37">
        <v>11982.46</v>
      </c>
      <c r="J170" s="37">
        <v>20884.189999999999</v>
      </c>
      <c r="K170" s="74">
        <v>1</v>
      </c>
      <c r="L170" s="37">
        <f t="shared" si="18"/>
        <v>11982.46</v>
      </c>
      <c r="M170" s="37">
        <f t="shared" si="19"/>
        <v>20884.189999999999</v>
      </c>
      <c r="N170" s="521"/>
      <c r="O170" s="521"/>
      <c r="P170" s="145">
        <f t="shared" si="20"/>
        <v>1.7428967006774903</v>
      </c>
      <c r="Q170" s="524"/>
      <c r="R170" s="145"/>
      <c r="S170" s="451">
        <f t="shared" si="21"/>
        <v>1.74</v>
      </c>
    </row>
    <row r="171" spans="2:19">
      <c r="B171" s="502"/>
      <c r="C171" s="499"/>
      <c r="D171" s="495"/>
      <c r="E171" s="495"/>
      <c r="F171" s="528"/>
      <c r="G171" s="297" t="s">
        <v>38</v>
      </c>
      <c r="H171" s="300" t="s">
        <v>346</v>
      </c>
      <c r="I171" s="172">
        <v>14978.07</v>
      </c>
      <c r="J171" s="172">
        <v>26105.24</v>
      </c>
      <c r="K171" s="297">
        <v>0</v>
      </c>
      <c r="L171" s="172">
        <f t="shared" si="18"/>
        <v>0</v>
      </c>
      <c r="M171" s="172">
        <f t="shared" si="19"/>
        <v>0</v>
      </c>
      <c r="N171" s="521"/>
      <c r="O171" s="521"/>
      <c r="P171" s="299">
        <f t="shared" si="20"/>
        <v>1.7428974494043628</v>
      </c>
      <c r="Q171" s="524"/>
      <c r="R171" s="145"/>
      <c r="S171" s="451">
        <f t="shared" si="21"/>
        <v>1.74</v>
      </c>
    </row>
    <row r="172" spans="2:19">
      <c r="B172" s="502"/>
      <c r="C172" s="499"/>
      <c r="D172" s="495"/>
      <c r="E172" s="495"/>
      <c r="F172" s="528"/>
      <c r="G172" s="74" t="s">
        <v>22</v>
      </c>
      <c r="H172" s="144" t="s">
        <v>347</v>
      </c>
      <c r="I172" s="37">
        <v>8963.94</v>
      </c>
      <c r="J172" s="37">
        <v>15394.92</v>
      </c>
      <c r="K172" s="74">
        <v>1</v>
      </c>
      <c r="L172" s="37">
        <f t="shared" si="18"/>
        <v>8963.94</v>
      </c>
      <c r="M172" s="37">
        <f t="shared" si="19"/>
        <v>15394.92</v>
      </c>
      <c r="N172" s="521"/>
      <c r="O172" s="521"/>
      <c r="P172" s="145">
        <f t="shared" si="20"/>
        <v>1.7174278274954986</v>
      </c>
      <c r="Q172" s="524"/>
      <c r="R172" s="145"/>
      <c r="S172" s="451">
        <f t="shared" si="21"/>
        <v>1.72</v>
      </c>
    </row>
    <row r="173" spans="2:19">
      <c r="B173" s="502"/>
      <c r="C173" s="499"/>
      <c r="D173" s="495"/>
      <c r="E173" s="495"/>
      <c r="F173" s="528"/>
      <c r="G173" s="297" t="s">
        <v>24</v>
      </c>
      <c r="H173" s="300" t="s">
        <v>348</v>
      </c>
      <c r="I173" s="172">
        <v>11951.92</v>
      </c>
      <c r="J173" s="172">
        <v>20526.560000000001</v>
      </c>
      <c r="K173" s="297">
        <v>0</v>
      </c>
      <c r="L173" s="172">
        <f t="shared" si="18"/>
        <v>0</v>
      </c>
      <c r="M173" s="172">
        <f t="shared" si="19"/>
        <v>0</v>
      </c>
      <c r="N173" s="521"/>
      <c r="O173" s="521"/>
      <c r="P173" s="299">
        <f>J173/I173</f>
        <v>1.7174278274954988</v>
      </c>
      <c r="Q173" s="524"/>
      <c r="R173" s="145"/>
      <c r="S173" s="451">
        <f t="shared" si="21"/>
        <v>1.72</v>
      </c>
    </row>
    <row r="174" spans="2:19" ht="15.75" thickBot="1">
      <c r="B174" s="502"/>
      <c r="C174" s="499"/>
      <c r="D174" s="495"/>
      <c r="E174" s="495"/>
      <c r="F174" s="528"/>
      <c r="G174" s="74" t="s">
        <v>24</v>
      </c>
      <c r="H174" s="380" t="s">
        <v>349</v>
      </c>
      <c r="I174" s="37">
        <v>14939.9</v>
      </c>
      <c r="J174" s="37">
        <v>25658.2</v>
      </c>
      <c r="K174" s="74">
        <v>6</v>
      </c>
      <c r="L174" s="37">
        <f t="shared" si="18"/>
        <v>89639.4</v>
      </c>
      <c r="M174" s="37">
        <f t="shared" si="19"/>
        <v>153949.20000000001</v>
      </c>
      <c r="N174" s="521"/>
      <c r="O174" s="521"/>
      <c r="P174" s="145">
        <f t="shared" si="20"/>
        <v>1.7174278274954988</v>
      </c>
      <c r="Q174" s="524"/>
      <c r="R174" s="145"/>
      <c r="S174" s="451">
        <f t="shared" si="21"/>
        <v>1.72</v>
      </c>
    </row>
    <row r="175" spans="2:19">
      <c r="B175" s="501" t="s">
        <v>350</v>
      </c>
      <c r="C175" s="498">
        <v>2542022</v>
      </c>
      <c r="D175" s="497" t="s">
        <v>351</v>
      </c>
      <c r="E175" s="497" t="s">
        <v>352</v>
      </c>
      <c r="F175" s="527">
        <v>44876</v>
      </c>
      <c r="G175" s="306" t="s">
        <v>43</v>
      </c>
      <c r="H175" s="307" t="s">
        <v>353</v>
      </c>
      <c r="I175" s="259">
        <v>9000</v>
      </c>
      <c r="J175" s="259">
        <v>18000</v>
      </c>
      <c r="K175" s="306">
        <v>2</v>
      </c>
      <c r="L175" s="259">
        <f t="shared" si="18"/>
        <v>18000</v>
      </c>
      <c r="M175" s="259">
        <f t="shared" si="19"/>
        <v>36000</v>
      </c>
      <c r="N175" s="526">
        <f>SUM(L175:L179)</f>
        <v>83103.320000000007</v>
      </c>
      <c r="O175" s="526">
        <f>SUM(M175:M179)</f>
        <v>166206.64000000001</v>
      </c>
      <c r="P175" s="308">
        <f t="shared" si="20"/>
        <v>2</v>
      </c>
      <c r="Q175" s="523">
        <f>O175/N175</f>
        <v>2</v>
      </c>
      <c r="R175" s="145"/>
      <c r="S175" s="451" t="str">
        <f t="shared" si="21"/>
        <v/>
      </c>
    </row>
    <row r="176" spans="2:19">
      <c r="B176" s="502"/>
      <c r="C176" s="499"/>
      <c r="D176" s="495"/>
      <c r="E176" s="495"/>
      <c r="F176" s="528"/>
      <c r="G176" s="74" t="s">
        <v>24</v>
      </c>
      <c r="H176" s="144" t="s">
        <v>354</v>
      </c>
      <c r="I176" s="37">
        <v>14106.73</v>
      </c>
      <c r="J176" s="5">
        <v>28213.46</v>
      </c>
      <c r="K176" s="74">
        <v>1</v>
      </c>
      <c r="L176" s="37">
        <f t="shared" si="18"/>
        <v>14106.73</v>
      </c>
      <c r="M176" s="37">
        <f t="shared" si="19"/>
        <v>28213.46</v>
      </c>
      <c r="N176" s="521"/>
      <c r="O176" s="521"/>
      <c r="P176" s="145">
        <f t="shared" si="20"/>
        <v>2</v>
      </c>
      <c r="Q176" s="524"/>
      <c r="R176" s="145"/>
      <c r="S176" s="451">
        <f t="shared" si="21"/>
        <v>2</v>
      </c>
    </row>
    <row r="177" spans="2:19">
      <c r="B177" s="502"/>
      <c r="C177" s="499"/>
      <c r="D177" s="495"/>
      <c r="E177" s="495"/>
      <c r="F177" s="528"/>
      <c r="G177" s="297" t="s">
        <v>18</v>
      </c>
      <c r="H177" s="300" t="s">
        <v>355</v>
      </c>
      <c r="I177" s="172">
        <v>11115.65</v>
      </c>
      <c r="J177" s="172">
        <v>22231.3</v>
      </c>
      <c r="K177" s="297">
        <v>2</v>
      </c>
      <c r="L177" s="172">
        <f t="shared" si="18"/>
        <v>22231.3</v>
      </c>
      <c r="M177" s="172">
        <f t="shared" si="19"/>
        <v>44462.6</v>
      </c>
      <c r="N177" s="521"/>
      <c r="O177" s="521"/>
      <c r="P177" s="299">
        <f t="shared" si="20"/>
        <v>2</v>
      </c>
      <c r="Q177" s="524"/>
      <c r="R177" s="145"/>
      <c r="S177" s="451">
        <f t="shared" si="21"/>
        <v>2</v>
      </c>
    </row>
    <row r="178" spans="2:19">
      <c r="B178" s="502"/>
      <c r="C178" s="499"/>
      <c r="D178" s="495"/>
      <c r="E178" s="495"/>
      <c r="F178" s="528"/>
      <c r="G178" s="74" t="s">
        <v>43</v>
      </c>
      <c r="H178" s="144" t="s">
        <v>356</v>
      </c>
      <c r="I178" s="37">
        <v>14318.99</v>
      </c>
      <c r="J178" s="37">
        <v>28637.98</v>
      </c>
      <c r="K178" s="74">
        <v>1</v>
      </c>
      <c r="L178" s="37">
        <f t="shared" si="18"/>
        <v>14318.99</v>
      </c>
      <c r="M178" s="37">
        <f t="shared" si="19"/>
        <v>28637.98</v>
      </c>
      <c r="N178" s="521"/>
      <c r="O178" s="521"/>
      <c r="P178" s="145">
        <f t="shared" si="20"/>
        <v>2</v>
      </c>
      <c r="Q178" s="524"/>
      <c r="R178" s="145"/>
      <c r="S178" s="451" t="str">
        <f t="shared" si="21"/>
        <v/>
      </c>
    </row>
    <row r="179" spans="2:19" ht="15.75" thickBot="1">
      <c r="B179" s="502"/>
      <c r="C179" s="499"/>
      <c r="D179" s="495"/>
      <c r="E179" s="495"/>
      <c r="F179" s="528"/>
      <c r="G179" s="297" t="s">
        <v>43</v>
      </c>
      <c r="H179" s="300" t="s">
        <v>357</v>
      </c>
      <c r="I179" s="172">
        <v>14446.3</v>
      </c>
      <c r="J179" s="172">
        <v>28892.6</v>
      </c>
      <c r="K179" s="297">
        <v>1</v>
      </c>
      <c r="L179" s="172">
        <f t="shared" si="18"/>
        <v>14446.3</v>
      </c>
      <c r="M179" s="172">
        <f t="shared" si="19"/>
        <v>28892.6</v>
      </c>
      <c r="N179" s="521"/>
      <c r="O179" s="521"/>
      <c r="P179" s="299">
        <f t="shared" si="20"/>
        <v>2</v>
      </c>
      <c r="Q179" s="524"/>
      <c r="R179" s="145"/>
      <c r="S179" s="451" t="str">
        <f t="shared" si="21"/>
        <v/>
      </c>
    </row>
    <row r="180" spans="2:19">
      <c r="B180" s="501" t="s">
        <v>358</v>
      </c>
      <c r="C180" s="498" t="s">
        <v>359</v>
      </c>
      <c r="D180" s="497" t="s">
        <v>360</v>
      </c>
      <c r="E180" s="497" t="s">
        <v>361</v>
      </c>
      <c r="F180" s="527">
        <v>44910</v>
      </c>
      <c r="G180" s="149" t="s">
        <v>43</v>
      </c>
      <c r="H180" s="150" t="s">
        <v>362</v>
      </c>
      <c r="I180" s="35">
        <v>14500</v>
      </c>
      <c r="J180" s="35">
        <v>24650</v>
      </c>
      <c r="K180" s="149">
        <v>1</v>
      </c>
      <c r="L180" s="35">
        <f t="shared" si="18"/>
        <v>14500</v>
      </c>
      <c r="M180" s="35">
        <f t="shared" si="19"/>
        <v>24650</v>
      </c>
      <c r="N180" s="526">
        <f>SUM(L180:L188)</f>
        <v>240474</v>
      </c>
      <c r="O180" s="526">
        <f>SUM(M180:M188)</f>
        <v>408805.8</v>
      </c>
      <c r="P180" s="151">
        <f t="shared" si="20"/>
        <v>1.7</v>
      </c>
      <c r="Q180" s="523">
        <f>O180/N180</f>
        <v>1.7</v>
      </c>
      <c r="R180" s="145"/>
      <c r="S180" s="451" t="str">
        <f t="shared" si="21"/>
        <v/>
      </c>
    </row>
    <row r="181" spans="2:19">
      <c r="B181" s="502"/>
      <c r="C181" s="499"/>
      <c r="D181" s="495"/>
      <c r="E181" s="495"/>
      <c r="F181" s="528"/>
      <c r="G181" s="297" t="s">
        <v>43</v>
      </c>
      <c r="H181" s="300" t="s">
        <v>363</v>
      </c>
      <c r="I181" s="172">
        <v>7500</v>
      </c>
      <c r="J181" s="172">
        <v>12750</v>
      </c>
      <c r="K181" s="297">
        <v>7</v>
      </c>
      <c r="L181" s="172">
        <f t="shared" ref="L181:L212" si="22">I181*K181</f>
        <v>52500</v>
      </c>
      <c r="M181" s="172">
        <f t="shared" ref="M181:M212" si="23">J181*K181</f>
        <v>89250</v>
      </c>
      <c r="N181" s="521"/>
      <c r="O181" s="521"/>
      <c r="P181" s="299">
        <f t="shared" si="20"/>
        <v>1.7</v>
      </c>
      <c r="Q181" s="524"/>
      <c r="R181" s="145"/>
      <c r="S181" s="451" t="str">
        <f t="shared" si="21"/>
        <v/>
      </c>
    </row>
    <row r="182" spans="2:19">
      <c r="B182" s="502"/>
      <c r="C182" s="499"/>
      <c r="D182" s="495"/>
      <c r="E182" s="495"/>
      <c r="F182" s="528"/>
      <c r="G182" s="74" t="s">
        <v>40</v>
      </c>
      <c r="H182" s="144" t="s">
        <v>364</v>
      </c>
      <c r="I182" s="37">
        <v>9280</v>
      </c>
      <c r="J182" s="37">
        <v>15776</v>
      </c>
      <c r="K182" s="74">
        <v>4</v>
      </c>
      <c r="L182" s="37">
        <f t="shared" si="22"/>
        <v>37120</v>
      </c>
      <c r="M182" s="37">
        <f t="shared" si="23"/>
        <v>63104</v>
      </c>
      <c r="N182" s="521"/>
      <c r="O182" s="521"/>
      <c r="P182" s="145">
        <f t="shared" si="20"/>
        <v>1.7</v>
      </c>
      <c r="Q182" s="524"/>
      <c r="R182" s="145"/>
      <c r="S182" s="451">
        <f t="shared" si="21"/>
        <v>1.7</v>
      </c>
    </row>
    <row r="183" spans="2:19">
      <c r="B183" s="502"/>
      <c r="C183" s="499"/>
      <c r="D183" s="495"/>
      <c r="E183" s="495"/>
      <c r="F183" s="528"/>
      <c r="G183" s="297" t="s">
        <v>43</v>
      </c>
      <c r="H183" s="300" t="s">
        <v>365</v>
      </c>
      <c r="I183" s="172">
        <v>9809</v>
      </c>
      <c r="J183" s="172">
        <v>16675.3</v>
      </c>
      <c r="K183" s="297">
        <v>6</v>
      </c>
      <c r="L183" s="172">
        <f t="shared" si="22"/>
        <v>58854</v>
      </c>
      <c r="M183" s="172">
        <f t="shared" si="23"/>
        <v>100051.79999999999</v>
      </c>
      <c r="N183" s="521"/>
      <c r="O183" s="521"/>
      <c r="P183" s="299">
        <f t="shared" si="20"/>
        <v>1.7</v>
      </c>
      <c r="Q183" s="524"/>
      <c r="R183" s="145"/>
      <c r="S183" s="451" t="str">
        <f t="shared" si="21"/>
        <v/>
      </c>
    </row>
    <row r="184" spans="2:19">
      <c r="B184" s="502"/>
      <c r="C184" s="499"/>
      <c r="D184" s="495"/>
      <c r="E184" s="495"/>
      <c r="F184" s="528"/>
      <c r="G184" s="74" t="s">
        <v>4</v>
      </c>
      <c r="H184" s="144" t="s">
        <v>366</v>
      </c>
      <c r="I184" s="37">
        <v>11500</v>
      </c>
      <c r="J184" s="37">
        <v>19550</v>
      </c>
      <c r="K184" s="74">
        <v>1</v>
      </c>
      <c r="L184" s="37">
        <f t="shared" si="22"/>
        <v>11500</v>
      </c>
      <c r="M184" s="37">
        <f t="shared" si="23"/>
        <v>19550</v>
      </c>
      <c r="N184" s="521"/>
      <c r="O184" s="521"/>
      <c r="P184" s="145">
        <f t="shared" si="20"/>
        <v>1.7</v>
      </c>
      <c r="Q184" s="524"/>
      <c r="R184" s="145"/>
      <c r="S184" s="451">
        <f t="shared" si="21"/>
        <v>1.7</v>
      </c>
    </row>
    <row r="185" spans="2:19">
      <c r="B185" s="502"/>
      <c r="C185" s="499"/>
      <c r="D185" s="495"/>
      <c r="E185" s="495"/>
      <c r="F185" s="528"/>
      <c r="G185" s="297"/>
      <c r="H185" s="300" t="s">
        <v>367</v>
      </c>
      <c r="I185" s="172">
        <v>13200</v>
      </c>
      <c r="J185" s="172">
        <v>22440</v>
      </c>
      <c r="K185" s="297">
        <v>1</v>
      </c>
      <c r="L185" s="172">
        <f t="shared" si="22"/>
        <v>13200</v>
      </c>
      <c r="M185" s="172">
        <f t="shared" si="23"/>
        <v>22440</v>
      </c>
      <c r="N185" s="521"/>
      <c r="O185" s="521"/>
      <c r="P185" s="299">
        <f t="shared" si="20"/>
        <v>1.7</v>
      </c>
      <c r="Q185" s="524"/>
      <c r="R185" s="145"/>
      <c r="S185" s="451">
        <f t="shared" si="21"/>
        <v>1.7</v>
      </c>
    </row>
    <row r="186" spans="2:19">
      <c r="B186" s="502"/>
      <c r="C186" s="499"/>
      <c r="D186" s="495"/>
      <c r="E186" s="495"/>
      <c r="F186" s="528"/>
      <c r="G186" s="74" t="s">
        <v>4</v>
      </c>
      <c r="H186" s="144" t="s">
        <v>368</v>
      </c>
      <c r="I186" s="37">
        <v>13200</v>
      </c>
      <c r="J186" s="37">
        <v>22440</v>
      </c>
      <c r="K186" s="74">
        <v>1</v>
      </c>
      <c r="L186" s="37">
        <f t="shared" si="22"/>
        <v>13200</v>
      </c>
      <c r="M186" s="37">
        <f t="shared" si="23"/>
        <v>22440</v>
      </c>
      <c r="N186" s="521"/>
      <c r="O186" s="521"/>
      <c r="P186" s="145">
        <f t="shared" si="20"/>
        <v>1.7</v>
      </c>
      <c r="Q186" s="524"/>
      <c r="R186" s="145"/>
      <c r="S186" s="451">
        <f t="shared" si="21"/>
        <v>1.7</v>
      </c>
    </row>
    <row r="187" spans="2:19">
      <c r="B187" s="502"/>
      <c r="C187" s="499"/>
      <c r="D187" s="495"/>
      <c r="E187" s="495"/>
      <c r="F187" s="528"/>
      <c r="G187" s="297" t="s">
        <v>43</v>
      </c>
      <c r="H187" s="300" t="s">
        <v>369</v>
      </c>
      <c r="I187" s="172">
        <v>13200</v>
      </c>
      <c r="J187" s="172">
        <v>22440</v>
      </c>
      <c r="K187" s="297">
        <v>1</v>
      </c>
      <c r="L187" s="172">
        <f t="shared" si="22"/>
        <v>13200</v>
      </c>
      <c r="M187" s="172">
        <f t="shared" si="23"/>
        <v>22440</v>
      </c>
      <c r="N187" s="521"/>
      <c r="O187" s="521"/>
      <c r="P187" s="299">
        <f t="shared" si="20"/>
        <v>1.7</v>
      </c>
      <c r="Q187" s="524"/>
      <c r="R187" s="145"/>
      <c r="S187" s="451" t="str">
        <f t="shared" si="21"/>
        <v/>
      </c>
    </row>
    <row r="188" spans="2:19">
      <c r="B188" s="502"/>
      <c r="C188" s="499"/>
      <c r="D188" s="495"/>
      <c r="E188" s="495"/>
      <c r="F188" s="528"/>
      <c r="G188" s="74" t="s">
        <v>43</v>
      </c>
      <c r="H188" s="144" t="s">
        <v>370</v>
      </c>
      <c r="I188" s="37">
        <v>13200</v>
      </c>
      <c r="J188" s="37">
        <v>22440</v>
      </c>
      <c r="K188" s="74">
        <v>2</v>
      </c>
      <c r="L188" s="37">
        <f t="shared" si="22"/>
        <v>26400</v>
      </c>
      <c r="M188" s="37">
        <f t="shared" si="23"/>
        <v>44880</v>
      </c>
      <c r="N188" s="521"/>
      <c r="O188" s="521"/>
      <c r="P188" s="145">
        <f t="shared" si="20"/>
        <v>1.7</v>
      </c>
      <c r="Q188" s="524"/>
      <c r="R188" s="145"/>
      <c r="S188" s="451" t="str">
        <f t="shared" si="21"/>
        <v/>
      </c>
    </row>
    <row r="189" spans="2:19">
      <c r="B189" s="502"/>
      <c r="C189" s="499"/>
      <c r="D189" s="495"/>
      <c r="E189" s="495"/>
      <c r="F189" s="528">
        <v>44908</v>
      </c>
      <c r="G189" s="297" t="s">
        <v>40</v>
      </c>
      <c r="H189" s="300" t="s">
        <v>40</v>
      </c>
      <c r="I189" s="172">
        <v>13896.33</v>
      </c>
      <c r="J189" s="172">
        <v>30099.040000000001</v>
      </c>
      <c r="K189" s="297">
        <v>1</v>
      </c>
      <c r="L189" s="172">
        <f t="shared" si="22"/>
        <v>13896.33</v>
      </c>
      <c r="M189" s="172">
        <f t="shared" si="23"/>
        <v>30099.040000000001</v>
      </c>
      <c r="N189" s="530">
        <f>SUM(L189:L193)</f>
        <v>309489.81</v>
      </c>
      <c r="O189" s="530">
        <f>SUM(M189:M193)</f>
        <v>670345.82000000007</v>
      </c>
      <c r="P189" s="299">
        <f t="shared" si="20"/>
        <v>2.1659704396772388</v>
      </c>
      <c r="Q189" s="524">
        <f>O189/N189</f>
        <v>2.1659705694349034</v>
      </c>
      <c r="R189" s="145"/>
      <c r="S189" s="451">
        <f t="shared" si="21"/>
        <v>2.17</v>
      </c>
    </row>
    <row r="190" spans="2:19">
      <c r="B190" s="502"/>
      <c r="C190" s="499"/>
      <c r="D190" s="495"/>
      <c r="E190" s="495"/>
      <c r="F190" s="528"/>
      <c r="G190" s="74" t="s">
        <v>24</v>
      </c>
      <c r="H190" s="144" t="s">
        <v>24</v>
      </c>
      <c r="I190" s="37">
        <v>8843.7199999999993</v>
      </c>
      <c r="J190" s="37">
        <v>19155.240000000002</v>
      </c>
      <c r="K190" s="74">
        <v>9</v>
      </c>
      <c r="L190" s="37">
        <f t="shared" si="22"/>
        <v>79593.48</v>
      </c>
      <c r="M190" s="37">
        <f t="shared" si="23"/>
        <v>172397.16</v>
      </c>
      <c r="N190" s="521"/>
      <c r="O190" s="521"/>
      <c r="P190" s="145">
        <f t="shared" si="20"/>
        <v>2.1659708810319644</v>
      </c>
      <c r="Q190" s="524"/>
      <c r="R190" s="145"/>
      <c r="S190" s="451">
        <f t="shared" si="21"/>
        <v>2.17</v>
      </c>
    </row>
    <row r="191" spans="2:19">
      <c r="B191" s="502"/>
      <c r="C191" s="499"/>
      <c r="D191" s="495"/>
      <c r="E191" s="495"/>
      <c r="F191" s="528"/>
      <c r="G191" s="297" t="s">
        <v>18</v>
      </c>
      <c r="H191" s="300" t="s">
        <v>371</v>
      </c>
      <c r="I191" s="172">
        <v>9500</v>
      </c>
      <c r="J191" s="172">
        <v>20576.72</v>
      </c>
      <c r="K191" s="297">
        <v>10</v>
      </c>
      <c r="L191" s="172">
        <f t="shared" si="22"/>
        <v>95000</v>
      </c>
      <c r="M191" s="172">
        <f t="shared" si="23"/>
        <v>205767.2</v>
      </c>
      <c r="N191" s="521"/>
      <c r="O191" s="521"/>
      <c r="P191" s="299">
        <f t="shared" si="20"/>
        <v>2.1659705263157898</v>
      </c>
      <c r="Q191" s="524"/>
      <c r="R191" s="145"/>
      <c r="S191" s="451">
        <f t="shared" si="21"/>
        <v>2.17</v>
      </c>
    </row>
    <row r="192" spans="2:19">
      <c r="B192" s="502"/>
      <c r="C192" s="499"/>
      <c r="D192" s="495"/>
      <c r="E192" s="495"/>
      <c r="F192" s="528"/>
      <c r="G192" s="74" t="s">
        <v>18</v>
      </c>
      <c r="H192" s="144" t="s">
        <v>372</v>
      </c>
      <c r="I192" s="37">
        <v>8500</v>
      </c>
      <c r="J192" s="37">
        <v>18410.75</v>
      </c>
      <c r="K192" s="74">
        <v>10</v>
      </c>
      <c r="L192" s="37">
        <f t="shared" si="22"/>
        <v>85000</v>
      </c>
      <c r="M192" s="37">
        <f t="shared" si="23"/>
        <v>184107.5</v>
      </c>
      <c r="N192" s="521"/>
      <c r="O192" s="521"/>
      <c r="P192" s="145">
        <f t="shared" ref="P192" si="24">J192/I192</f>
        <v>2.165970588235294</v>
      </c>
      <c r="Q192" s="524"/>
      <c r="R192" s="145"/>
      <c r="S192" s="451">
        <f t="shared" si="21"/>
        <v>2.17</v>
      </c>
    </row>
    <row r="193" spans="2:19" ht="15.75" thickBot="1">
      <c r="B193" s="502"/>
      <c r="C193" s="499"/>
      <c r="D193" s="495"/>
      <c r="E193" s="495"/>
      <c r="F193" s="528"/>
      <c r="G193" s="297" t="s">
        <v>8</v>
      </c>
      <c r="H193" s="300" t="s">
        <v>373</v>
      </c>
      <c r="I193" s="172">
        <v>6000</v>
      </c>
      <c r="J193" s="172">
        <v>12995.82</v>
      </c>
      <c r="K193" s="297">
        <v>6</v>
      </c>
      <c r="L193" s="172">
        <f t="shared" si="22"/>
        <v>36000</v>
      </c>
      <c r="M193" s="172">
        <f t="shared" si="23"/>
        <v>77974.92</v>
      </c>
      <c r="N193" s="521"/>
      <c r="O193" s="521"/>
      <c r="P193" s="299">
        <f>J193/I193</f>
        <v>2.1659700000000002</v>
      </c>
      <c r="Q193" s="524"/>
      <c r="R193" s="145"/>
      <c r="S193" s="451">
        <f t="shared" si="21"/>
        <v>2.17</v>
      </c>
    </row>
    <row r="194" spans="2:19">
      <c r="B194" s="501" t="s">
        <v>297</v>
      </c>
      <c r="C194" s="498" t="s">
        <v>374</v>
      </c>
      <c r="D194" s="497" t="s">
        <v>298</v>
      </c>
      <c r="E194" s="497" t="s">
        <v>375</v>
      </c>
      <c r="F194" s="527">
        <v>44687</v>
      </c>
      <c r="G194" s="149" t="s">
        <v>18</v>
      </c>
      <c r="H194" s="150" t="s">
        <v>376</v>
      </c>
      <c r="I194" s="35">
        <v>9800</v>
      </c>
      <c r="J194" s="35">
        <v>23747.78</v>
      </c>
      <c r="K194" s="149">
        <v>1</v>
      </c>
      <c r="L194" s="35">
        <f t="shared" si="22"/>
        <v>9800</v>
      </c>
      <c r="M194" s="35">
        <f t="shared" si="23"/>
        <v>23747.78</v>
      </c>
      <c r="N194" s="526">
        <f>SUM(L194:L198)</f>
        <v>32550</v>
      </c>
      <c r="O194" s="526">
        <f>SUM(M194:M198)</f>
        <v>80093.929999999993</v>
      </c>
      <c r="P194" s="151">
        <f t="shared" ref="P194:P211" si="25">J194/I194</f>
        <v>2.4232428571428568</v>
      </c>
      <c r="Q194" s="523">
        <f>O194/N194</f>
        <v>2.4606430107526878</v>
      </c>
      <c r="R194" s="145"/>
      <c r="S194" s="451">
        <f t="shared" si="21"/>
        <v>2.42</v>
      </c>
    </row>
    <row r="195" spans="2:19">
      <c r="B195" s="502"/>
      <c r="C195" s="499"/>
      <c r="D195" s="495"/>
      <c r="E195" s="495"/>
      <c r="F195" s="528"/>
      <c r="G195" s="297" t="s">
        <v>14</v>
      </c>
      <c r="H195" s="379" t="s">
        <v>355</v>
      </c>
      <c r="I195" s="172">
        <v>4000</v>
      </c>
      <c r="J195" s="172">
        <v>10122.51</v>
      </c>
      <c r="K195" s="297">
        <v>1</v>
      </c>
      <c r="L195" s="172">
        <f t="shared" si="22"/>
        <v>4000</v>
      </c>
      <c r="M195" s="172">
        <f t="shared" si="23"/>
        <v>10122.51</v>
      </c>
      <c r="N195" s="521"/>
      <c r="O195" s="521"/>
      <c r="P195" s="299">
        <f t="shared" si="25"/>
        <v>2.5306275</v>
      </c>
      <c r="Q195" s="524"/>
      <c r="R195" s="145"/>
      <c r="S195" s="451">
        <f t="shared" si="21"/>
        <v>2.5299999999999998</v>
      </c>
    </row>
    <row r="196" spans="2:19">
      <c r="B196" s="502"/>
      <c r="C196" s="499"/>
      <c r="D196" s="495"/>
      <c r="E196" s="495"/>
      <c r="F196" s="528"/>
      <c r="G196" s="74" t="s">
        <v>14</v>
      </c>
      <c r="H196" s="144" t="s">
        <v>377</v>
      </c>
      <c r="I196" s="37">
        <v>5500</v>
      </c>
      <c r="J196" s="37">
        <v>13646.28</v>
      </c>
      <c r="K196" s="74">
        <v>1.5</v>
      </c>
      <c r="L196" s="37">
        <f t="shared" si="22"/>
        <v>8250</v>
      </c>
      <c r="M196" s="37">
        <f t="shared" si="23"/>
        <v>20469.420000000002</v>
      </c>
      <c r="N196" s="521"/>
      <c r="O196" s="521"/>
      <c r="P196" s="145">
        <f t="shared" si="25"/>
        <v>2.4811418181818183</v>
      </c>
      <c r="Q196" s="524"/>
      <c r="R196" s="145"/>
      <c r="S196" s="451">
        <f t="shared" ref="S196:S259" si="26">IF(G196&lt;&gt;"-",ROUND(P196,2),"")</f>
        <v>2.48</v>
      </c>
    </row>
    <row r="197" spans="2:19">
      <c r="B197" s="502"/>
      <c r="C197" s="499"/>
      <c r="D197" s="495"/>
      <c r="E197" s="495"/>
      <c r="F197" s="528"/>
      <c r="G197" s="297" t="s">
        <v>38</v>
      </c>
      <c r="H197" s="300" t="s">
        <v>38</v>
      </c>
      <c r="I197" s="172">
        <v>8000</v>
      </c>
      <c r="J197" s="172">
        <v>19519.29</v>
      </c>
      <c r="K197" s="297">
        <v>1</v>
      </c>
      <c r="L197" s="172">
        <f t="shared" si="22"/>
        <v>8000</v>
      </c>
      <c r="M197" s="172">
        <f t="shared" si="23"/>
        <v>19519.29</v>
      </c>
      <c r="N197" s="521"/>
      <c r="O197" s="521"/>
      <c r="P197" s="299">
        <f t="shared" si="25"/>
        <v>2.4399112500000002</v>
      </c>
      <c r="Q197" s="524"/>
      <c r="R197" s="145"/>
      <c r="S197" s="451">
        <f t="shared" si="26"/>
        <v>2.44</v>
      </c>
    </row>
    <row r="198" spans="2:19" ht="15.75" thickBot="1">
      <c r="B198" s="503"/>
      <c r="C198" s="500"/>
      <c r="D198" s="496"/>
      <c r="E198" s="496"/>
      <c r="F198" s="529"/>
      <c r="G198" s="146" t="s">
        <v>14</v>
      </c>
      <c r="H198" s="147" t="s">
        <v>355</v>
      </c>
      <c r="I198" s="39">
        <v>5000</v>
      </c>
      <c r="J198" s="39">
        <v>12469.86</v>
      </c>
      <c r="K198" s="146">
        <v>0.5</v>
      </c>
      <c r="L198" s="39">
        <f t="shared" si="22"/>
        <v>2500</v>
      </c>
      <c r="M198" s="39">
        <f t="shared" si="23"/>
        <v>6234.93</v>
      </c>
      <c r="N198" s="522"/>
      <c r="O198" s="522"/>
      <c r="P198" s="148">
        <f t="shared" si="25"/>
        <v>2.4939720000000003</v>
      </c>
      <c r="Q198" s="525"/>
      <c r="R198" s="145"/>
      <c r="S198" s="451">
        <f>IF(G198&lt;&gt;"-",ROUND(P198,2),"")</f>
        <v>2.4900000000000002</v>
      </c>
    </row>
    <row r="199" spans="2:19">
      <c r="B199" s="501" t="s">
        <v>378</v>
      </c>
      <c r="C199" s="498" t="s">
        <v>379</v>
      </c>
      <c r="D199" s="497" t="s">
        <v>380</v>
      </c>
      <c r="E199" s="497" t="s">
        <v>375</v>
      </c>
      <c r="F199" s="527">
        <v>44917</v>
      </c>
      <c r="G199" s="306" t="s">
        <v>16</v>
      </c>
      <c r="H199" s="307" t="s">
        <v>381</v>
      </c>
      <c r="I199" s="259">
        <v>8622.2999999999993</v>
      </c>
      <c r="J199" s="259">
        <v>16346.88</v>
      </c>
      <c r="K199" s="306">
        <v>4</v>
      </c>
      <c r="L199" s="259">
        <f t="shared" si="22"/>
        <v>34489.199999999997</v>
      </c>
      <c r="M199" s="259">
        <f t="shared" si="23"/>
        <v>65387.519999999997</v>
      </c>
      <c r="N199" s="526">
        <f>SUM(L199:L202)</f>
        <v>91130.790000000008</v>
      </c>
      <c r="O199" s="526">
        <f>SUM(M199:M202)</f>
        <v>172416.64000000001</v>
      </c>
      <c r="P199" s="308">
        <f t="shared" si="25"/>
        <v>1.8958839288820848</v>
      </c>
      <c r="Q199" s="523">
        <f>O199/N199</f>
        <v>1.8919691138417651</v>
      </c>
      <c r="R199" s="145"/>
      <c r="S199" s="451">
        <f t="shared" si="26"/>
        <v>1.9</v>
      </c>
    </row>
    <row r="200" spans="2:19">
      <c r="B200" s="502"/>
      <c r="C200" s="499"/>
      <c r="D200" s="495"/>
      <c r="E200" s="495"/>
      <c r="F200" s="528"/>
      <c r="G200" s="74" t="s">
        <v>18</v>
      </c>
      <c r="H200" s="144" t="s">
        <v>382</v>
      </c>
      <c r="I200" s="37">
        <v>11669.09</v>
      </c>
      <c r="J200" s="37">
        <v>21853.18</v>
      </c>
      <c r="K200" s="74">
        <v>3</v>
      </c>
      <c r="L200" s="37">
        <f t="shared" si="22"/>
        <v>35007.270000000004</v>
      </c>
      <c r="M200" s="37">
        <f t="shared" si="23"/>
        <v>65559.540000000008</v>
      </c>
      <c r="N200" s="521"/>
      <c r="O200" s="521"/>
      <c r="P200" s="145">
        <f t="shared" si="25"/>
        <v>1.87274071928488</v>
      </c>
      <c r="Q200" s="524"/>
      <c r="R200" s="145"/>
      <c r="S200" s="451">
        <f t="shared" si="26"/>
        <v>1.87</v>
      </c>
    </row>
    <row r="201" spans="2:19">
      <c r="B201" s="502"/>
      <c r="C201" s="499"/>
      <c r="D201" s="495"/>
      <c r="E201" s="495"/>
      <c r="F201" s="528"/>
      <c r="G201" s="297" t="s">
        <v>43</v>
      </c>
      <c r="H201" s="300" t="s">
        <v>383</v>
      </c>
      <c r="I201" s="172">
        <v>6506.01</v>
      </c>
      <c r="J201" s="172">
        <v>12561.35</v>
      </c>
      <c r="K201" s="297">
        <v>2</v>
      </c>
      <c r="L201" s="172">
        <f t="shared" si="22"/>
        <v>13012.02</v>
      </c>
      <c r="M201" s="172">
        <f t="shared" si="23"/>
        <v>25122.7</v>
      </c>
      <c r="N201" s="521"/>
      <c r="O201" s="521"/>
      <c r="P201" s="299">
        <f t="shared" si="25"/>
        <v>1.9307302017672889</v>
      </c>
      <c r="Q201" s="524"/>
      <c r="R201" s="145"/>
      <c r="S201" s="451" t="str">
        <f t="shared" si="26"/>
        <v/>
      </c>
    </row>
    <row r="202" spans="2:19" ht="15.75" thickBot="1">
      <c r="B202" s="503"/>
      <c r="C202" s="500"/>
      <c r="D202" s="496"/>
      <c r="E202" s="496"/>
      <c r="F202" s="529"/>
      <c r="G202" s="146" t="s">
        <v>43</v>
      </c>
      <c r="H202" s="147" t="s">
        <v>384</v>
      </c>
      <c r="I202" s="39">
        <v>8622.2999999999993</v>
      </c>
      <c r="J202" s="39">
        <v>16346.88</v>
      </c>
      <c r="K202" s="146">
        <v>1</v>
      </c>
      <c r="L202" s="39">
        <f t="shared" si="22"/>
        <v>8622.2999999999993</v>
      </c>
      <c r="M202" s="39">
        <f t="shared" si="23"/>
        <v>16346.88</v>
      </c>
      <c r="N202" s="522"/>
      <c r="O202" s="522"/>
      <c r="P202" s="148">
        <f t="shared" si="25"/>
        <v>1.8958839288820848</v>
      </c>
      <c r="Q202" s="525"/>
      <c r="R202" s="145"/>
      <c r="S202" s="451" t="str">
        <f t="shared" si="26"/>
        <v/>
      </c>
    </row>
    <row r="203" spans="2:19">
      <c r="B203" s="501" t="s">
        <v>385</v>
      </c>
      <c r="C203" s="498" t="s">
        <v>386</v>
      </c>
      <c r="D203" s="497" t="s">
        <v>387</v>
      </c>
      <c r="E203" s="497" t="s">
        <v>388</v>
      </c>
      <c r="F203" s="527">
        <v>44896</v>
      </c>
      <c r="G203" s="306" t="s">
        <v>40</v>
      </c>
      <c r="H203" s="307" t="s">
        <v>389</v>
      </c>
      <c r="I203" s="259">
        <v>15535.36</v>
      </c>
      <c r="J203" s="259">
        <v>27895.42</v>
      </c>
      <c r="K203" s="306">
        <v>2</v>
      </c>
      <c r="L203" s="259">
        <f t="shared" si="22"/>
        <v>31070.720000000001</v>
      </c>
      <c r="M203" s="259">
        <f t="shared" si="23"/>
        <v>55790.84</v>
      </c>
      <c r="N203" s="526">
        <f>SUM(L203:L206)</f>
        <v>119126.52</v>
      </c>
      <c r="O203" s="526">
        <f>SUM(M203:M206)</f>
        <v>212114.40999999997</v>
      </c>
      <c r="P203" s="308">
        <f t="shared" si="25"/>
        <v>1.7956082124907307</v>
      </c>
      <c r="Q203" s="523">
        <f>O203/N203</f>
        <v>1.7805809319369017</v>
      </c>
      <c r="R203" s="145"/>
      <c r="S203" s="451">
        <f t="shared" si="26"/>
        <v>1.8</v>
      </c>
    </row>
    <row r="204" spans="2:19">
      <c r="B204" s="502"/>
      <c r="C204" s="499"/>
      <c r="D204" s="495"/>
      <c r="E204" s="495"/>
      <c r="F204" s="528"/>
      <c r="G204" s="74" t="s">
        <v>12</v>
      </c>
      <c r="H204" s="144" t="s">
        <v>390</v>
      </c>
      <c r="I204" s="37">
        <v>10600.59</v>
      </c>
      <c r="J204" s="37">
        <v>17804.84</v>
      </c>
      <c r="K204" s="74">
        <v>5</v>
      </c>
      <c r="L204" s="37">
        <f t="shared" si="22"/>
        <v>53002.95</v>
      </c>
      <c r="M204" s="37">
        <f t="shared" si="23"/>
        <v>89024.2</v>
      </c>
      <c r="N204" s="521"/>
      <c r="O204" s="521"/>
      <c r="P204" s="145">
        <f>J204/I204</f>
        <v>1.6796083991551414</v>
      </c>
      <c r="Q204" s="524"/>
      <c r="R204" s="145"/>
      <c r="S204" s="451">
        <f t="shared" si="26"/>
        <v>1.68</v>
      </c>
    </row>
    <row r="205" spans="2:19">
      <c r="B205" s="502"/>
      <c r="C205" s="499"/>
      <c r="D205" s="495"/>
      <c r="E205" s="495"/>
      <c r="F205" s="528"/>
      <c r="G205" s="297" t="s">
        <v>43</v>
      </c>
      <c r="H205" s="300" t="s">
        <v>391</v>
      </c>
      <c r="I205" s="172">
        <v>11344.49</v>
      </c>
      <c r="J205" s="172">
        <v>22509.77</v>
      </c>
      <c r="K205" s="297">
        <v>1</v>
      </c>
      <c r="L205" s="172">
        <f t="shared" si="22"/>
        <v>11344.49</v>
      </c>
      <c r="M205" s="172">
        <f t="shared" si="23"/>
        <v>22509.77</v>
      </c>
      <c r="N205" s="521"/>
      <c r="O205" s="521"/>
      <c r="P205" s="299">
        <f t="shared" si="25"/>
        <v>1.9842029037885354</v>
      </c>
      <c r="Q205" s="524"/>
      <c r="R205" s="145"/>
      <c r="S205" s="451" t="str">
        <f t="shared" si="26"/>
        <v/>
      </c>
    </row>
    <row r="206" spans="2:19" ht="15.75" thickBot="1">
      <c r="B206" s="503"/>
      <c r="C206" s="500"/>
      <c r="D206" s="496"/>
      <c r="E206" s="496"/>
      <c r="F206" s="529"/>
      <c r="G206" s="146" t="s">
        <v>30</v>
      </c>
      <c r="H206" s="147" t="s">
        <v>392</v>
      </c>
      <c r="I206" s="39">
        <v>11854.18</v>
      </c>
      <c r="J206" s="39">
        <v>22394.799999999999</v>
      </c>
      <c r="K206" s="146">
        <v>2</v>
      </c>
      <c r="L206" s="39">
        <f t="shared" si="22"/>
        <v>23708.36</v>
      </c>
      <c r="M206" s="39">
        <f t="shared" si="23"/>
        <v>44789.599999999999</v>
      </c>
      <c r="N206" s="522"/>
      <c r="O206" s="522"/>
      <c r="P206" s="148">
        <f t="shared" si="25"/>
        <v>1.8891901422114392</v>
      </c>
      <c r="Q206" s="525"/>
      <c r="R206" s="145"/>
      <c r="S206" s="451">
        <f t="shared" si="26"/>
        <v>1.89</v>
      </c>
    </row>
    <row r="207" spans="2:19">
      <c r="B207" s="501" t="s">
        <v>393</v>
      </c>
      <c r="C207" s="498" t="s">
        <v>394</v>
      </c>
      <c r="D207" s="497" t="s">
        <v>395</v>
      </c>
      <c r="E207" s="497" t="s">
        <v>396</v>
      </c>
      <c r="F207" s="527">
        <v>44904</v>
      </c>
      <c r="G207" s="306" t="s">
        <v>4</v>
      </c>
      <c r="H207" s="307" t="s">
        <v>397</v>
      </c>
      <c r="I207" s="259">
        <v>10701.25</v>
      </c>
      <c r="J207" s="259">
        <v>23273.919999999998</v>
      </c>
      <c r="K207" s="306">
        <v>2</v>
      </c>
      <c r="L207" s="259">
        <f t="shared" si="22"/>
        <v>21402.5</v>
      </c>
      <c r="M207" s="259">
        <f t="shared" si="23"/>
        <v>46547.839999999997</v>
      </c>
      <c r="N207" s="526">
        <f>SUM(L207:L212)</f>
        <v>174981.05000000002</v>
      </c>
      <c r="O207" s="526">
        <f>SUM(M207:M212)</f>
        <v>380832.03999999992</v>
      </c>
      <c r="P207" s="308">
        <f t="shared" si="25"/>
        <v>2.1748786356734024</v>
      </c>
      <c r="Q207" s="523">
        <f>O207/N207</f>
        <v>2.1764187607743803</v>
      </c>
      <c r="R207" s="145"/>
      <c r="S207" s="451">
        <f t="shared" si="26"/>
        <v>2.17</v>
      </c>
    </row>
    <row r="208" spans="2:19">
      <c r="B208" s="502"/>
      <c r="C208" s="499"/>
      <c r="D208" s="495"/>
      <c r="E208" s="495"/>
      <c r="F208" s="528"/>
      <c r="G208" s="74" t="s">
        <v>20</v>
      </c>
      <c r="H208" s="144" t="s">
        <v>398</v>
      </c>
      <c r="I208" s="37">
        <v>7487.96</v>
      </c>
      <c r="J208" s="37">
        <v>16334.5</v>
      </c>
      <c r="K208" s="74">
        <v>2</v>
      </c>
      <c r="L208" s="37">
        <f t="shared" si="22"/>
        <v>14975.92</v>
      </c>
      <c r="M208" s="37">
        <f t="shared" si="23"/>
        <v>32669</v>
      </c>
      <c r="N208" s="521"/>
      <c r="O208" s="521"/>
      <c r="P208" s="145">
        <f t="shared" si="25"/>
        <v>2.1814352640772654</v>
      </c>
      <c r="Q208" s="524"/>
      <c r="R208" s="145"/>
      <c r="S208" s="451">
        <f t="shared" si="26"/>
        <v>2.1800000000000002</v>
      </c>
    </row>
    <row r="209" spans="2:19">
      <c r="B209" s="502"/>
      <c r="C209" s="499"/>
      <c r="D209" s="495"/>
      <c r="E209" s="495"/>
      <c r="F209" s="528"/>
      <c r="G209" s="297" t="s">
        <v>28</v>
      </c>
      <c r="H209" s="300" t="s">
        <v>399</v>
      </c>
      <c r="I209" s="172">
        <v>9722.26</v>
      </c>
      <c r="J209" s="172">
        <v>21159.69</v>
      </c>
      <c r="K209" s="297">
        <v>3</v>
      </c>
      <c r="L209" s="172">
        <f t="shared" si="22"/>
        <v>29166.78</v>
      </c>
      <c r="M209" s="172">
        <f t="shared" si="23"/>
        <v>63479.069999999992</v>
      </c>
      <c r="N209" s="521"/>
      <c r="O209" s="521"/>
      <c r="P209" s="299">
        <f t="shared" si="25"/>
        <v>2.1764168002090045</v>
      </c>
      <c r="Q209" s="524"/>
      <c r="R209" s="145"/>
      <c r="S209" s="451">
        <f t="shared" si="26"/>
        <v>2.1800000000000002</v>
      </c>
    </row>
    <row r="210" spans="2:19">
      <c r="B210" s="502"/>
      <c r="C210" s="499"/>
      <c r="D210" s="495"/>
      <c r="E210" s="495"/>
      <c r="F210" s="528"/>
      <c r="G210" s="74" t="s">
        <v>43</v>
      </c>
      <c r="H210" s="144" t="s">
        <v>400</v>
      </c>
      <c r="I210" s="37">
        <v>8614.92</v>
      </c>
      <c r="J210" s="37">
        <v>18768.28</v>
      </c>
      <c r="K210" s="74">
        <v>8</v>
      </c>
      <c r="L210" s="37">
        <f t="shared" si="22"/>
        <v>68919.360000000001</v>
      </c>
      <c r="M210" s="37">
        <f t="shared" si="23"/>
        <v>150146.23999999999</v>
      </c>
      <c r="N210" s="521"/>
      <c r="O210" s="521"/>
      <c r="P210" s="145">
        <f t="shared" si="25"/>
        <v>2.178578559058006</v>
      </c>
      <c r="Q210" s="524"/>
      <c r="R210" s="145"/>
      <c r="S210" s="451" t="str">
        <f t="shared" si="26"/>
        <v/>
      </c>
    </row>
    <row r="211" spans="2:19">
      <c r="B211" s="502"/>
      <c r="C211" s="499"/>
      <c r="D211" s="495"/>
      <c r="E211" s="495"/>
      <c r="F211" s="528"/>
      <c r="G211" s="297" t="s">
        <v>43</v>
      </c>
      <c r="H211" s="300" t="s">
        <v>401</v>
      </c>
      <c r="I211" s="172">
        <v>13036.02</v>
      </c>
      <c r="J211" s="172">
        <v>28316.080000000002</v>
      </c>
      <c r="K211" s="297">
        <v>2</v>
      </c>
      <c r="L211" s="172">
        <f t="shared" si="22"/>
        <v>26072.04</v>
      </c>
      <c r="M211" s="172">
        <f t="shared" si="23"/>
        <v>56632.160000000003</v>
      </c>
      <c r="N211" s="521"/>
      <c r="O211" s="521"/>
      <c r="P211" s="299">
        <f t="shared" si="25"/>
        <v>2.1721414971747515</v>
      </c>
      <c r="Q211" s="524"/>
      <c r="R211" s="145"/>
      <c r="S211" s="451" t="str">
        <f t="shared" si="26"/>
        <v/>
      </c>
    </row>
    <row r="212" spans="2:19" ht="15.75" thickBot="1">
      <c r="B212" s="503"/>
      <c r="C212" s="500"/>
      <c r="D212" s="496"/>
      <c r="E212" s="496"/>
      <c r="F212" s="529"/>
      <c r="G212" s="74" t="s">
        <v>43</v>
      </c>
      <c r="H212" s="144" t="s">
        <v>402</v>
      </c>
      <c r="I212" s="37">
        <v>14444.45</v>
      </c>
      <c r="J212" s="37">
        <v>31357.73</v>
      </c>
      <c r="K212" s="74">
        <v>1</v>
      </c>
      <c r="L212" s="37">
        <f t="shared" si="22"/>
        <v>14444.45</v>
      </c>
      <c r="M212" s="37">
        <f t="shared" si="23"/>
        <v>31357.73</v>
      </c>
      <c r="N212" s="521"/>
      <c r="O212" s="521"/>
      <c r="P212" s="145">
        <f>J212/I212</f>
        <v>2.1709189342619482</v>
      </c>
      <c r="Q212" s="524"/>
      <c r="R212" s="145"/>
      <c r="S212" s="451" t="str">
        <f t="shared" si="26"/>
        <v/>
      </c>
    </row>
    <row r="213" spans="2:19">
      <c r="B213" s="501" t="s">
        <v>403</v>
      </c>
      <c r="C213" s="498" t="s">
        <v>404</v>
      </c>
      <c r="D213" s="497" t="s">
        <v>405</v>
      </c>
      <c r="E213" s="497" t="s">
        <v>406</v>
      </c>
      <c r="F213" s="494">
        <v>44860</v>
      </c>
      <c r="G213" s="255" t="s">
        <v>45</v>
      </c>
      <c r="H213" s="307" t="s">
        <v>407</v>
      </c>
      <c r="I213" s="259">
        <v>10000</v>
      </c>
      <c r="J213" s="259" t="s">
        <v>43</v>
      </c>
      <c r="K213" s="306"/>
      <c r="L213" s="259"/>
      <c r="M213" s="259"/>
      <c r="N213" s="520" t="s">
        <v>43</v>
      </c>
      <c r="O213" s="520" t="s">
        <v>43</v>
      </c>
      <c r="P213" s="308">
        <v>2.85</v>
      </c>
      <c r="Q213" s="523" t="s">
        <v>43</v>
      </c>
      <c r="R213" s="145"/>
      <c r="S213" s="451">
        <f t="shared" si="26"/>
        <v>2.85</v>
      </c>
    </row>
    <row r="214" spans="2:19">
      <c r="B214" s="502"/>
      <c r="C214" s="499"/>
      <c r="D214" s="495"/>
      <c r="E214" s="495"/>
      <c r="F214" s="515"/>
      <c r="G214" s="89" t="s">
        <v>24</v>
      </c>
      <c r="H214" s="144" t="s">
        <v>408</v>
      </c>
      <c r="I214" s="126">
        <v>11400</v>
      </c>
      <c r="J214" s="126" t="s">
        <v>43</v>
      </c>
      <c r="L214" s="126"/>
      <c r="M214" s="126"/>
      <c r="N214" s="521"/>
      <c r="O214" s="521"/>
      <c r="P214" s="145">
        <v>2.85</v>
      </c>
      <c r="Q214" s="524"/>
      <c r="R214" s="145"/>
      <c r="S214" s="451">
        <f t="shared" si="26"/>
        <v>2.85</v>
      </c>
    </row>
    <row r="215" spans="2:19">
      <c r="B215" s="502"/>
      <c r="C215" s="499"/>
      <c r="D215" s="495"/>
      <c r="E215" s="495"/>
      <c r="F215" s="515"/>
      <c r="G215" s="168" t="s">
        <v>43</v>
      </c>
      <c r="H215" s="300" t="s">
        <v>409</v>
      </c>
      <c r="I215" s="172">
        <v>13000</v>
      </c>
      <c r="J215" s="172" t="s">
        <v>43</v>
      </c>
      <c r="K215" s="297"/>
      <c r="L215" s="172"/>
      <c r="M215" s="172"/>
      <c r="N215" s="521"/>
      <c r="O215" s="521"/>
      <c r="P215" s="299">
        <v>2.85</v>
      </c>
      <c r="Q215" s="524"/>
      <c r="R215" s="145"/>
      <c r="S215" s="451" t="str">
        <f t="shared" si="26"/>
        <v/>
      </c>
    </row>
    <row r="216" spans="2:19">
      <c r="B216" s="502"/>
      <c r="C216" s="499"/>
      <c r="D216" s="495"/>
      <c r="E216" s="495"/>
      <c r="F216" s="515"/>
      <c r="G216" s="89" t="s">
        <v>40</v>
      </c>
      <c r="H216" s="144" t="s">
        <v>410</v>
      </c>
      <c r="I216" s="126">
        <v>13000</v>
      </c>
      <c r="J216" s="126" t="s">
        <v>43</v>
      </c>
      <c r="L216" s="126"/>
      <c r="M216" s="126"/>
      <c r="N216" s="521"/>
      <c r="O216" s="521"/>
      <c r="P216" s="145">
        <v>2.85</v>
      </c>
      <c r="Q216" s="524"/>
      <c r="R216" s="145"/>
      <c r="S216" s="451">
        <f t="shared" si="26"/>
        <v>2.85</v>
      </c>
    </row>
    <row r="217" spans="2:19">
      <c r="B217" s="502"/>
      <c r="C217" s="499"/>
      <c r="D217" s="495"/>
      <c r="E217" s="495"/>
      <c r="F217" s="515"/>
      <c r="G217" s="168" t="s">
        <v>45</v>
      </c>
      <c r="H217" s="300" t="s">
        <v>411</v>
      </c>
      <c r="I217" s="172">
        <v>10000</v>
      </c>
      <c r="J217" s="172" t="s">
        <v>43</v>
      </c>
      <c r="K217" s="297"/>
      <c r="L217" s="172"/>
      <c r="M217" s="172"/>
      <c r="N217" s="521"/>
      <c r="O217" s="521"/>
      <c r="P217" s="299">
        <v>2.84</v>
      </c>
      <c r="Q217" s="524"/>
      <c r="R217" s="145"/>
      <c r="S217" s="451">
        <f t="shared" si="26"/>
        <v>2.84</v>
      </c>
    </row>
    <row r="218" spans="2:19">
      <c r="B218" s="502"/>
      <c r="C218" s="499"/>
      <c r="D218" s="495"/>
      <c r="E218" s="495"/>
      <c r="F218" s="515"/>
      <c r="G218" s="89" t="s">
        <v>24</v>
      </c>
      <c r="H218" s="144" t="s">
        <v>412</v>
      </c>
      <c r="I218" s="126">
        <v>11400</v>
      </c>
      <c r="J218" s="126" t="s">
        <v>43</v>
      </c>
      <c r="L218" s="126"/>
      <c r="M218" s="126"/>
      <c r="N218" s="521"/>
      <c r="O218" s="521"/>
      <c r="P218" s="145">
        <v>2.84</v>
      </c>
      <c r="Q218" s="524"/>
      <c r="R218" s="145"/>
      <c r="S218" s="451">
        <f t="shared" si="26"/>
        <v>2.84</v>
      </c>
    </row>
    <row r="219" spans="2:19">
      <c r="B219" s="502"/>
      <c r="C219" s="499"/>
      <c r="D219" s="495"/>
      <c r="E219" s="495"/>
      <c r="F219" s="515"/>
      <c r="G219" s="168" t="s">
        <v>43</v>
      </c>
      <c r="H219" s="300" t="s">
        <v>413</v>
      </c>
      <c r="I219" s="172">
        <v>13000</v>
      </c>
      <c r="J219" s="172" t="s">
        <v>43</v>
      </c>
      <c r="K219" s="297"/>
      <c r="L219" s="172"/>
      <c r="M219" s="172"/>
      <c r="N219" s="521"/>
      <c r="O219" s="521"/>
      <c r="P219" s="299">
        <v>2.84</v>
      </c>
      <c r="Q219" s="524"/>
      <c r="R219" s="145"/>
      <c r="S219" s="451" t="str">
        <f t="shared" si="26"/>
        <v/>
      </c>
    </row>
    <row r="220" spans="2:19">
      <c r="B220" s="502"/>
      <c r="C220" s="499"/>
      <c r="D220" s="495"/>
      <c r="E220" s="495"/>
      <c r="F220" s="515"/>
      <c r="G220" s="89" t="s">
        <v>6</v>
      </c>
      <c r="H220" s="144" t="s">
        <v>414</v>
      </c>
      <c r="I220" s="126">
        <v>13000</v>
      </c>
      <c r="J220" s="126" t="s">
        <v>43</v>
      </c>
      <c r="L220" s="126"/>
      <c r="M220" s="126"/>
      <c r="N220" s="521"/>
      <c r="O220" s="521"/>
      <c r="P220" s="145">
        <v>2.84</v>
      </c>
      <c r="Q220" s="524"/>
      <c r="R220" s="145"/>
      <c r="S220" s="451">
        <f t="shared" si="26"/>
        <v>2.84</v>
      </c>
    </row>
    <row r="221" spans="2:19">
      <c r="B221" s="502"/>
      <c r="C221" s="499"/>
      <c r="D221" s="495"/>
      <c r="E221" s="495"/>
      <c r="F221" s="515"/>
      <c r="G221" s="168" t="s">
        <v>40</v>
      </c>
      <c r="H221" s="300" t="s">
        <v>415</v>
      </c>
      <c r="I221" s="172">
        <v>13000</v>
      </c>
      <c r="J221" s="172" t="s">
        <v>43</v>
      </c>
      <c r="K221" s="297"/>
      <c r="L221" s="172"/>
      <c r="M221" s="172"/>
      <c r="N221" s="521"/>
      <c r="O221" s="521"/>
      <c r="P221" s="299">
        <v>2.84</v>
      </c>
      <c r="Q221" s="524"/>
      <c r="R221" s="145"/>
      <c r="S221" s="451">
        <f t="shared" si="26"/>
        <v>2.84</v>
      </c>
    </row>
    <row r="222" spans="2:19">
      <c r="B222" s="502"/>
      <c r="C222" s="499"/>
      <c r="D222" s="495"/>
      <c r="E222" s="495"/>
      <c r="F222" s="515"/>
      <c r="G222" s="89" t="s">
        <v>43</v>
      </c>
      <c r="H222" s="144" t="s">
        <v>416</v>
      </c>
      <c r="I222" s="126">
        <v>13000</v>
      </c>
      <c r="J222" s="126" t="s">
        <v>43</v>
      </c>
      <c r="L222" s="126"/>
      <c r="M222" s="126"/>
      <c r="N222" s="521"/>
      <c r="O222" s="521"/>
      <c r="P222" s="145">
        <v>2.82</v>
      </c>
      <c r="Q222" s="524"/>
      <c r="R222" s="145"/>
      <c r="S222" s="451" t="str">
        <f t="shared" si="26"/>
        <v/>
      </c>
    </row>
    <row r="223" spans="2:19">
      <c r="B223" s="502"/>
      <c r="C223" s="499"/>
      <c r="D223" s="495"/>
      <c r="E223" s="495"/>
      <c r="F223" s="515"/>
      <c r="G223" s="168" t="s">
        <v>40</v>
      </c>
      <c r="H223" s="300" t="s">
        <v>417</v>
      </c>
      <c r="I223" s="172">
        <v>13000</v>
      </c>
      <c r="J223" s="172" t="s">
        <v>43</v>
      </c>
      <c r="K223" s="297"/>
      <c r="L223" s="172"/>
      <c r="M223" s="172"/>
      <c r="N223" s="521"/>
      <c r="O223" s="521"/>
      <c r="P223" s="299">
        <v>2.82</v>
      </c>
      <c r="Q223" s="524"/>
      <c r="R223" s="145"/>
      <c r="S223" s="451">
        <f t="shared" si="26"/>
        <v>2.82</v>
      </c>
    </row>
    <row r="224" spans="2:19">
      <c r="B224" s="502"/>
      <c r="C224" s="499"/>
      <c r="D224" s="495"/>
      <c r="E224" s="495"/>
      <c r="F224" s="515"/>
      <c r="G224" s="89" t="s">
        <v>43</v>
      </c>
      <c r="H224" s="144" t="s">
        <v>418</v>
      </c>
      <c r="I224" s="126">
        <v>10000</v>
      </c>
      <c r="J224" s="126" t="s">
        <v>43</v>
      </c>
      <c r="L224" s="126"/>
      <c r="M224" s="126"/>
      <c r="N224" s="521"/>
      <c r="O224" s="521"/>
      <c r="P224" s="145">
        <v>2.85</v>
      </c>
      <c r="Q224" s="524"/>
      <c r="R224" s="145"/>
      <c r="S224" s="451" t="str">
        <f t="shared" si="26"/>
        <v/>
      </c>
    </row>
    <row r="225" spans="2:19">
      <c r="B225" s="502"/>
      <c r="C225" s="499"/>
      <c r="D225" s="495"/>
      <c r="E225" s="495"/>
      <c r="F225" s="515"/>
      <c r="G225" s="168" t="s">
        <v>43</v>
      </c>
      <c r="H225" s="300" t="s">
        <v>419</v>
      </c>
      <c r="I225" s="172">
        <v>11400</v>
      </c>
      <c r="J225" s="172" t="s">
        <v>43</v>
      </c>
      <c r="K225" s="297"/>
      <c r="L225" s="172"/>
      <c r="M225" s="172"/>
      <c r="N225" s="521"/>
      <c r="O225" s="521"/>
      <c r="P225" s="299">
        <v>2.85</v>
      </c>
      <c r="Q225" s="524"/>
      <c r="R225" s="145"/>
      <c r="S225" s="451" t="str">
        <f t="shared" si="26"/>
        <v/>
      </c>
    </row>
    <row r="226" spans="2:19">
      <c r="B226" s="502"/>
      <c r="C226" s="499"/>
      <c r="D226" s="495"/>
      <c r="E226" s="495"/>
      <c r="F226" s="515"/>
      <c r="G226" s="89" t="s">
        <v>18</v>
      </c>
      <c r="H226" s="144" t="s">
        <v>420</v>
      </c>
      <c r="I226" s="126">
        <v>12500</v>
      </c>
      <c r="J226" s="126" t="s">
        <v>43</v>
      </c>
      <c r="L226" s="126"/>
      <c r="M226" s="126"/>
      <c r="N226" s="521"/>
      <c r="O226" s="521"/>
      <c r="P226" s="145">
        <v>2.85</v>
      </c>
      <c r="Q226" s="524"/>
      <c r="R226" s="145"/>
      <c r="S226" s="451">
        <f t="shared" si="26"/>
        <v>2.85</v>
      </c>
    </row>
    <row r="227" spans="2:19">
      <c r="B227" s="502"/>
      <c r="C227" s="499"/>
      <c r="D227" s="495"/>
      <c r="E227" s="495"/>
      <c r="F227" s="515"/>
      <c r="G227" s="168" t="s">
        <v>38</v>
      </c>
      <c r="H227" s="300" t="s">
        <v>421</v>
      </c>
      <c r="I227" s="172">
        <v>12000</v>
      </c>
      <c r="J227" s="172" t="s">
        <v>43</v>
      </c>
      <c r="K227" s="297"/>
      <c r="L227" s="172"/>
      <c r="M227" s="172"/>
      <c r="N227" s="521"/>
      <c r="O227" s="521"/>
      <c r="P227" s="299">
        <v>2.85</v>
      </c>
      <c r="Q227" s="524"/>
      <c r="R227" s="145"/>
      <c r="S227" s="451">
        <f t="shared" si="26"/>
        <v>2.85</v>
      </c>
    </row>
    <row r="228" spans="2:19">
      <c r="B228" s="502"/>
      <c r="C228" s="499"/>
      <c r="D228" s="495"/>
      <c r="E228" s="495"/>
      <c r="F228" s="515"/>
      <c r="G228" s="89" t="s">
        <v>43</v>
      </c>
      <c r="H228" s="144" t="s">
        <v>422</v>
      </c>
      <c r="I228" s="126">
        <v>13000</v>
      </c>
      <c r="J228" s="126" t="s">
        <v>43</v>
      </c>
      <c r="L228" s="126"/>
      <c r="M228" s="126"/>
      <c r="N228" s="521"/>
      <c r="O228" s="521"/>
      <c r="P228" s="145">
        <v>2.85</v>
      </c>
      <c r="Q228" s="524"/>
      <c r="R228" s="145"/>
      <c r="S228" s="451" t="str">
        <f t="shared" si="26"/>
        <v/>
      </c>
    </row>
    <row r="229" spans="2:19">
      <c r="B229" s="502"/>
      <c r="C229" s="499"/>
      <c r="D229" s="495"/>
      <c r="E229" s="495"/>
      <c r="F229" s="515"/>
      <c r="G229" s="168" t="s">
        <v>43</v>
      </c>
      <c r="H229" s="300" t="s">
        <v>423</v>
      </c>
      <c r="I229" s="172">
        <v>10000</v>
      </c>
      <c r="J229" s="172" t="s">
        <v>43</v>
      </c>
      <c r="K229" s="297"/>
      <c r="L229" s="172"/>
      <c r="M229" s="172"/>
      <c r="N229" s="521"/>
      <c r="O229" s="521"/>
      <c r="P229" s="299">
        <v>2.85</v>
      </c>
      <c r="Q229" s="524"/>
      <c r="R229" s="145"/>
      <c r="S229" s="451" t="str">
        <f t="shared" si="26"/>
        <v/>
      </c>
    </row>
    <row r="230" spans="2:19">
      <c r="B230" s="502"/>
      <c r="C230" s="499"/>
      <c r="D230" s="495"/>
      <c r="E230" s="495"/>
      <c r="F230" s="515"/>
      <c r="G230" s="89" t="s">
        <v>43</v>
      </c>
      <c r="H230" s="144" t="s">
        <v>424</v>
      </c>
      <c r="I230" s="126">
        <v>11400</v>
      </c>
      <c r="J230" s="126" t="s">
        <v>43</v>
      </c>
      <c r="L230" s="126"/>
      <c r="M230" s="126"/>
      <c r="N230" s="521"/>
      <c r="O230" s="521"/>
      <c r="P230" s="145">
        <v>2.85</v>
      </c>
      <c r="Q230" s="524"/>
      <c r="R230" s="145"/>
      <c r="S230" s="451" t="str">
        <f t="shared" si="26"/>
        <v/>
      </c>
    </row>
    <row r="231" spans="2:19">
      <c r="B231" s="502"/>
      <c r="C231" s="499"/>
      <c r="D231" s="495"/>
      <c r="E231" s="495"/>
      <c r="F231" s="515"/>
      <c r="G231" s="168" t="s">
        <v>43</v>
      </c>
      <c r="H231" s="300" t="s">
        <v>425</v>
      </c>
      <c r="I231" s="172">
        <v>13000</v>
      </c>
      <c r="J231" s="172" t="s">
        <v>43</v>
      </c>
      <c r="K231" s="297"/>
      <c r="L231" s="172"/>
      <c r="M231" s="172"/>
      <c r="N231" s="521"/>
      <c r="O231" s="521"/>
      <c r="P231" s="299">
        <v>2.85</v>
      </c>
      <c r="Q231" s="524"/>
      <c r="R231" s="145"/>
      <c r="S231" s="451" t="str">
        <f t="shared" si="26"/>
        <v/>
      </c>
    </row>
    <row r="232" spans="2:19">
      <c r="B232" s="502"/>
      <c r="C232" s="499"/>
      <c r="D232" s="495"/>
      <c r="E232" s="495"/>
      <c r="F232" s="515"/>
      <c r="G232" s="89" t="s">
        <v>43</v>
      </c>
      <c r="H232" s="144" t="s">
        <v>426</v>
      </c>
      <c r="I232" s="126">
        <v>13000</v>
      </c>
      <c r="J232" s="126" t="s">
        <v>43</v>
      </c>
      <c r="L232" s="126"/>
      <c r="M232" s="126"/>
      <c r="N232" s="521"/>
      <c r="O232" s="521"/>
      <c r="P232" s="145">
        <v>2.85</v>
      </c>
      <c r="Q232" s="524"/>
      <c r="R232" s="145"/>
      <c r="S232" s="451" t="str">
        <f t="shared" si="26"/>
        <v/>
      </c>
    </row>
    <row r="233" spans="2:19">
      <c r="B233" s="502"/>
      <c r="C233" s="499"/>
      <c r="D233" s="495"/>
      <c r="E233" s="495"/>
      <c r="F233" s="515"/>
      <c r="G233" s="168" t="s">
        <v>43</v>
      </c>
      <c r="H233" s="300" t="s">
        <v>427</v>
      </c>
      <c r="I233" s="172">
        <v>7500</v>
      </c>
      <c r="J233" s="172" t="s">
        <v>43</v>
      </c>
      <c r="K233" s="297"/>
      <c r="L233" s="172"/>
      <c r="M233" s="172"/>
      <c r="N233" s="521"/>
      <c r="O233" s="521"/>
      <c r="P233" s="299">
        <v>2.89</v>
      </c>
      <c r="Q233" s="524"/>
      <c r="R233" s="145"/>
      <c r="S233" s="451" t="str">
        <f t="shared" si="26"/>
        <v/>
      </c>
    </row>
    <row r="234" spans="2:19">
      <c r="B234" s="502"/>
      <c r="C234" s="499"/>
      <c r="D234" s="495"/>
      <c r="E234" s="495"/>
      <c r="F234" s="515"/>
      <c r="G234" s="89" t="s">
        <v>43</v>
      </c>
      <c r="H234" s="144" t="s">
        <v>428</v>
      </c>
      <c r="I234" s="126">
        <v>11300</v>
      </c>
      <c r="J234" s="126" t="s">
        <v>43</v>
      </c>
      <c r="L234" s="126"/>
      <c r="M234" s="126"/>
      <c r="N234" s="521"/>
      <c r="O234" s="521"/>
      <c r="P234" s="145">
        <v>2.89</v>
      </c>
      <c r="Q234" s="524"/>
      <c r="R234" s="145"/>
      <c r="S234" s="451" t="str">
        <f t="shared" si="26"/>
        <v/>
      </c>
    </row>
    <row r="235" spans="2:19">
      <c r="B235" s="502"/>
      <c r="C235" s="499"/>
      <c r="D235" s="495"/>
      <c r="E235" s="495"/>
      <c r="F235" s="515"/>
      <c r="G235" s="168" t="s">
        <v>45</v>
      </c>
      <c r="H235" s="300" t="s">
        <v>429</v>
      </c>
      <c r="I235" s="172">
        <v>10000</v>
      </c>
      <c r="J235" s="172" t="s">
        <v>43</v>
      </c>
      <c r="K235" s="297"/>
      <c r="L235" s="172"/>
      <c r="M235" s="172"/>
      <c r="N235" s="521"/>
      <c r="O235" s="521"/>
      <c r="P235" s="299">
        <v>2.89</v>
      </c>
      <c r="Q235" s="524"/>
      <c r="R235" s="145"/>
      <c r="S235" s="451">
        <f t="shared" si="26"/>
        <v>2.89</v>
      </c>
    </row>
    <row r="236" spans="2:19" ht="15.75" thickBot="1">
      <c r="B236" s="502"/>
      <c r="C236" s="499"/>
      <c r="D236" s="495"/>
      <c r="E236" s="495"/>
      <c r="F236" s="515"/>
      <c r="G236" s="89" t="s">
        <v>40</v>
      </c>
      <c r="H236" s="144" t="s">
        <v>430</v>
      </c>
      <c r="I236" s="126">
        <v>13000</v>
      </c>
      <c r="J236" s="126" t="s">
        <v>43</v>
      </c>
      <c r="L236" s="126"/>
      <c r="M236" s="126"/>
      <c r="N236" s="522"/>
      <c r="O236" s="522"/>
      <c r="P236" s="145">
        <v>2.89</v>
      </c>
      <c r="Q236" s="525"/>
      <c r="R236" s="145"/>
      <c r="S236" s="451">
        <f t="shared" si="26"/>
        <v>2.89</v>
      </c>
    </row>
    <row r="237" spans="2:19" s="383" customFormat="1">
      <c r="B237" s="506" t="s">
        <v>358</v>
      </c>
      <c r="C237" s="504" t="s">
        <v>431</v>
      </c>
      <c r="D237" s="513" t="s">
        <v>360</v>
      </c>
      <c r="E237" s="513" t="s">
        <v>432</v>
      </c>
      <c r="F237" s="508">
        <v>44858</v>
      </c>
      <c r="G237" s="392" t="s">
        <v>43</v>
      </c>
      <c r="H237" s="381" t="s">
        <v>433</v>
      </c>
      <c r="I237" s="393">
        <v>14398.82</v>
      </c>
      <c r="J237" s="393">
        <v>27665.19</v>
      </c>
      <c r="K237" s="394">
        <v>1</v>
      </c>
      <c r="L237" s="393">
        <f>I237*K237</f>
        <v>14398.82</v>
      </c>
      <c r="M237" s="393">
        <f>J237*K237</f>
        <v>27665.19</v>
      </c>
      <c r="N237" s="516">
        <f>SUM(L237:L246)</f>
        <v>267025.08999999997</v>
      </c>
      <c r="O237" s="516">
        <f>SUM(M237:M246)</f>
        <v>526136.21</v>
      </c>
      <c r="P237" s="395">
        <f>J237/I237</f>
        <v>1.9213511940561796</v>
      </c>
      <c r="Q237" s="518">
        <f>O237/N237</f>
        <v>1.9703624479632234</v>
      </c>
      <c r="R237" s="385"/>
      <c r="S237" s="451" t="str">
        <f t="shared" si="26"/>
        <v/>
      </c>
    </row>
    <row r="238" spans="2:19" s="383" customFormat="1">
      <c r="B238" s="507"/>
      <c r="C238" s="505"/>
      <c r="D238" s="514"/>
      <c r="E238" s="514"/>
      <c r="F238" s="509"/>
      <c r="G238" s="390" t="s">
        <v>43</v>
      </c>
      <c r="H238" s="380" t="s">
        <v>434</v>
      </c>
      <c r="I238" s="384">
        <v>2432.0300000000002</v>
      </c>
      <c r="J238" s="384">
        <v>5823.1</v>
      </c>
      <c r="K238" s="383">
        <v>1</v>
      </c>
      <c r="L238" s="384">
        <f t="shared" ref="L238:L246" si="27">I238*K238</f>
        <v>2432.0300000000002</v>
      </c>
      <c r="M238" s="384">
        <f t="shared" ref="M238:M246" si="28">J238*K238</f>
        <v>5823.1</v>
      </c>
      <c r="N238" s="511"/>
      <c r="O238" s="511"/>
      <c r="P238" s="385">
        <f t="shared" ref="P238:P246" si="29">J238/I238</f>
        <v>2.3943372409057453</v>
      </c>
      <c r="Q238" s="512"/>
      <c r="R238" s="385"/>
      <c r="S238" s="451" t="str">
        <f t="shared" si="26"/>
        <v/>
      </c>
    </row>
    <row r="239" spans="2:19" s="383" customFormat="1">
      <c r="B239" s="507"/>
      <c r="C239" s="505"/>
      <c r="D239" s="514"/>
      <c r="E239" s="514"/>
      <c r="F239" s="509"/>
      <c r="G239" s="398" t="s">
        <v>24</v>
      </c>
      <c r="H239" s="379" t="s">
        <v>435</v>
      </c>
      <c r="I239" s="399">
        <v>10701.93</v>
      </c>
      <c r="J239" s="399">
        <v>20917.54</v>
      </c>
      <c r="K239" s="397">
        <v>4</v>
      </c>
      <c r="L239" s="399">
        <f t="shared" si="27"/>
        <v>42807.72</v>
      </c>
      <c r="M239" s="399">
        <f t="shared" si="28"/>
        <v>83670.16</v>
      </c>
      <c r="N239" s="511"/>
      <c r="O239" s="511"/>
      <c r="P239" s="396">
        <f t="shared" si="29"/>
        <v>1.95455772930677</v>
      </c>
      <c r="Q239" s="512"/>
      <c r="R239" s="385"/>
      <c r="S239" s="451">
        <f t="shared" si="26"/>
        <v>1.95</v>
      </c>
    </row>
    <row r="240" spans="2:19" s="383" customFormat="1">
      <c r="B240" s="507"/>
      <c r="C240" s="505"/>
      <c r="D240" s="514"/>
      <c r="E240" s="514"/>
      <c r="F240" s="509"/>
      <c r="G240" s="390" t="s">
        <v>40</v>
      </c>
      <c r="H240" s="380" t="s">
        <v>436</v>
      </c>
      <c r="I240" s="384">
        <v>15857.03</v>
      </c>
      <c r="J240" s="384">
        <v>30326.720000000001</v>
      </c>
      <c r="K240" s="383">
        <v>2</v>
      </c>
      <c r="L240" s="384">
        <f t="shared" si="27"/>
        <v>31714.06</v>
      </c>
      <c r="M240" s="384">
        <f t="shared" si="28"/>
        <v>60653.440000000002</v>
      </c>
      <c r="N240" s="511"/>
      <c r="O240" s="511"/>
      <c r="P240" s="385">
        <f t="shared" si="29"/>
        <v>1.9125094674097229</v>
      </c>
      <c r="Q240" s="512"/>
      <c r="R240" s="385"/>
      <c r="S240" s="451">
        <f t="shared" si="26"/>
        <v>1.91</v>
      </c>
    </row>
    <row r="241" spans="2:19" s="383" customFormat="1">
      <c r="B241" s="507"/>
      <c r="C241" s="505"/>
      <c r="D241" s="514"/>
      <c r="E241" s="514"/>
      <c r="F241" s="509"/>
      <c r="G241" s="398" t="s">
        <v>26</v>
      </c>
      <c r="H241" s="379" t="s">
        <v>437</v>
      </c>
      <c r="I241" s="399">
        <v>6323.83</v>
      </c>
      <c r="J241" s="399">
        <v>12926.54</v>
      </c>
      <c r="K241" s="397">
        <v>4</v>
      </c>
      <c r="L241" s="399">
        <f t="shared" si="27"/>
        <v>25295.32</v>
      </c>
      <c r="M241" s="399">
        <f t="shared" si="28"/>
        <v>51706.16</v>
      </c>
      <c r="N241" s="511"/>
      <c r="O241" s="511"/>
      <c r="P241" s="396">
        <f t="shared" si="29"/>
        <v>2.0440998572067879</v>
      </c>
      <c r="Q241" s="512"/>
      <c r="R241" s="385"/>
      <c r="S241" s="451">
        <f t="shared" si="26"/>
        <v>2.04</v>
      </c>
    </row>
    <row r="242" spans="2:19" s="383" customFormat="1">
      <c r="B242" s="507"/>
      <c r="C242" s="505"/>
      <c r="D242" s="514"/>
      <c r="E242" s="514"/>
      <c r="F242" s="509"/>
      <c r="G242" s="390" t="s">
        <v>28</v>
      </c>
      <c r="H242" s="380" t="s">
        <v>438</v>
      </c>
      <c r="I242" s="384">
        <v>7060.84</v>
      </c>
      <c r="J242" s="384">
        <v>14271.77</v>
      </c>
      <c r="K242" s="383">
        <v>8</v>
      </c>
      <c r="L242" s="384">
        <f t="shared" si="27"/>
        <v>56486.720000000001</v>
      </c>
      <c r="M242" s="384">
        <f t="shared" si="28"/>
        <v>114174.16</v>
      </c>
      <c r="N242" s="511"/>
      <c r="O242" s="511"/>
      <c r="P242" s="385">
        <f t="shared" si="29"/>
        <v>2.0212566776757441</v>
      </c>
      <c r="Q242" s="512"/>
      <c r="R242" s="385"/>
      <c r="S242" s="451">
        <f t="shared" si="26"/>
        <v>2.02</v>
      </c>
    </row>
    <row r="243" spans="2:19" s="383" customFormat="1">
      <c r="B243" s="507"/>
      <c r="C243" s="505"/>
      <c r="D243" s="514"/>
      <c r="E243" s="514"/>
      <c r="F243" s="509"/>
      <c r="G243" s="398" t="s">
        <v>30</v>
      </c>
      <c r="H243" s="379" t="s">
        <v>439</v>
      </c>
      <c r="I243" s="399">
        <v>10605.14</v>
      </c>
      <c r="J243" s="399">
        <v>20740.88</v>
      </c>
      <c r="K243" s="397">
        <v>4</v>
      </c>
      <c r="L243" s="399">
        <f t="shared" si="27"/>
        <v>42420.56</v>
      </c>
      <c r="M243" s="399">
        <f t="shared" si="28"/>
        <v>82963.520000000004</v>
      </c>
      <c r="N243" s="511"/>
      <c r="O243" s="511"/>
      <c r="P243" s="396">
        <f t="shared" si="29"/>
        <v>1.9557384438112086</v>
      </c>
      <c r="Q243" s="512"/>
      <c r="R243" s="385"/>
      <c r="S243" s="451">
        <f t="shared" si="26"/>
        <v>1.96</v>
      </c>
    </row>
    <row r="244" spans="2:19" s="383" customFormat="1">
      <c r="B244" s="507"/>
      <c r="C244" s="505"/>
      <c r="D244" s="514"/>
      <c r="E244" s="514"/>
      <c r="F244" s="509"/>
      <c r="G244" s="390" t="s">
        <v>43</v>
      </c>
      <c r="H244" s="380" t="s">
        <v>440</v>
      </c>
      <c r="I244" s="384">
        <v>12843.29</v>
      </c>
      <c r="J244" s="384">
        <v>24825.99</v>
      </c>
      <c r="K244" s="383">
        <v>2</v>
      </c>
      <c r="L244" s="384">
        <f t="shared" si="27"/>
        <v>25686.58</v>
      </c>
      <c r="M244" s="384">
        <f t="shared" si="28"/>
        <v>49651.98</v>
      </c>
      <c r="N244" s="511"/>
      <c r="O244" s="511"/>
      <c r="P244" s="385">
        <f t="shared" si="29"/>
        <v>1.9329930259302717</v>
      </c>
      <c r="Q244" s="512"/>
      <c r="R244" s="385"/>
      <c r="S244" s="451" t="str">
        <f t="shared" si="26"/>
        <v/>
      </c>
    </row>
    <row r="245" spans="2:19" s="383" customFormat="1">
      <c r="B245" s="507"/>
      <c r="C245" s="505"/>
      <c r="D245" s="514"/>
      <c r="E245" s="514"/>
      <c r="F245" s="509"/>
      <c r="G245" s="398" t="s">
        <v>43</v>
      </c>
      <c r="H245" s="379" t="s">
        <v>441</v>
      </c>
      <c r="I245" s="399">
        <v>10701.93</v>
      </c>
      <c r="J245" s="399">
        <v>20917.54</v>
      </c>
      <c r="K245" s="397">
        <v>1</v>
      </c>
      <c r="L245" s="399">
        <f t="shared" si="27"/>
        <v>10701.93</v>
      </c>
      <c r="M245" s="399">
        <f t="shared" si="28"/>
        <v>20917.54</v>
      </c>
      <c r="N245" s="511"/>
      <c r="O245" s="511"/>
      <c r="P245" s="396">
        <f t="shared" si="29"/>
        <v>1.95455772930677</v>
      </c>
      <c r="Q245" s="512"/>
      <c r="R245" s="385"/>
      <c r="S245" s="451" t="str">
        <f t="shared" si="26"/>
        <v/>
      </c>
    </row>
    <row r="246" spans="2:19" s="383" customFormat="1" ht="15.75" thickBot="1">
      <c r="B246" s="507"/>
      <c r="C246" s="505"/>
      <c r="D246" s="514"/>
      <c r="E246" s="514"/>
      <c r="F246" s="509"/>
      <c r="G246" s="391" t="s">
        <v>43</v>
      </c>
      <c r="H246" s="387" t="s">
        <v>442</v>
      </c>
      <c r="I246" s="388">
        <v>15081.35</v>
      </c>
      <c r="J246" s="388">
        <v>28910.959999999999</v>
      </c>
      <c r="K246" s="386">
        <v>1</v>
      </c>
      <c r="L246" s="388">
        <f t="shared" si="27"/>
        <v>15081.35</v>
      </c>
      <c r="M246" s="388">
        <f t="shared" si="28"/>
        <v>28910.959999999999</v>
      </c>
      <c r="N246" s="517"/>
      <c r="O246" s="517"/>
      <c r="P246" s="389">
        <f t="shared" si="29"/>
        <v>1.9170007990000895</v>
      </c>
      <c r="Q246" s="519"/>
      <c r="R246" s="385"/>
      <c r="S246" s="451" t="str">
        <f t="shared" si="26"/>
        <v/>
      </c>
    </row>
    <row r="247" spans="2:19" s="383" customFormat="1">
      <c r="B247" s="506" t="s">
        <v>443</v>
      </c>
      <c r="C247" s="504" t="s">
        <v>444</v>
      </c>
      <c r="D247" s="513" t="s">
        <v>445</v>
      </c>
      <c r="E247" s="513" t="s">
        <v>446</v>
      </c>
      <c r="F247" s="508">
        <v>44914</v>
      </c>
      <c r="G247" s="397" t="s">
        <v>34</v>
      </c>
      <c r="H247" s="379" t="s">
        <v>34</v>
      </c>
      <c r="I247" s="399">
        <v>9946.67</v>
      </c>
      <c r="J247" s="399">
        <v>19972.82</v>
      </c>
      <c r="K247" s="397">
        <v>2</v>
      </c>
      <c r="L247" s="399">
        <f>I247*K247</f>
        <v>19893.34</v>
      </c>
      <c r="M247" s="399">
        <f>J247*K247</f>
        <v>39945.64</v>
      </c>
      <c r="N247" s="510">
        <f>SUM(L247:L260)</f>
        <v>450556.05000000005</v>
      </c>
      <c r="O247" s="510">
        <f>SUM(M247:M260)</f>
        <v>904728.44</v>
      </c>
      <c r="P247" s="396">
        <f>J247/I247</f>
        <v>2.0079906139441643</v>
      </c>
      <c r="Q247" s="512">
        <f>O247/N247</f>
        <v>2.0080263931646236</v>
      </c>
      <c r="R247" s="385"/>
      <c r="S247" s="452">
        <f t="shared" si="26"/>
        <v>2.0099999999999998</v>
      </c>
    </row>
    <row r="248" spans="2:19" s="383" customFormat="1">
      <c r="B248" s="507"/>
      <c r="C248" s="505"/>
      <c r="D248" s="514"/>
      <c r="E248" s="514"/>
      <c r="F248" s="509"/>
      <c r="G248" s="383" t="s">
        <v>28</v>
      </c>
      <c r="H248" s="380" t="s">
        <v>28</v>
      </c>
      <c r="I248" s="384">
        <v>9967.6299999999992</v>
      </c>
      <c r="J248" s="384">
        <v>20014.91</v>
      </c>
      <c r="K248" s="383">
        <v>3</v>
      </c>
      <c r="L248" s="384">
        <f t="shared" ref="L248:L271" si="30">I248*K248</f>
        <v>29902.89</v>
      </c>
      <c r="M248" s="384">
        <f t="shared" ref="M248:M260" si="31">J248*K248</f>
        <v>60044.729999999996</v>
      </c>
      <c r="N248" s="511"/>
      <c r="O248" s="511"/>
      <c r="P248" s="385">
        <f t="shared" ref="P248:P271" si="32">J248/I248</f>
        <v>2.0079908664346493</v>
      </c>
      <c r="Q248" s="512"/>
      <c r="R248" s="385"/>
      <c r="S248" s="452">
        <f t="shared" si="26"/>
        <v>2.0099999999999998</v>
      </c>
    </row>
    <row r="249" spans="2:19" s="383" customFormat="1">
      <c r="B249" s="507"/>
      <c r="C249" s="505"/>
      <c r="D249" s="514"/>
      <c r="E249" s="514"/>
      <c r="F249" s="509"/>
      <c r="G249" s="397" t="s">
        <v>30</v>
      </c>
      <c r="H249" s="379" t="s">
        <v>30</v>
      </c>
      <c r="I249" s="399">
        <v>12816.73</v>
      </c>
      <c r="J249" s="399">
        <v>25735.87</v>
      </c>
      <c r="K249" s="397">
        <v>1</v>
      </c>
      <c r="L249" s="399">
        <f t="shared" si="30"/>
        <v>12816.73</v>
      </c>
      <c r="M249" s="399">
        <f t="shared" si="31"/>
        <v>25735.87</v>
      </c>
      <c r="N249" s="511"/>
      <c r="O249" s="511"/>
      <c r="P249" s="396">
        <f t="shared" si="32"/>
        <v>2.0079903376290207</v>
      </c>
      <c r="Q249" s="512"/>
      <c r="R249" s="385"/>
      <c r="S249" s="452">
        <f t="shared" si="26"/>
        <v>2.0099999999999998</v>
      </c>
    </row>
    <row r="250" spans="2:19" s="383" customFormat="1">
      <c r="B250" s="507"/>
      <c r="C250" s="505"/>
      <c r="D250" s="514"/>
      <c r="E250" s="514"/>
      <c r="F250" s="509"/>
      <c r="G250" s="383" t="s">
        <v>24</v>
      </c>
      <c r="H250" s="380" t="s">
        <v>447</v>
      </c>
      <c r="I250" s="384">
        <v>9664.58</v>
      </c>
      <c r="J250" s="384">
        <v>19406.38</v>
      </c>
      <c r="K250" s="383">
        <v>3</v>
      </c>
      <c r="L250" s="384">
        <f t="shared" si="30"/>
        <v>28993.739999999998</v>
      </c>
      <c r="M250" s="384">
        <f t="shared" si="31"/>
        <v>58219.14</v>
      </c>
      <c r="N250" s="511"/>
      <c r="O250" s="511"/>
      <c r="P250" s="385">
        <f t="shared" si="32"/>
        <v>2.0079900006001297</v>
      </c>
      <c r="Q250" s="512"/>
      <c r="R250" s="385"/>
      <c r="S250" s="452">
        <f t="shared" si="26"/>
        <v>2.0099999999999998</v>
      </c>
    </row>
    <row r="251" spans="2:19" s="383" customFormat="1">
      <c r="B251" s="507"/>
      <c r="C251" s="505"/>
      <c r="D251" s="514"/>
      <c r="E251" s="514"/>
      <c r="F251" s="509"/>
      <c r="G251" s="397" t="s">
        <v>10</v>
      </c>
      <c r="H251" s="379" t="s">
        <v>448</v>
      </c>
      <c r="I251" s="399">
        <v>6550.32</v>
      </c>
      <c r="J251" s="399">
        <v>13152.97</v>
      </c>
      <c r="K251" s="397">
        <v>1</v>
      </c>
      <c r="L251" s="399">
        <f t="shared" si="30"/>
        <v>6550.32</v>
      </c>
      <c r="M251" s="399">
        <f t="shared" si="31"/>
        <v>13152.97</v>
      </c>
      <c r="N251" s="511"/>
      <c r="O251" s="511"/>
      <c r="P251" s="396">
        <f t="shared" si="32"/>
        <v>2.0079889226785865</v>
      </c>
      <c r="Q251" s="512"/>
      <c r="R251" s="385"/>
      <c r="S251" s="452">
        <f t="shared" si="26"/>
        <v>2.0099999999999998</v>
      </c>
    </row>
    <row r="252" spans="2:19" s="383" customFormat="1">
      <c r="B252" s="507"/>
      <c r="C252" s="505"/>
      <c r="D252" s="514"/>
      <c r="E252" s="514"/>
      <c r="F252" s="509"/>
      <c r="G252" s="383" t="s">
        <v>12</v>
      </c>
      <c r="H252" s="380" t="s">
        <v>449</v>
      </c>
      <c r="I252" s="384">
        <v>9671.7999999999993</v>
      </c>
      <c r="J252" s="384">
        <v>19420.88</v>
      </c>
      <c r="K252" s="383">
        <v>1</v>
      </c>
      <c r="L252" s="384">
        <f t="shared" si="30"/>
        <v>9671.7999999999993</v>
      </c>
      <c r="M252" s="384">
        <f t="shared" si="31"/>
        <v>19420.88</v>
      </c>
      <c r="N252" s="511"/>
      <c r="O252" s="511"/>
      <c r="P252" s="385">
        <f t="shared" si="32"/>
        <v>2.0079902396658329</v>
      </c>
      <c r="Q252" s="512"/>
      <c r="R252" s="385"/>
      <c r="S252" s="452">
        <f t="shared" si="26"/>
        <v>2.0099999999999998</v>
      </c>
    </row>
    <row r="253" spans="2:19" s="383" customFormat="1">
      <c r="B253" s="507"/>
      <c r="C253" s="505"/>
      <c r="D253" s="514"/>
      <c r="E253" s="514"/>
      <c r="F253" s="509"/>
      <c r="G253" s="397" t="s">
        <v>14</v>
      </c>
      <c r="H253" s="379" t="s">
        <v>450</v>
      </c>
      <c r="I253" s="399">
        <v>5611.32</v>
      </c>
      <c r="J253" s="399">
        <v>11272.9</v>
      </c>
      <c r="K253" s="397">
        <v>3</v>
      </c>
      <c r="L253" s="399">
        <f t="shared" si="30"/>
        <v>16833.96</v>
      </c>
      <c r="M253" s="399">
        <f t="shared" si="31"/>
        <v>33818.699999999997</v>
      </c>
      <c r="N253" s="511"/>
      <c r="O253" s="511"/>
      <c r="P253" s="396">
        <f t="shared" si="32"/>
        <v>2.0089568942779952</v>
      </c>
      <c r="Q253" s="512"/>
      <c r="R253" s="385"/>
      <c r="S253" s="452">
        <f t="shared" si="26"/>
        <v>2.0099999999999998</v>
      </c>
    </row>
    <row r="254" spans="2:19" s="383" customFormat="1">
      <c r="B254" s="507"/>
      <c r="C254" s="505"/>
      <c r="D254" s="514"/>
      <c r="E254" s="514"/>
      <c r="F254" s="509"/>
      <c r="G254" s="383" t="s">
        <v>18</v>
      </c>
      <c r="H254" s="380" t="s">
        <v>451</v>
      </c>
      <c r="I254" s="384">
        <v>11669.09</v>
      </c>
      <c r="J254" s="384">
        <v>23431.42</v>
      </c>
      <c r="K254" s="383">
        <v>1</v>
      </c>
      <c r="L254" s="384">
        <f t="shared" si="30"/>
        <v>11669.09</v>
      </c>
      <c r="M254" s="384">
        <f t="shared" si="31"/>
        <v>23431.42</v>
      </c>
      <c r="N254" s="511"/>
      <c r="O254" s="511"/>
      <c r="P254" s="385">
        <f t="shared" si="32"/>
        <v>2.0079903402921735</v>
      </c>
      <c r="Q254" s="512"/>
      <c r="R254" s="385"/>
      <c r="S254" s="452">
        <f t="shared" si="26"/>
        <v>2.0099999999999998</v>
      </c>
    </row>
    <row r="255" spans="2:19" s="383" customFormat="1">
      <c r="B255" s="507"/>
      <c r="C255" s="505"/>
      <c r="D255" s="514"/>
      <c r="E255" s="514"/>
      <c r="F255" s="509"/>
      <c r="G255" s="397" t="s">
        <v>18</v>
      </c>
      <c r="H255" s="379" t="s">
        <v>452</v>
      </c>
      <c r="I255" s="399">
        <v>11669.09</v>
      </c>
      <c r="J255" s="399">
        <v>23431.42</v>
      </c>
      <c r="K255" s="397">
        <v>10</v>
      </c>
      <c r="L255" s="399">
        <f t="shared" si="30"/>
        <v>116690.9</v>
      </c>
      <c r="M255" s="399">
        <f t="shared" si="31"/>
        <v>234314.19999999998</v>
      </c>
      <c r="N255" s="511"/>
      <c r="O255" s="511"/>
      <c r="P255" s="396">
        <f t="shared" si="32"/>
        <v>2.0079903402921735</v>
      </c>
      <c r="Q255" s="512"/>
      <c r="R255" s="385"/>
      <c r="S255" s="452">
        <f t="shared" si="26"/>
        <v>2.0099999999999998</v>
      </c>
    </row>
    <row r="256" spans="2:19" s="383" customFormat="1">
      <c r="B256" s="507"/>
      <c r="C256" s="505"/>
      <c r="D256" s="514"/>
      <c r="E256" s="514"/>
      <c r="F256" s="509"/>
      <c r="G256" s="383" t="s">
        <v>18</v>
      </c>
      <c r="H256" s="380" t="s">
        <v>453</v>
      </c>
      <c r="I256" s="384">
        <v>11669.09</v>
      </c>
      <c r="J256" s="384">
        <v>23431.42</v>
      </c>
      <c r="K256" s="383">
        <v>4</v>
      </c>
      <c r="L256" s="384">
        <f t="shared" si="30"/>
        <v>46676.36</v>
      </c>
      <c r="M256" s="384">
        <f t="shared" si="31"/>
        <v>93725.68</v>
      </c>
      <c r="N256" s="511"/>
      <c r="O256" s="511"/>
      <c r="P256" s="385">
        <f t="shared" si="32"/>
        <v>2.0079903402921735</v>
      </c>
      <c r="Q256" s="512"/>
      <c r="R256" s="385"/>
      <c r="S256" s="452">
        <f t="shared" si="26"/>
        <v>2.0099999999999998</v>
      </c>
    </row>
    <row r="257" spans="2:19" s="383" customFormat="1">
      <c r="B257" s="507"/>
      <c r="C257" s="505"/>
      <c r="D257" s="514"/>
      <c r="E257" s="514"/>
      <c r="F257" s="509"/>
      <c r="G257" s="397" t="s">
        <v>18</v>
      </c>
      <c r="H257" s="379" t="s">
        <v>454</v>
      </c>
      <c r="I257" s="399">
        <v>11669.09</v>
      </c>
      <c r="J257" s="399">
        <v>23431.42</v>
      </c>
      <c r="K257" s="397">
        <v>6</v>
      </c>
      <c r="L257" s="399">
        <f t="shared" si="30"/>
        <v>70014.540000000008</v>
      </c>
      <c r="M257" s="399">
        <f t="shared" si="31"/>
        <v>140588.51999999999</v>
      </c>
      <c r="N257" s="511"/>
      <c r="O257" s="511"/>
      <c r="P257" s="396">
        <f t="shared" si="32"/>
        <v>2.0079903402921735</v>
      </c>
      <c r="Q257" s="512"/>
      <c r="R257" s="385"/>
      <c r="S257" s="452">
        <f t="shared" si="26"/>
        <v>2.0099999999999998</v>
      </c>
    </row>
    <row r="258" spans="2:19" s="383" customFormat="1">
      <c r="B258" s="507"/>
      <c r="C258" s="505"/>
      <c r="D258" s="514"/>
      <c r="E258" s="514"/>
      <c r="F258" s="509"/>
      <c r="G258" s="383" t="s">
        <v>40</v>
      </c>
      <c r="H258" s="380" t="s">
        <v>455</v>
      </c>
      <c r="I258" s="384">
        <v>13896.33</v>
      </c>
      <c r="J258" s="384">
        <v>27903.69</v>
      </c>
      <c r="K258" s="383">
        <v>1</v>
      </c>
      <c r="L258" s="384">
        <f t="shared" si="30"/>
        <v>13896.33</v>
      </c>
      <c r="M258" s="384">
        <f t="shared" si="31"/>
        <v>27903.69</v>
      </c>
      <c r="N258" s="511"/>
      <c r="O258" s="511"/>
      <c r="P258" s="385">
        <f t="shared" si="32"/>
        <v>2.0079898793422437</v>
      </c>
      <c r="Q258" s="512"/>
      <c r="R258" s="385"/>
      <c r="S258" s="452">
        <f t="shared" si="26"/>
        <v>2.0099999999999998</v>
      </c>
    </row>
    <row r="259" spans="2:19" s="383" customFormat="1">
      <c r="B259" s="507"/>
      <c r="C259" s="505"/>
      <c r="D259" s="514"/>
      <c r="E259" s="514"/>
      <c r="F259" s="509"/>
      <c r="G259" s="397" t="s">
        <v>36</v>
      </c>
      <c r="H259" s="379" t="s">
        <v>456</v>
      </c>
      <c r="I259" s="399">
        <v>13389.21</v>
      </c>
      <c r="J259" s="399">
        <v>26885.4</v>
      </c>
      <c r="K259" s="397">
        <v>2</v>
      </c>
      <c r="L259" s="399">
        <f t="shared" si="30"/>
        <v>26778.42</v>
      </c>
      <c r="M259" s="399">
        <f t="shared" si="31"/>
        <v>53770.8</v>
      </c>
      <c r="N259" s="511"/>
      <c r="O259" s="511"/>
      <c r="P259" s="396">
        <f t="shared" si="32"/>
        <v>2.0079900158411141</v>
      </c>
      <c r="Q259" s="512"/>
      <c r="R259" s="385"/>
      <c r="S259" s="452">
        <f t="shared" si="26"/>
        <v>2.0099999999999998</v>
      </c>
    </row>
    <row r="260" spans="2:19" s="383" customFormat="1" ht="15.75" thickBot="1">
      <c r="B260" s="507"/>
      <c r="C260" s="505"/>
      <c r="D260" s="514"/>
      <c r="E260" s="514"/>
      <c r="F260" s="509"/>
      <c r="G260" s="383" t="s">
        <v>36</v>
      </c>
      <c r="H260" s="380" t="s">
        <v>457</v>
      </c>
      <c r="I260" s="384">
        <v>13389.21</v>
      </c>
      <c r="J260" s="384">
        <v>26885.4</v>
      </c>
      <c r="K260" s="383">
        <v>3</v>
      </c>
      <c r="L260" s="384">
        <f t="shared" si="30"/>
        <v>40167.629999999997</v>
      </c>
      <c r="M260" s="384">
        <f t="shared" si="31"/>
        <v>80656.200000000012</v>
      </c>
      <c r="N260" s="511"/>
      <c r="O260" s="511"/>
      <c r="P260" s="385">
        <f t="shared" si="32"/>
        <v>2.0079900158411141</v>
      </c>
      <c r="Q260" s="512"/>
      <c r="R260" s="385"/>
      <c r="S260" s="452">
        <f>IF(G260&lt;&gt;"-",ROUND(P260,2),"")</f>
        <v>2.0099999999999998</v>
      </c>
    </row>
    <row r="261" spans="2:19">
      <c r="B261" s="501" t="s">
        <v>906</v>
      </c>
      <c r="C261" s="498" t="s">
        <v>907</v>
      </c>
      <c r="D261" s="497" t="s">
        <v>908</v>
      </c>
      <c r="E261" s="497" t="s">
        <v>905</v>
      </c>
      <c r="F261" s="494">
        <v>44732</v>
      </c>
      <c r="G261" s="449" t="s">
        <v>16</v>
      </c>
      <c r="H261" s="150" t="s">
        <v>897</v>
      </c>
      <c r="I261" s="35">
        <v>7750</v>
      </c>
      <c r="J261" s="35">
        <v>17152.64</v>
      </c>
      <c r="K261" s="149">
        <v>13</v>
      </c>
      <c r="L261" s="35">
        <f t="shared" si="30"/>
        <v>100750</v>
      </c>
      <c r="M261" s="35">
        <f>J261*K261</f>
        <v>222984.32000000001</v>
      </c>
      <c r="N261" s="516">
        <f>SUM(L261:L271)</f>
        <v>596323</v>
      </c>
      <c r="O261" s="516">
        <f>SUM(M261:M271)</f>
        <v>1320815.3400000003</v>
      </c>
      <c r="P261" s="151">
        <f t="shared" si="32"/>
        <v>2.2132438709677418</v>
      </c>
      <c r="Q261" s="518">
        <f>O261/N261</f>
        <v>2.2149327461795041</v>
      </c>
      <c r="S261" s="452">
        <f>IF(G261&lt;&gt;"-",ROUND(P261,2),"")</f>
        <v>2.21</v>
      </c>
    </row>
    <row r="262" spans="2:19">
      <c r="B262" s="502"/>
      <c r="C262" s="499"/>
      <c r="D262" s="495"/>
      <c r="E262" s="495"/>
      <c r="F262" s="495"/>
      <c r="G262" s="398" t="s">
        <v>12</v>
      </c>
      <c r="H262" s="300" t="s">
        <v>898</v>
      </c>
      <c r="I262" s="172">
        <v>11550</v>
      </c>
      <c r="J262" s="172">
        <v>24906.46</v>
      </c>
      <c r="K262" s="297">
        <v>26</v>
      </c>
      <c r="L262" s="172">
        <f t="shared" si="30"/>
        <v>300300</v>
      </c>
      <c r="M262" s="172">
        <f t="shared" ref="M262:M271" si="33">J262*K262</f>
        <v>647567.96</v>
      </c>
      <c r="N262" s="510"/>
      <c r="O262" s="510"/>
      <c r="P262" s="299">
        <f t="shared" si="32"/>
        <v>2.1564034632034632</v>
      </c>
      <c r="Q262" s="512"/>
      <c r="S262" s="452">
        <f t="shared" ref="S262:S271" si="34">IF(G262&lt;&gt;"-",ROUND(P262,2),"")</f>
        <v>2.16</v>
      </c>
    </row>
    <row r="263" spans="2:19">
      <c r="B263" s="502"/>
      <c r="C263" s="499"/>
      <c r="D263" s="495"/>
      <c r="E263" s="495"/>
      <c r="F263" s="495"/>
      <c r="G263" s="390" t="s">
        <v>8</v>
      </c>
      <c r="H263" s="144" t="s">
        <v>899</v>
      </c>
      <c r="I263" s="37">
        <v>6150</v>
      </c>
      <c r="J263" s="37">
        <v>14156.09</v>
      </c>
      <c r="K263" s="74">
        <v>5</v>
      </c>
      <c r="L263" s="37">
        <f t="shared" si="30"/>
        <v>30750</v>
      </c>
      <c r="M263" s="37">
        <f t="shared" si="33"/>
        <v>70780.45</v>
      </c>
      <c r="N263" s="510"/>
      <c r="O263" s="510"/>
      <c r="P263" s="145">
        <f t="shared" si="32"/>
        <v>2.3018032520325202</v>
      </c>
      <c r="Q263" s="512"/>
      <c r="S263" s="452">
        <f t="shared" si="34"/>
        <v>2.2999999999999998</v>
      </c>
    </row>
    <row r="264" spans="2:19">
      <c r="B264" s="502"/>
      <c r="C264" s="499"/>
      <c r="D264" s="495"/>
      <c r="E264" s="495"/>
      <c r="F264" s="495"/>
      <c r="G264" s="398" t="s">
        <v>42</v>
      </c>
      <c r="H264" s="300" t="s">
        <v>900</v>
      </c>
      <c r="I264" s="172">
        <v>3537</v>
      </c>
      <c r="J264" s="172">
        <v>11463.94</v>
      </c>
      <c r="K264" s="297">
        <v>2</v>
      </c>
      <c r="L264" s="172">
        <f t="shared" si="30"/>
        <v>7074</v>
      </c>
      <c r="M264" s="172">
        <f t="shared" si="33"/>
        <v>22927.88</v>
      </c>
      <c r="N264" s="510"/>
      <c r="O264" s="510"/>
      <c r="P264" s="299">
        <f t="shared" si="32"/>
        <v>3.2411478654226746</v>
      </c>
      <c r="Q264" s="512"/>
      <c r="S264" s="452">
        <f t="shared" si="34"/>
        <v>3.24</v>
      </c>
    </row>
    <row r="265" spans="2:19">
      <c r="B265" s="502"/>
      <c r="C265" s="499"/>
      <c r="D265" s="495"/>
      <c r="E265" s="495"/>
      <c r="F265" s="495"/>
      <c r="G265" s="390" t="s">
        <v>43</v>
      </c>
      <c r="H265" s="144" t="s">
        <v>901</v>
      </c>
      <c r="I265" s="37">
        <v>7100</v>
      </c>
      <c r="J265" s="37">
        <v>19543.7</v>
      </c>
      <c r="K265" s="74">
        <v>2</v>
      </c>
      <c r="L265" s="37">
        <f t="shared" si="30"/>
        <v>14200</v>
      </c>
      <c r="M265" s="37">
        <f t="shared" si="33"/>
        <v>39087.4</v>
      </c>
      <c r="N265" s="510"/>
      <c r="O265" s="510"/>
      <c r="P265" s="145">
        <f t="shared" si="32"/>
        <v>2.7526338028169017</v>
      </c>
      <c r="Q265" s="512"/>
      <c r="S265" s="452" t="str">
        <f t="shared" si="34"/>
        <v/>
      </c>
    </row>
    <row r="266" spans="2:19">
      <c r="B266" s="502"/>
      <c r="C266" s="499"/>
      <c r="D266" s="495"/>
      <c r="E266" s="495"/>
      <c r="F266" s="495"/>
      <c r="G266" s="398" t="s">
        <v>4</v>
      </c>
      <c r="H266" s="300" t="s">
        <v>902</v>
      </c>
      <c r="I266" s="172">
        <v>9599</v>
      </c>
      <c r="J266" s="172">
        <v>26532.91</v>
      </c>
      <c r="K266" s="297">
        <v>1</v>
      </c>
      <c r="L266" s="172">
        <f t="shared" si="30"/>
        <v>9599</v>
      </c>
      <c r="M266" s="172">
        <f t="shared" si="33"/>
        <v>26532.91</v>
      </c>
      <c r="N266" s="510"/>
      <c r="O266" s="510"/>
      <c r="P266" s="299">
        <f t="shared" si="32"/>
        <v>2.7641327221585583</v>
      </c>
      <c r="Q266" s="512"/>
      <c r="S266" s="452">
        <f t="shared" si="34"/>
        <v>2.76</v>
      </c>
    </row>
    <row r="267" spans="2:19">
      <c r="B267" s="502"/>
      <c r="C267" s="499"/>
      <c r="D267" s="495"/>
      <c r="E267" s="495"/>
      <c r="F267" s="495"/>
      <c r="G267" s="390" t="s">
        <v>43</v>
      </c>
      <c r="H267" s="144" t="s">
        <v>526</v>
      </c>
      <c r="I267" s="37">
        <v>12350</v>
      </c>
      <c r="J267" s="37">
        <v>28658.19</v>
      </c>
      <c r="K267" s="74">
        <v>1</v>
      </c>
      <c r="L267" s="37">
        <f t="shared" si="30"/>
        <v>12350</v>
      </c>
      <c r="M267" s="37">
        <f t="shared" si="33"/>
        <v>28658.19</v>
      </c>
      <c r="N267" s="510"/>
      <c r="O267" s="510"/>
      <c r="P267" s="145">
        <f t="shared" si="32"/>
        <v>2.3205012145748989</v>
      </c>
      <c r="Q267" s="512"/>
      <c r="S267" s="452" t="str">
        <f t="shared" si="34"/>
        <v/>
      </c>
    </row>
    <row r="268" spans="2:19">
      <c r="B268" s="502"/>
      <c r="C268" s="499"/>
      <c r="D268" s="495"/>
      <c r="E268" s="495"/>
      <c r="F268" s="495"/>
      <c r="G268" s="398" t="s">
        <v>43</v>
      </c>
      <c r="H268" s="169" t="s">
        <v>516</v>
      </c>
      <c r="I268" s="172">
        <v>12900</v>
      </c>
      <c r="J268" s="172">
        <v>28699.78</v>
      </c>
      <c r="K268" s="297">
        <v>2</v>
      </c>
      <c r="L268" s="172">
        <f t="shared" si="30"/>
        <v>25800</v>
      </c>
      <c r="M268" s="172">
        <f t="shared" si="33"/>
        <v>57399.56</v>
      </c>
      <c r="N268" s="510"/>
      <c r="O268" s="510"/>
      <c r="P268" s="299">
        <f t="shared" si="32"/>
        <v>2.2247891472868218</v>
      </c>
      <c r="Q268" s="512"/>
      <c r="S268" s="452" t="str">
        <f t="shared" si="34"/>
        <v/>
      </c>
    </row>
    <row r="269" spans="2:19">
      <c r="B269" s="502"/>
      <c r="C269" s="499"/>
      <c r="D269" s="495"/>
      <c r="E269" s="495"/>
      <c r="F269" s="495"/>
      <c r="G269" s="390" t="s">
        <v>40</v>
      </c>
      <c r="H269" s="144" t="s">
        <v>903</v>
      </c>
      <c r="I269" s="37">
        <v>16000</v>
      </c>
      <c r="J269" s="37">
        <v>30816.46</v>
      </c>
      <c r="K269" s="74">
        <v>3</v>
      </c>
      <c r="L269" s="37">
        <f t="shared" si="30"/>
        <v>48000</v>
      </c>
      <c r="M269" s="37">
        <f t="shared" si="33"/>
        <v>92449.38</v>
      </c>
      <c r="N269" s="510"/>
      <c r="O269" s="510"/>
      <c r="P269" s="145">
        <f t="shared" si="32"/>
        <v>1.92602875</v>
      </c>
      <c r="Q269" s="512"/>
      <c r="S269" s="452">
        <f t="shared" si="34"/>
        <v>1.93</v>
      </c>
    </row>
    <row r="270" spans="2:19">
      <c r="B270" s="502"/>
      <c r="C270" s="499"/>
      <c r="D270" s="495"/>
      <c r="E270" s="495"/>
      <c r="F270" s="495"/>
      <c r="G270" s="398" t="s">
        <v>40</v>
      </c>
      <c r="H270" s="300" t="s">
        <v>904</v>
      </c>
      <c r="I270" s="172">
        <v>12000</v>
      </c>
      <c r="J270" s="172">
        <v>31849.439999999999</v>
      </c>
      <c r="K270" s="297">
        <v>1</v>
      </c>
      <c r="L270" s="172">
        <f t="shared" si="30"/>
        <v>12000</v>
      </c>
      <c r="M270" s="172">
        <f t="shared" si="33"/>
        <v>31849.439999999999</v>
      </c>
      <c r="N270" s="510"/>
      <c r="O270" s="510"/>
      <c r="P270" s="299">
        <f t="shared" si="32"/>
        <v>2.6541199999999998</v>
      </c>
      <c r="Q270" s="512"/>
      <c r="S270" s="452">
        <f t="shared" si="34"/>
        <v>2.65</v>
      </c>
    </row>
    <row r="271" spans="2:19" ht="15.75" thickBot="1">
      <c r="B271" s="503"/>
      <c r="C271" s="500"/>
      <c r="D271" s="496"/>
      <c r="E271" s="496"/>
      <c r="F271" s="496"/>
      <c r="G271" s="391" t="s">
        <v>20</v>
      </c>
      <c r="H271" s="446" t="s">
        <v>260</v>
      </c>
      <c r="I271" s="39">
        <v>7100</v>
      </c>
      <c r="J271" s="39">
        <v>16115.57</v>
      </c>
      <c r="K271" s="146">
        <v>5</v>
      </c>
      <c r="L271" s="39">
        <f t="shared" si="30"/>
        <v>35500</v>
      </c>
      <c r="M271" s="39">
        <f t="shared" si="33"/>
        <v>80577.850000000006</v>
      </c>
      <c r="N271" s="542"/>
      <c r="O271" s="542"/>
      <c r="P271" s="148">
        <f t="shared" si="32"/>
        <v>2.2697985915492955</v>
      </c>
      <c r="Q271" s="519"/>
      <c r="S271" s="453">
        <f t="shared" si="34"/>
        <v>2.27</v>
      </c>
    </row>
    <row r="272" spans="2:19" ht="15.75" thickBot="1">
      <c r="N272" s="447"/>
      <c r="O272" s="447"/>
      <c r="Q272" s="448"/>
    </row>
    <row r="273" spans="14:19">
      <c r="N273" s="447"/>
      <c r="O273" s="123" t="s">
        <v>458</v>
      </c>
      <c r="P273" s="454">
        <f>AVERAGE(P2:P271)</f>
        <v>2.1224590124779703</v>
      </c>
      <c r="Q273" s="454">
        <f>AVERAGE(Q2:Q271)</f>
        <v>2.0182196492378739</v>
      </c>
      <c r="R273" s="145"/>
      <c r="S273" s="400">
        <f>AVERAGE(S2:S271)</f>
        <v>2.104748603351954</v>
      </c>
    </row>
    <row r="274" spans="14:19" ht="15.75" thickBot="1">
      <c r="N274" s="447"/>
      <c r="O274" s="123" t="s">
        <v>459</v>
      </c>
      <c r="P274" s="668">
        <f>MEDIAN(P2:P271)</f>
        <v>1.9384659558484869</v>
      </c>
      <c r="Q274" s="455">
        <f>MEDIAN(Q2:Q271)</f>
        <v>1.9231900202131522</v>
      </c>
      <c r="R274" s="145"/>
      <c r="S274" s="668">
        <f>MEDIAN(S2:S271)</f>
        <v>1.94</v>
      </c>
    </row>
    <row r="275" spans="14:19">
      <c r="O275" s="123"/>
    </row>
    <row r="276" spans="14:19" ht="15.75" thickBot="1">
      <c r="O276" s="123"/>
      <c r="Q276" s="145"/>
    </row>
    <row r="277" spans="14:19">
      <c r="O277" s="123" t="s">
        <v>460</v>
      </c>
      <c r="P277" s="400">
        <f>SMALL(P2:P271,1)</f>
        <v>1.6796083991551414</v>
      </c>
      <c r="Q277" s="145"/>
    </row>
    <row r="278" spans="14:19" ht="15.75" thickBot="1">
      <c r="O278" s="123" t="s">
        <v>461</v>
      </c>
      <c r="P278" s="455">
        <f>LARGE(P2:P271,1)</f>
        <v>3.3962421052631577</v>
      </c>
      <c r="Q278" s="145"/>
    </row>
    <row r="279" spans="14:19">
      <c r="Q279" s="145"/>
    </row>
  </sheetData>
  <mergeCells count="243">
    <mergeCell ref="O261:O271"/>
    <mergeCell ref="Q261:Q271"/>
    <mergeCell ref="B13:B15"/>
    <mergeCell ref="C13:C15"/>
    <mergeCell ref="D13:D15"/>
    <mergeCell ref="F13:F15"/>
    <mergeCell ref="N13:N15"/>
    <mergeCell ref="N7:N12"/>
    <mergeCell ref="O7:O12"/>
    <mergeCell ref="D20:D24"/>
    <mergeCell ref="C20:C24"/>
    <mergeCell ref="B20:B24"/>
    <mergeCell ref="F20:F24"/>
    <mergeCell ref="N16:N19"/>
    <mergeCell ref="O16:O19"/>
    <mergeCell ref="Q16:Q19"/>
    <mergeCell ref="E16:E19"/>
    <mergeCell ref="D16:D19"/>
    <mergeCell ref="C16:C19"/>
    <mergeCell ref="B16:B19"/>
    <mergeCell ref="F16:F19"/>
    <mergeCell ref="N20:N24"/>
    <mergeCell ref="O20:O24"/>
    <mergeCell ref="Q2:Q6"/>
    <mergeCell ref="Q7:Q12"/>
    <mergeCell ref="E13:E15"/>
    <mergeCell ref="O13:O15"/>
    <mergeCell ref="Q13:Q15"/>
    <mergeCell ref="C2:C6"/>
    <mergeCell ref="B2:B6"/>
    <mergeCell ref="C7:C12"/>
    <mergeCell ref="D7:D12"/>
    <mergeCell ref="E7:E12"/>
    <mergeCell ref="F7:F12"/>
    <mergeCell ref="B7:B12"/>
    <mergeCell ref="N2:N6"/>
    <mergeCell ref="O2:O6"/>
    <mergeCell ref="E2:E6"/>
    <mergeCell ref="F2:F6"/>
    <mergeCell ref="D2:D6"/>
    <mergeCell ref="Q20:Q24"/>
    <mergeCell ref="F25:F36"/>
    <mergeCell ref="E25:E36"/>
    <mergeCell ref="Q25:Q36"/>
    <mergeCell ref="N25:N36"/>
    <mergeCell ref="O25:O36"/>
    <mergeCell ref="E20:E24"/>
    <mergeCell ref="K50:K54"/>
    <mergeCell ref="F37:F39"/>
    <mergeCell ref="N37:N39"/>
    <mergeCell ref="O37:O39"/>
    <mergeCell ref="Q37:Q39"/>
    <mergeCell ref="K40:K41"/>
    <mergeCell ref="M46:M49"/>
    <mergeCell ref="L50:L54"/>
    <mergeCell ref="M50:M54"/>
    <mergeCell ref="D25:D36"/>
    <mergeCell ref="C25:C36"/>
    <mergeCell ref="B25:B36"/>
    <mergeCell ref="E37:E39"/>
    <mergeCell ref="D37:D39"/>
    <mergeCell ref="C37:C39"/>
    <mergeCell ref="B37:B39"/>
    <mergeCell ref="Q93:Q100"/>
    <mergeCell ref="O93:O100"/>
    <mergeCell ref="N93:N100"/>
    <mergeCell ref="B40:B59"/>
    <mergeCell ref="C40:C59"/>
    <mergeCell ref="D40:D59"/>
    <mergeCell ref="E40:E59"/>
    <mergeCell ref="F40:F59"/>
    <mergeCell ref="N40:N59"/>
    <mergeCell ref="O40:O59"/>
    <mergeCell ref="Q40:Q59"/>
    <mergeCell ref="K55:K59"/>
    <mergeCell ref="L40:L41"/>
    <mergeCell ref="M40:M41"/>
    <mergeCell ref="L42:L45"/>
    <mergeCell ref="M42:M45"/>
    <mergeCell ref="L46:L49"/>
    <mergeCell ref="L55:L59"/>
    <mergeCell ref="M55:M59"/>
    <mergeCell ref="K42:K45"/>
    <mergeCell ref="K46:K49"/>
    <mergeCell ref="N90:N92"/>
    <mergeCell ref="O90:O92"/>
    <mergeCell ref="Q90:Q92"/>
    <mergeCell ref="E90:E92"/>
    <mergeCell ref="D90:D92"/>
    <mergeCell ref="F90:F92"/>
    <mergeCell ref="C90:C92"/>
    <mergeCell ref="B90:B92"/>
    <mergeCell ref="E60:E89"/>
    <mergeCell ref="D60:D89"/>
    <mergeCell ref="N60:N89"/>
    <mergeCell ref="O60:O89"/>
    <mergeCell ref="Q60:Q89"/>
    <mergeCell ref="F60:F89"/>
    <mergeCell ref="C101:C102"/>
    <mergeCell ref="B101:B102"/>
    <mergeCell ref="E93:E100"/>
    <mergeCell ref="D93:D100"/>
    <mergeCell ref="C93:C100"/>
    <mergeCell ref="B93:B100"/>
    <mergeCell ref="F93:F100"/>
    <mergeCell ref="C60:C89"/>
    <mergeCell ref="B60:B89"/>
    <mergeCell ref="N101:N102"/>
    <mergeCell ref="O101:O102"/>
    <mergeCell ref="Q101:Q102"/>
    <mergeCell ref="N103:N107"/>
    <mergeCell ref="O103:O107"/>
    <mergeCell ref="Q103:Q107"/>
    <mergeCell ref="F101:F102"/>
    <mergeCell ref="E101:E102"/>
    <mergeCell ref="D101:D102"/>
    <mergeCell ref="N108:N121"/>
    <mergeCell ref="O108:O121"/>
    <mergeCell ref="Q108:Q121"/>
    <mergeCell ref="B108:B121"/>
    <mergeCell ref="C108:C121"/>
    <mergeCell ref="D108:D121"/>
    <mergeCell ref="E108:E121"/>
    <mergeCell ref="F108:F121"/>
    <mergeCell ref="F103:F107"/>
    <mergeCell ref="D103:D107"/>
    <mergeCell ref="E103:E107"/>
    <mergeCell ref="C103:C107"/>
    <mergeCell ref="B103:B107"/>
    <mergeCell ref="N132:N141"/>
    <mergeCell ref="O132:O141"/>
    <mergeCell ref="Q132:Q141"/>
    <mergeCell ref="B132:B141"/>
    <mergeCell ref="C132:C141"/>
    <mergeCell ref="D132:D141"/>
    <mergeCell ref="E132:E141"/>
    <mergeCell ref="F132:F141"/>
    <mergeCell ref="B122:B126"/>
    <mergeCell ref="C122:C126"/>
    <mergeCell ref="Q122:Q126"/>
    <mergeCell ref="N127:N131"/>
    <mergeCell ref="O127:O131"/>
    <mergeCell ref="Q127:Q131"/>
    <mergeCell ref="B127:B131"/>
    <mergeCell ref="C127:C131"/>
    <mergeCell ref="D127:D131"/>
    <mergeCell ref="E127:E131"/>
    <mergeCell ref="F127:F131"/>
    <mergeCell ref="O122:O126"/>
    <mergeCell ref="N122:N126"/>
    <mergeCell ref="F122:F126"/>
    <mergeCell ref="E122:E126"/>
    <mergeCell ref="D122:D126"/>
    <mergeCell ref="C143:C174"/>
    <mergeCell ref="B143:B174"/>
    <mergeCell ref="N175:N179"/>
    <mergeCell ref="O175:O179"/>
    <mergeCell ref="Q175:Q179"/>
    <mergeCell ref="E175:E179"/>
    <mergeCell ref="D175:D179"/>
    <mergeCell ref="C175:C179"/>
    <mergeCell ref="B175:B179"/>
    <mergeCell ref="F175:F179"/>
    <mergeCell ref="N143:N174"/>
    <mergeCell ref="O143:O174"/>
    <mergeCell ref="Q143:Q174"/>
    <mergeCell ref="E143:E174"/>
    <mergeCell ref="D143:D174"/>
    <mergeCell ref="F143:F174"/>
    <mergeCell ref="B180:B193"/>
    <mergeCell ref="N180:N188"/>
    <mergeCell ref="O180:O188"/>
    <mergeCell ref="Q180:Q188"/>
    <mergeCell ref="Q189:Q193"/>
    <mergeCell ref="O189:O193"/>
    <mergeCell ref="N189:N193"/>
    <mergeCell ref="F180:F188"/>
    <mergeCell ref="F189:F193"/>
    <mergeCell ref="E180:E193"/>
    <mergeCell ref="D180:D193"/>
    <mergeCell ref="C180:C193"/>
    <mergeCell ref="C194:C198"/>
    <mergeCell ref="B194:B198"/>
    <mergeCell ref="N199:N202"/>
    <mergeCell ref="O199:O202"/>
    <mergeCell ref="Q199:Q202"/>
    <mergeCell ref="E199:E202"/>
    <mergeCell ref="D199:D202"/>
    <mergeCell ref="B199:B202"/>
    <mergeCell ref="C199:C202"/>
    <mergeCell ref="N194:N198"/>
    <mergeCell ref="O194:O198"/>
    <mergeCell ref="Q194:Q198"/>
    <mergeCell ref="F194:F198"/>
    <mergeCell ref="D194:D198"/>
    <mergeCell ref="E194:E198"/>
    <mergeCell ref="F199:F202"/>
    <mergeCell ref="D207:D212"/>
    <mergeCell ref="C207:C212"/>
    <mergeCell ref="B207:B212"/>
    <mergeCell ref="N207:N212"/>
    <mergeCell ref="O207:O212"/>
    <mergeCell ref="N203:N206"/>
    <mergeCell ref="O203:O206"/>
    <mergeCell ref="Q203:Q206"/>
    <mergeCell ref="F207:F212"/>
    <mergeCell ref="E207:E212"/>
    <mergeCell ref="Q207:Q212"/>
    <mergeCell ref="E203:E206"/>
    <mergeCell ref="D203:D206"/>
    <mergeCell ref="C203:C206"/>
    <mergeCell ref="B203:B206"/>
    <mergeCell ref="F203:F206"/>
    <mergeCell ref="O247:O260"/>
    <mergeCell ref="Q247:Q260"/>
    <mergeCell ref="E247:E260"/>
    <mergeCell ref="D247:D260"/>
    <mergeCell ref="E213:E236"/>
    <mergeCell ref="D213:D236"/>
    <mergeCell ref="C213:C236"/>
    <mergeCell ref="B213:B236"/>
    <mergeCell ref="F213:F236"/>
    <mergeCell ref="B237:B246"/>
    <mergeCell ref="C237:C246"/>
    <mergeCell ref="D237:D246"/>
    <mergeCell ref="E237:E246"/>
    <mergeCell ref="F237:F246"/>
    <mergeCell ref="N237:N246"/>
    <mergeCell ref="O237:O246"/>
    <mergeCell ref="Q237:Q246"/>
    <mergeCell ref="N213:N236"/>
    <mergeCell ref="O213:O236"/>
    <mergeCell ref="Q213:Q236"/>
    <mergeCell ref="F261:F271"/>
    <mergeCell ref="E261:E271"/>
    <mergeCell ref="D261:D271"/>
    <mergeCell ref="C261:C271"/>
    <mergeCell ref="B261:B271"/>
    <mergeCell ref="C247:C260"/>
    <mergeCell ref="B247:B260"/>
    <mergeCell ref="F247:F260"/>
    <mergeCell ref="N247:N260"/>
    <mergeCell ref="N261:N271"/>
  </mergeCells>
  <pageMargins left="0.511811024" right="0.511811024" top="0.78740157499999996" bottom="0.78740157499999996" header="0.31496062000000002" footer="0.31496062000000002"/>
  <pageSetup paperSize="9" orientation="portrait" horizontalDpi="360" verticalDpi="360" r:id="rId1"/>
  <ignoredErrors>
    <ignoredError sqref="B13" numberStoredAsText="1"/>
  </ignoredErrors>
  <extLst>
    <ext xmlns:x14="http://schemas.microsoft.com/office/spreadsheetml/2009/9/main" uri="{CCE6A557-97BC-4b89-ADB6-D9C93CAAB3DF}">
      <x14:dataValidations xmlns:xm="http://schemas.microsoft.com/office/excel/2006/main" count="1">
        <x14:dataValidation type="list" allowBlank="1" xr:uid="{30D8AB2C-113B-476C-91DF-6AE61372B654}">
          <x14:formula1>
            <xm:f>ListaPerfisDesenv!$C$2:$C$22</xm:f>
          </x14:formula1>
          <xm:sqref>G2:G271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F6A56-35D8-4BC9-A715-C3682557D5DF}">
  <sheetPr>
    <tabColor rgb="FFFF0000"/>
  </sheetPr>
  <dimension ref="A1:BE388"/>
  <sheetViews>
    <sheetView topLeftCell="A76" zoomScale="110" zoomScaleNormal="110" workbookViewId="0">
      <selection activeCell="V58" sqref="V58"/>
    </sheetView>
  </sheetViews>
  <sheetFormatPr defaultRowHeight="15"/>
  <cols>
    <col min="1" max="1" width="25.85546875" style="82" customWidth="1"/>
    <col min="2" max="2" width="44.140625" bestFit="1" customWidth="1"/>
    <col min="3" max="3" width="44.28515625" customWidth="1"/>
    <col min="4" max="4" width="13.7109375" bestFit="1" customWidth="1"/>
    <col min="5" max="5" width="4.5703125" style="66" customWidth="1"/>
    <col min="6" max="6" width="13.5703125" customWidth="1"/>
    <col min="7" max="9" width="13.28515625" style="74" bestFit="1" customWidth="1"/>
    <col min="10" max="13" width="13.42578125" style="74" bestFit="1" customWidth="1"/>
    <col min="14" max="14" width="14.42578125" style="74" bestFit="1" customWidth="1"/>
    <col min="15" max="15" width="14.5703125" style="74" bestFit="1" customWidth="1"/>
    <col min="16" max="20" width="13.42578125" bestFit="1" customWidth="1"/>
    <col min="21" max="21" width="14.5703125" bestFit="1" customWidth="1"/>
    <col min="22" max="42" width="13.28515625" bestFit="1" customWidth="1"/>
    <col min="43" max="43" width="12.140625" bestFit="1" customWidth="1"/>
    <col min="44" max="48" width="13.28515625" bestFit="1" customWidth="1"/>
    <col min="49" max="49" width="12.140625" bestFit="1" customWidth="1"/>
    <col min="50" max="51" width="13.28515625" bestFit="1" customWidth="1"/>
    <col min="52" max="53" width="12.140625" bestFit="1" customWidth="1"/>
    <col min="54" max="54" width="13.28515625" bestFit="1" customWidth="1"/>
    <col min="55" max="56" width="12.140625" bestFit="1" customWidth="1"/>
    <col min="57" max="57" width="13.28515625" bestFit="1" customWidth="1"/>
  </cols>
  <sheetData>
    <row r="1" spans="1:57" s="66" customFormat="1" ht="15.75" thickBot="1">
      <c r="A1" s="129"/>
      <c r="B1" s="86"/>
      <c r="C1" s="86"/>
      <c r="D1" s="86"/>
      <c r="G1" s="87"/>
      <c r="H1" s="87"/>
      <c r="I1" s="87"/>
      <c r="J1" s="87"/>
      <c r="K1" s="87"/>
      <c r="L1" s="87"/>
      <c r="M1" s="87"/>
      <c r="N1" s="87"/>
      <c r="O1" s="87"/>
    </row>
    <row r="2" spans="1:57" s="66" customFormat="1" ht="15.75" thickBot="1">
      <c r="A2" s="575" t="s">
        <v>462</v>
      </c>
      <c r="B2" s="576"/>
      <c r="C2" s="576"/>
      <c r="D2" s="577"/>
      <c r="E2" s="54"/>
      <c r="F2" s="482" t="s">
        <v>127</v>
      </c>
      <c r="G2" s="578" t="s">
        <v>463</v>
      </c>
      <c r="H2" s="579"/>
      <c r="I2" s="580"/>
      <c r="J2" s="584" t="s">
        <v>464</v>
      </c>
      <c r="K2" s="585"/>
      <c r="L2" s="585"/>
      <c r="M2" s="585"/>
      <c r="N2" s="585"/>
      <c r="O2" s="585"/>
      <c r="P2" s="585"/>
      <c r="Q2" s="585"/>
      <c r="R2" s="585"/>
      <c r="S2" s="585"/>
      <c r="T2" s="585"/>
      <c r="U2" s="585"/>
      <c r="V2" s="585"/>
      <c r="W2" s="585"/>
      <c r="X2" s="585"/>
      <c r="Y2" s="585"/>
      <c r="Z2" s="585"/>
      <c r="AA2" s="586"/>
      <c r="AB2" s="610" t="s">
        <v>465</v>
      </c>
      <c r="AC2" s="611"/>
      <c r="AD2" s="611"/>
      <c r="AE2" s="611"/>
      <c r="AF2" s="611"/>
      <c r="AG2" s="611"/>
      <c r="AH2" s="611"/>
      <c r="AI2" s="611"/>
      <c r="AJ2" s="612"/>
      <c r="AK2" s="613" t="s">
        <v>466</v>
      </c>
      <c r="AL2" s="614"/>
      <c r="AM2" s="614"/>
      <c r="AN2" s="614"/>
      <c r="AO2" s="614"/>
      <c r="AP2" s="614"/>
      <c r="AQ2" s="614"/>
      <c r="AR2" s="614"/>
      <c r="AS2" s="615"/>
      <c r="AT2" s="594" t="s">
        <v>467</v>
      </c>
      <c r="AU2" s="595"/>
      <c r="AV2" s="595"/>
      <c r="AW2" s="595"/>
      <c r="AX2" s="595"/>
      <c r="AY2" s="596"/>
      <c r="AZ2" s="597" t="s">
        <v>468</v>
      </c>
      <c r="BA2" s="598"/>
      <c r="BB2" s="598"/>
      <c r="BC2" s="598"/>
      <c r="BD2" s="598"/>
      <c r="BE2" s="599"/>
    </row>
    <row r="3" spans="1:57" s="66" customFormat="1" ht="15.75" thickBot="1">
      <c r="A3" s="603" t="s">
        <v>469</v>
      </c>
      <c r="B3" s="605" t="s">
        <v>105</v>
      </c>
      <c r="C3" s="603" t="s">
        <v>124</v>
      </c>
      <c r="D3" s="603" t="s">
        <v>470</v>
      </c>
      <c r="E3" s="54"/>
      <c r="F3" s="483"/>
      <c r="G3" s="578" t="s">
        <v>471</v>
      </c>
      <c r="H3" s="579"/>
      <c r="I3" s="580"/>
      <c r="J3" s="581" t="s">
        <v>472</v>
      </c>
      <c r="K3" s="582"/>
      <c r="L3" s="583"/>
      <c r="M3" s="581" t="s">
        <v>473</v>
      </c>
      <c r="N3" s="582"/>
      <c r="O3" s="583"/>
      <c r="P3" s="581" t="s">
        <v>474</v>
      </c>
      <c r="Q3" s="582"/>
      <c r="R3" s="583"/>
      <c r="S3" s="581" t="s">
        <v>475</v>
      </c>
      <c r="T3" s="582"/>
      <c r="U3" s="583"/>
      <c r="V3" s="581" t="s">
        <v>476</v>
      </c>
      <c r="W3" s="582"/>
      <c r="X3" s="583"/>
      <c r="Y3" s="581" t="s">
        <v>477</v>
      </c>
      <c r="Z3" s="582"/>
      <c r="AA3" s="583"/>
      <c r="AB3" s="607" t="s">
        <v>478</v>
      </c>
      <c r="AC3" s="608"/>
      <c r="AD3" s="609"/>
      <c r="AE3" s="607" t="s">
        <v>479</v>
      </c>
      <c r="AF3" s="608"/>
      <c r="AG3" s="609"/>
      <c r="AH3" s="607" t="s">
        <v>480</v>
      </c>
      <c r="AI3" s="608"/>
      <c r="AJ3" s="609"/>
      <c r="AK3" s="616" t="s">
        <v>481</v>
      </c>
      <c r="AL3" s="617"/>
      <c r="AM3" s="618"/>
      <c r="AN3" s="616" t="s">
        <v>482</v>
      </c>
      <c r="AO3" s="617"/>
      <c r="AP3" s="618"/>
      <c r="AQ3" s="616" t="s">
        <v>483</v>
      </c>
      <c r="AR3" s="617"/>
      <c r="AS3" s="618"/>
      <c r="AT3" s="591" t="s">
        <v>484</v>
      </c>
      <c r="AU3" s="592"/>
      <c r="AV3" s="593"/>
      <c r="AW3" s="591" t="s">
        <v>485</v>
      </c>
      <c r="AX3" s="592"/>
      <c r="AY3" s="593"/>
      <c r="AZ3" s="600" t="s">
        <v>486</v>
      </c>
      <c r="BA3" s="601"/>
      <c r="BB3" s="602"/>
      <c r="BC3" s="600" t="s">
        <v>487</v>
      </c>
      <c r="BD3" s="601"/>
      <c r="BE3" s="602"/>
    </row>
    <row r="4" spans="1:57" s="66" customFormat="1" ht="15.75" thickBot="1">
      <c r="A4" s="604"/>
      <c r="B4" s="606"/>
      <c r="C4" s="604"/>
      <c r="D4" s="604"/>
      <c r="E4" s="54"/>
      <c r="F4" s="484"/>
      <c r="G4" s="113" t="s">
        <v>488</v>
      </c>
      <c r="H4" s="114" t="s">
        <v>489</v>
      </c>
      <c r="I4" s="115" t="s">
        <v>490</v>
      </c>
      <c r="J4" s="11" t="s">
        <v>488</v>
      </c>
      <c r="K4" s="12" t="s">
        <v>489</v>
      </c>
      <c r="L4" s="13" t="s">
        <v>490</v>
      </c>
      <c r="M4" s="11" t="s">
        <v>488</v>
      </c>
      <c r="N4" s="12" t="s">
        <v>489</v>
      </c>
      <c r="O4" s="13" t="s">
        <v>490</v>
      </c>
      <c r="P4" s="14" t="s">
        <v>488</v>
      </c>
      <c r="Q4" s="15" t="s">
        <v>489</v>
      </c>
      <c r="R4" s="16" t="s">
        <v>490</v>
      </c>
      <c r="S4" s="14" t="s">
        <v>488</v>
      </c>
      <c r="T4" s="15" t="s">
        <v>489</v>
      </c>
      <c r="U4" s="17" t="s">
        <v>490</v>
      </c>
      <c r="V4" s="11" t="s">
        <v>488</v>
      </c>
      <c r="W4" s="12" t="s">
        <v>489</v>
      </c>
      <c r="X4" s="13" t="s">
        <v>490</v>
      </c>
      <c r="Y4" s="14" t="s">
        <v>488</v>
      </c>
      <c r="Z4" s="15" t="s">
        <v>489</v>
      </c>
      <c r="AA4" s="16" t="s">
        <v>490</v>
      </c>
      <c r="AB4" s="18" t="s">
        <v>488</v>
      </c>
      <c r="AC4" s="18" t="s">
        <v>489</v>
      </c>
      <c r="AD4" s="18" t="s">
        <v>490</v>
      </c>
      <c r="AE4" s="18" t="s">
        <v>488</v>
      </c>
      <c r="AF4" s="18" t="s">
        <v>489</v>
      </c>
      <c r="AG4" s="19" t="s">
        <v>490</v>
      </c>
      <c r="AH4" s="18" t="s">
        <v>488</v>
      </c>
      <c r="AI4" s="18" t="s">
        <v>489</v>
      </c>
      <c r="AJ4" s="19" t="s">
        <v>490</v>
      </c>
      <c r="AK4" s="22" t="s">
        <v>488</v>
      </c>
      <c r="AL4" s="23" t="s">
        <v>489</v>
      </c>
      <c r="AM4" s="24" t="s">
        <v>490</v>
      </c>
      <c r="AN4" s="25" t="s">
        <v>488</v>
      </c>
      <c r="AO4" s="20" t="s">
        <v>489</v>
      </c>
      <c r="AP4" s="21" t="s">
        <v>490</v>
      </c>
      <c r="AQ4" s="20" t="s">
        <v>488</v>
      </c>
      <c r="AR4" s="20" t="s">
        <v>489</v>
      </c>
      <c r="AS4" s="21" t="s">
        <v>490</v>
      </c>
      <c r="AT4" s="26" t="s">
        <v>488</v>
      </c>
      <c r="AU4" s="26" t="s">
        <v>489</v>
      </c>
      <c r="AV4" s="27" t="s">
        <v>490</v>
      </c>
      <c r="AW4" s="26" t="s">
        <v>488</v>
      </c>
      <c r="AX4" s="26" t="s">
        <v>489</v>
      </c>
      <c r="AY4" s="27" t="s">
        <v>490</v>
      </c>
      <c r="AZ4" s="28" t="s">
        <v>488</v>
      </c>
      <c r="BA4" s="28" t="s">
        <v>489</v>
      </c>
      <c r="BB4" s="29" t="s">
        <v>490</v>
      </c>
      <c r="BC4" s="28" t="s">
        <v>488</v>
      </c>
      <c r="BD4" s="28" t="s">
        <v>489</v>
      </c>
      <c r="BE4" s="29" t="s">
        <v>490</v>
      </c>
    </row>
    <row r="5" spans="1:57" s="66" customFormat="1">
      <c r="A5" s="587" t="s">
        <v>491</v>
      </c>
      <c r="B5" s="67" t="s">
        <v>492</v>
      </c>
      <c r="C5" s="79" t="s">
        <v>43</v>
      </c>
      <c r="D5" s="185">
        <f>AVERAGE(H5,I5)</f>
        <v>40764.28571428571</v>
      </c>
      <c r="F5" s="88">
        <f>COUNT(J5:BE5)</f>
        <v>21</v>
      </c>
      <c r="G5" s="32">
        <f>AVERAGE(J5,M5,P5,S5,V5,Y5,AB5,AE5,AH5,AK5,AN5,AQ5,AT5,AW5,AZ5,BC5)</f>
        <v>27442.857142857141</v>
      </c>
      <c r="H5" s="197">
        <f>AVERAGE(K5,N5,Q5,T5,W5,Z5,AC5,AF5,AI5,AL5,AO5,AR5,AU5,AX5,BA5,BD5)</f>
        <v>35571.428571428572</v>
      </c>
      <c r="I5" s="198">
        <f>AVERAGE(L5,O5,R5,U5,X5,AA5,AD5,AG5,AJ5,AM5,AP5,AS5,AV5,AY5,BB5,BE5)</f>
        <v>45957.142857142855</v>
      </c>
      <c r="J5" s="42">
        <v>28550</v>
      </c>
      <c r="K5" s="42">
        <v>37000</v>
      </c>
      <c r="L5" s="42">
        <v>47800</v>
      </c>
      <c r="M5" s="41">
        <v>28550</v>
      </c>
      <c r="N5" s="42">
        <v>37000</v>
      </c>
      <c r="O5" s="42">
        <v>47800</v>
      </c>
      <c r="P5" s="41">
        <v>26200</v>
      </c>
      <c r="Q5" s="42">
        <v>34000</v>
      </c>
      <c r="R5" s="42">
        <v>43950</v>
      </c>
      <c r="S5" s="41">
        <v>28550</v>
      </c>
      <c r="T5" s="42">
        <v>37000</v>
      </c>
      <c r="U5" s="42">
        <v>47800</v>
      </c>
      <c r="V5" s="41">
        <v>28550</v>
      </c>
      <c r="W5" s="42">
        <v>37000</v>
      </c>
      <c r="X5" s="42">
        <v>47800</v>
      </c>
      <c r="Y5" s="41">
        <v>28550</v>
      </c>
      <c r="Z5" s="42">
        <v>37000</v>
      </c>
      <c r="AA5" s="43">
        <v>47800</v>
      </c>
      <c r="AB5" s="35">
        <v>23150</v>
      </c>
      <c r="AC5" s="35">
        <v>30000</v>
      </c>
      <c r="AD5" s="36">
        <v>38750</v>
      </c>
      <c r="AE5" s="35" t="s">
        <v>146</v>
      </c>
      <c r="AF5" s="35" t="s">
        <v>146</v>
      </c>
      <c r="AG5" s="36" t="s">
        <v>146</v>
      </c>
      <c r="AH5" s="35" t="s">
        <v>146</v>
      </c>
      <c r="AI5" s="35" t="s">
        <v>146</v>
      </c>
      <c r="AJ5" s="36" t="s">
        <v>146</v>
      </c>
      <c r="AK5" s="35" t="s">
        <v>146</v>
      </c>
      <c r="AL5" s="35" t="s">
        <v>146</v>
      </c>
      <c r="AM5" s="36" t="s">
        <v>146</v>
      </c>
      <c r="AN5" s="35" t="s">
        <v>146</v>
      </c>
      <c r="AO5" s="35" t="s">
        <v>146</v>
      </c>
      <c r="AP5" s="36" t="s">
        <v>146</v>
      </c>
      <c r="AQ5" s="32" t="s">
        <v>146</v>
      </c>
      <c r="AR5" s="35" t="s">
        <v>146</v>
      </c>
      <c r="AS5" s="35" t="s">
        <v>146</v>
      </c>
      <c r="AT5" s="32" t="s">
        <v>146</v>
      </c>
      <c r="AU5" s="35" t="s">
        <v>146</v>
      </c>
      <c r="AV5" s="36" t="s">
        <v>146</v>
      </c>
      <c r="AW5" s="35" t="s">
        <v>146</v>
      </c>
      <c r="AX5" s="35" t="s">
        <v>146</v>
      </c>
      <c r="AY5" s="36" t="s">
        <v>146</v>
      </c>
      <c r="AZ5" s="32" t="s">
        <v>146</v>
      </c>
      <c r="BA5" s="35" t="s">
        <v>146</v>
      </c>
      <c r="BB5" s="35" t="s">
        <v>146</v>
      </c>
      <c r="BC5" s="32" t="s">
        <v>146</v>
      </c>
      <c r="BD5" s="35" t="s">
        <v>146</v>
      </c>
      <c r="BE5" s="36" t="s">
        <v>146</v>
      </c>
    </row>
    <row r="6" spans="1:57" s="66" customFormat="1">
      <c r="A6" s="588"/>
      <c r="B6" s="68" t="s">
        <v>493</v>
      </c>
      <c r="C6" s="78" t="s">
        <v>43</v>
      </c>
      <c r="D6" s="186">
        <f t="shared" ref="D6:D59" si="0">AVERAGE(H6,I6)</f>
        <v>39710.71428571429</v>
      </c>
      <c r="F6" s="112">
        <f t="shared" ref="F6:F59" si="1">COUNT(J6:BE6)</f>
        <v>21</v>
      </c>
      <c r="G6" s="50">
        <f t="shared" ref="G6:G59" si="2">AVERAGE(J6,M6,P6,S6,V6,Y6,AB6,AE6,AH6,AK6,AN6,AQ6,AT6,AW6,AZ6,BC6)</f>
        <v>26721.428571428572</v>
      </c>
      <c r="H6" s="199">
        <f t="shared" ref="H6:H59" si="3">AVERAGE(K6,N6,Q6,T6,W6,Z6,AC6,AF6,AI6,AL6,AO6,AR6,AU6,AX6,BA6,BD6)</f>
        <v>34642.857142857145</v>
      </c>
      <c r="I6" s="200">
        <f t="shared" ref="I6:I59" si="4">AVERAGE(L6,O6,R6,U6,X6,AA6,AD6,AG6,AJ6,AM6,AP6,AS6,AV6,AY6,BB6,BE6)</f>
        <v>44778.571428571428</v>
      </c>
      <c r="J6" s="51">
        <v>27550</v>
      </c>
      <c r="K6" s="51">
        <v>35700</v>
      </c>
      <c r="L6" s="51">
        <v>46150</v>
      </c>
      <c r="M6" s="50">
        <v>27550</v>
      </c>
      <c r="N6" s="51">
        <v>35700</v>
      </c>
      <c r="O6" s="51">
        <v>46150</v>
      </c>
      <c r="P6" s="50">
        <v>24650</v>
      </c>
      <c r="Q6" s="51">
        <v>32000</v>
      </c>
      <c r="R6" s="51">
        <v>41350</v>
      </c>
      <c r="S6" s="50">
        <v>27550</v>
      </c>
      <c r="T6" s="51">
        <v>35700</v>
      </c>
      <c r="U6" s="51">
        <v>46150</v>
      </c>
      <c r="V6" s="50">
        <v>27550</v>
      </c>
      <c r="W6" s="51">
        <v>35700</v>
      </c>
      <c r="X6" s="51">
        <v>46150</v>
      </c>
      <c r="Y6" s="50">
        <v>27550</v>
      </c>
      <c r="Z6" s="51">
        <v>35700</v>
      </c>
      <c r="AA6" s="52">
        <v>46150</v>
      </c>
      <c r="AB6" s="51">
        <v>24650</v>
      </c>
      <c r="AC6" s="51">
        <v>32000</v>
      </c>
      <c r="AD6" s="52">
        <v>41350</v>
      </c>
      <c r="AE6" s="51" t="s">
        <v>146</v>
      </c>
      <c r="AF6" s="51" t="s">
        <v>146</v>
      </c>
      <c r="AG6" s="52" t="s">
        <v>146</v>
      </c>
      <c r="AH6" s="51" t="s">
        <v>146</v>
      </c>
      <c r="AI6" s="51" t="s">
        <v>146</v>
      </c>
      <c r="AJ6" s="52" t="s">
        <v>146</v>
      </c>
      <c r="AK6" s="51" t="s">
        <v>146</v>
      </c>
      <c r="AL6" s="51" t="s">
        <v>146</v>
      </c>
      <c r="AM6" s="52" t="s">
        <v>146</v>
      </c>
      <c r="AN6" s="51" t="s">
        <v>146</v>
      </c>
      <c r="AO6" s="51" t="s">
        <v>146</v>
      </c>
      <c r="AP6" s="52" t="s">
        <v>146</v>
      </c>
      <c r="AQ6" s="50" t="s">
        <v>146</v>
      </c>
      <c r="AR6" s="51" t="s">
        <v>146</v>
      </c>
      <c r="AS6" s="51" t="s">
        <v>146</v>
      </c>
      <c r="AT6" s="50" t="s">
        <v>146</v>
      </c>
      <c r="AU6" s="51" t="s">
        <v>146</v>
      </c>
      <c r="AV6" s="52" t="s">
        <v>146</v>
      </c>
      <c r="AW6" s="51" t="s">
        <v>146</v>
      </c>
      <c r="AX6" s="51" t="s">
        <v>146</v>
      </c>
      <c r="AY6" s="52" t="s">
        <v>146</v>
      </c>
      <c r="AZ6" s="50" t="s">
        <v>146</v>
      </c>
      <c r="BA6" s="51" t="s">
        <v>146</v>
      </c>
      <c r="BB6" s="51" t="s">
        <v>146</v>
      </c>
      <c r="BC6" s="50" t="s">
        <v>146</v>
      </c>
      <c r="BD6" s="51" t="s">
        <v>146</v>
      </c>
      <c r="BE6" s="52" t="s">
        <v>146</v>
      </c>
    </row>
    <row r="7" spans="1:57" s="66" customFormat="1">
      <c r="A7" s="588"/>
      <c r="B7" s="69" t="s">
        <v>494</v>
      </c>
      <c r="C7" s="79" t="s">
        <v>43</v>
      </c>
      <c r="D7" s="187">
        <f t="shared" si="0"/>
        <v>36017.857142857145</v>
      </c>
      <c r="F7" s="89">
        <f t="shared" si="1"/>
        <v>21</v>
      </c>
      <c r="G7" s="33">
        <f t="shared" si="2"/>
        <v>24214.285714285714</v>
      </c>
      <c r="H7" s="201">
        <f t="shared" si="3"/>
        <v>31428.571428571428</v>
      </c>
      <c r="I7" s="202">
        <f t="shared" si="4"/>
        <v>40607.142857142855</v>
      </c>
      <c r="J7" s="45">
        <v>24650</v>
      </c>
      <c r="K7" s="45">
        <v>32000</v>
      </c>
      <c r="L7" s="45">
        <v>41350</v>
      </c>
      <c r="M7" s="44">
        <v>24650</v>
      </c>
      <c r="N7" s="45">
        <v>32000</v>
      </c>
      <c r="O7" s="45">
        <v>41350</v>
      </c>
      <c r="P7" s="44">
        <v>23900</v>
      </c>
      <c r="Q7" s="45">
        <v>31000</v>
      </c>
      <c r="R7" s="45">
        <v>40050</v>
      </c>
      <c r="S7" s="44">
        <v>24650</v>
      </c>
      <c r="T7" s="45">
        <v>32000</v>
      </c>
      <c r="U7" s="45">
        <v>41350</v>
      </c>
      <c r="V7" s="44">
        <v>24650</v>
      </c>
      <c r="W7" s="45">
        <v>32000</v>
      </c>
      <c r="X7" s="45">
        <v>41350</v>
      </c>
      <c r="Y7" s="44">
        <v>24650</v>
      </c>
      <c r="Z7" s="45">
        <v>32000</v>
      </c>
      <c r="AA7" s="46">
        <v>41350</v>
      </c>
      <c r="AB7" s="37">
        <v>22350</v>
      </c>
      <c r="AC7" s="37">
        <v>29000</v>
      </c>
      <c r="AD7" s="38">
        <v>37450</v>
      </c>
      <c r="AE7" s="37" t="s">
        <v>146</v>
      </c>
      <c r="AF7" s="37" t="s">
        <v>146</v>
      </c>
      <c r="AG7" s="38" t="s">
        <v>146</v>
      </c>
      <c r="AH7" s="37" t="s">
        <v>146</v>
      </c>
      <c r="AI7" s="37" t="s">
        <v>146</v>
      </c>
      <c r="AJ7" s="38" t="s">
        <v>146</v>
      </c>
      <c r="AK7" s="37" t="s">
        <v>146</v>
      </c>
      <c r="AL7" s="37" t="s">
        <v>146</v>
      </c>
      <c r="AM7" s="38" t="s">
        <v>146</v>
      </c>
      <c r="AN7" s="37" t="s">
        <v>146</v>
      </c>
      <c r="AO7" s="37" t="s">
        <v>146</v>
      </c>
      <c r="AP7" s="38" t="s">
        <v>146</v>
      </c>
      <c r="AQ7" s="33" t="s">
        <v>146</v>
      </c>
      <c r="AR7" s="37" t="s">
        <v>146</v>
      </c>
      <c r="AS7" s="37" t="s">
        <v>146</v>
      </c>
      <c r="AT7" s="33" t="s">
        <v>146</v>
      </c>
      <c r="AU7" s="37" t="s">
        <v>146</v>
      </c>
      <c r="AV7" s="38" t="s">
        <v>146</v>
      </c>
      <c r="AW7" s="37" t="s">
        <v>146</v>
      </c>
      <c r="AX7" s="37" t="s">
        <v>146</v>
      </c>
      <c r="AY7" s="38" t="s">
        <v>146</v>
      </c>
      <c r="AZ7" s="33" t="s">
        <v>146</v>
      </c>
      <c r="BA7" s="37" t="s">
        <v>146</v>
      </c>
      <c r="BB7" s="37" t="s">
        <v>146</v>
      </c>
      <c r="BC7" s="33" t="s">
        <v>146</v>
      </c>
      <c r="BD7" s="37" t="s">
        <v>146</v>
      </c>
      <c r="BE7" s="38" t="s">
        <v>146</v>
      </c>
    </row>
    <row r="8" spans="1:57" s="66" customFormat="1">
      <c r="A8" s="588"/>
      <c r="B8" s="369" t="s">
        <v>495</v>
      </c>
      <c r="C8" s="78" t="s">
        <v>43</v>
      </c>
      <c r="D8" s="186">
        <f t="shared" si="0"/>
        <v>25125</v>
      </c>
      <c r="F8" s="112">
        <f t="shared" si="1"/>
        <v>21</v>
      </c>
      <c r="G8" s="50">
        <f t="shared" si="2"/>
        <v>16907.142857142859</v>
      </c>
      <c r="H8" s="199">
        <f t="shared" si="3"/>
        <v>21928.571428571428</v>
      </c>
      <c r="I8" s="200">
        <f t="shared" si="4"/>
        <v>28321.428571428572</v>
      </c>
      <c r="J8" s="51">
        <v>17050</v>
      </c>
      <c r="K8" s="51">
        <v>22100</v>
      </c>
      <c r="L8" s="51">
        <v>28550</v>
      </c>
      <c r="M8" s="50">
        <v>17050</v>
      </c>
      <c r="N8" s="51">
        <v>22100</v>
      </c>
      <c r="O8" s="51">
        <v>28550</v>
      </c>
      <c r="P8" s="50">
        <v>16900</v>
      </c>
      <c r="Q8" s="51">
        <v>22000</v>
      </c>
      <c r="R8" s="51">
        <v>28400</v>
      </c>
      <c r="S8" s="50">
        <v>17050</v>
      </c>
      <c r="T8" s="51">
        <v>22100</v>
      </c>
      <c r="U8" s="51">
        <v>28550</v>
      </c>
      <c r="V8" s="50">
        <v>17050</v>
      </c>
      <c r="W8" s="51">
        <v>22100</v>
      </c>
      <c r="X8" s="51">
        <v>28550</v>
      </c>
      <c r="Y8" s="50">
        <v>17050</v>
      </c>
      <c r="Z8" s="51">
        <v>22100</v>
      </c>
      <c r="AA8" s="52">
        <v>28550</v>
      </c>
      <c r="AB8" s="51">
        <v>16200</v>
      </c>
      <c r="AC8" s="51">
        <v>21000</v>
      </c>
      <c r="AD8" s="52">
        <v>27100</v>
      </c>
      <c r="AE8" s="51" t="s">
        <v>146</v>
      </c>
      <c r="AF8" s="51" t="s">
        <v>146</v>
      </c>
      <c r="AG8" s="52" t="s">
        <v>146</v>
      </c>
      <c r="AH8" s="51" t="s">
        <v>146</v>
      </c>
      <c r="AI8" s="51" t="s">
        <v>146</v>
      </c>
      <c r="AJ8" s="52" t="s">
        <v>146</v>
      </c>
      <c r="AK8" s="51" t="s">
        <v>146</v>
      </c>
      <c r="AL8" s="51" t="s">
        <v>146</v>
      </c>
      <c r="AM8" s="52" t="s">
        <v>146</v>
      </c>
      <c r="AN8" s="51" t="s">
        <v>146</v>
      </c>
      <c r="AO8" s="51" t="s">
        <v>146</v>
      </c>
      <c r="AP8" s="52" t="s">
        <v>146</v>
      </c>
      <c r="AQ8" s="50" t="s">
        <v>146</v>
      </c>
      <c r="AR8" s="51" t="s">
        <v>146</v>
      </c>
      <c r="AS8" s="51" t="s">
        <v>146</v>
      </c>
      <c r="AT8" s="50" t="s">
        <v>146</v>
      </c>
      <c r="AU8" s="51" t="s">
        <v>146</v>
      </c>
      <c r="AV8" s="52" t="s">
        <v>146</v>
      </c>
      <c r="AW8" s="51" t="s">
        <v>146</v>
      </c>
      <c r="AX8" s="51" t="s">
        <v>146</v>
      </c>
      <c r="AY8" s="52" t="s">
        <v>146</v>
      </c>
      <c r="AZ8" s="50" t="s">
        <v>146</v>
      </c>
      <c r="BA8" s="51" t="s">
        <v>146</v>
      </c>
      <c r="BB8" s="51" t="s">
        <v>146</v>
      </c>
      <c r="BC8" s="50" t="s">
        <v>146</v>
      </c>
      <c r="BD8" s="51" t="s">
        <v>146</v>
      </c>
      <c r="BE8" s="52" t="s">
        <v>146</v>
      </c>
    </row>
    <row r="9" spans="1:57" s="66" customFormat="1">
      <c r="A9" s="588"/>
      <c r="B9" s="69" t="s">
        <v>496</v>
      </c>
      <c r="C9" s="79" t="s">
        <v>43</v>
      </c>
      <c r="D9" s="187">
        <f t="shared" si="0"/>
        <v>23565.625</v>
      </c>
      <c r="F9" s="89">
        <f t="shared" si="1"/>
        <v>24</v>
      </c>
      <c r="G9" s="33">
        <f t="shared" si="2"/>
        <v>15856.25</v>
      </c>
      <c r="H9" s="201">
        <f t="shared" si="3"/>
        <v>20568.75</v>
      </c>
      <c r="I9" s="202">
        <f t="shared" si="4"/>
        <v>26562.5</v>
      </c>
      <c r="J9" s="45">
        <v>17050</v>
      </c>
      <c r="K9" s="45">
        <v>22100</v>
      </c>
      <c r="L9" s="45">
        <v>28550</v>
      </c>
      <c r="M9" s="44">
        <v>17050</v>
      </c>
      <c r="N9" s="45">
        <v>22100</v>
      </c>
      <c r="O9" s="45">
        <v>28550</v>
      </c>
      <c r="P9" s="44">
        <v>16900</v>
      </c>
      <c r="Q9" s="45">
        <v>22000</v>
      </c>
      <c r="R9" s="45">
        <v>28400</v>
      </c>
      <c r="S9" s="44">
        <v>17050</v>
      </c>
      <c r="T9" s="45">
        <v>22100</v>
      </c>
      <c r="U9" s="45">
        <v>28550</v>
      </c>
      <c r="V9" s="44">
        <v>17050</v>
      </c>
      <c r="W9" s="45">
        <v>22100</v>
      </c>
      <c r="X9" s="45">
        <v>28550</v>
      </c>
      <c r="Y9" s="44">
        <v>17050</v>
      </c>
      <c r="Z9" s="45">
        <v>22100</v>
      </c>
      <c r="AA9" s="46">
        <v>28550</v>
      </c>
      <c r="AB9" s="37">
        <v>16950</v>
      </c>
      <c r="AC9" s="37">
        <v>22000</v>
      </c>
      <c r="AD9" s="38">
        <v>28400</v>
      </c>
      <c r="AE9" s="37" t="s">
        <v>146</v>
      </c>
      <c r="AF9" s="37" t="s">
        <v>146</v>
      </c>
      <c r="AG9" s="38" t="s">
        <v>146</v>
      </c>
      <c r="AH9" s="37" t="s">
        <v>146</v>
      </c>
      <c r="AI9" s="37" t="s">
        <v>146</v>
      </c>
      <c r="AJ9" s="38" t="s">
        <v>146</v>
      </c>
      <c r="AK9" s="37">
        <v>7750</v>
      </c>
      <c r="AL9" s="37">
        <v>10050</v>
      </c>
      <c r="AM9" s="38">
        <v>12950</v>
      </c>
      <c r="AN9" s="37" t="s">
        <v>146</v>
      </c>
      <c r="AO9" s="37" t="s">
        <v>146</v>
      </c>
      <c r="AP9" s="38" t="s">
        <v>146</v>
      </c>
      <c r="AQ9" s="33" t="s">
        <v>146</v>
      </c>
      <c r="AR9" s="37" t="s">
        <v>146</v>
      </c>
      <c r="AS9" s="37" t="s">
        <v>146</v>
      </c>
      <c r="AT9" s="33" t="s">
        <v>146</v>
      </c>
      <c r="AU9" s="37" t="s">
        <v>146</v>
      </c>
      <c r="AV9" s="38" t="s">
        <v>146</v>
      </c>
      <c r="AW9" s="37" t="s">
        <v>146</v>
      </c>
      <c r="AX9" s="37" t="s">
        <v>146</v>
      </c>
      <c r="AY9" s="38" t="s">
        <v>146</v>
      </c>
      <c r="AZ9" s="33" t="s">
        <v>146</v>
      </c>
      <c r="BA9" s="37" t="s">
        <v>146</v>
      </c>
      <c r="BB9" s="37" t="s">
        <v>146</v>
      </c>
      <c r="BC9" s="33" t="s">
        <v>146</v>
      </c>
      <c r="BD9" s="37" t="s">
        <v>146</v>
      </c>
      <c r="BE9" s="38" t="s">
        <v>146</v>
      </c>
    </row>
    <row r="10" spans="1:57" s="66" customFormat="1">
      <c r="A10" s="588"/>
      <c r="B10" s="369" t="s">
        <v>497</v>
      </c>
      <c r="C10" s="78" t="s">
        <v>43</v>
      </c>
      <c r="D10" s="186">
        <f t="shared" si="0"/>
        <v>20769.444444444445</v>
      </c>
      <c r="F10" s="112">
        <f t="shared" si="1"/>
        <v>27</v>
      </c>
      <c r="G10" s="50">
        <f t="shared" si="2"/>
        <v>13988.888888888889</v>
      </c>
      <c r="H10" s="199">
        <f t="shared" si="3"/>
        <v>18122.222222222223</v>
      </c>
      <c r="I10" s="200">
        <f t="shared" si="4"/>
        <v>23416.666666666668</v>
      </c>
      <c r="J10" s="51">
        <v>15450</v>
      </c>
      <c r="K10" s="51">
        <v>20000</v>
      </c>
      <c r="L10" s="51">
        <v>25850</v>
      </c>
      <c r="M10" s="50">
        <v>15450</v>
      </c>
      <c r="N10" s="51">
        <v>20000</v>
      </c>
      <c r="O10" s="51">
        <v>25850</v>
      </c>
      <c r="P10" s="50">
        <v>15450</v>
      </c>
      <c r="Q10" s="51">
        <v>20000</v>
      </c>
      <c r="R10" s="51">
        <v>25850</v>
      </c>
      <c r="S10" s="50">
        <v>15450</v>
      </c>
      <c r="T10" s="51">
        <v>20000</v>
      </c>
      <c r="U10" s="51">
        <v>25850</v>
      </c>
      <c r="V10" s="50">
        <v>15450</v>
      </c>
      <c r="W10" s="51">
        <v>20000</v>
      </c>
      <c r="X10" s="51">
        <v>25850</v>
      </c>
      <c r="Y10" s="50">
        <v>15450</v>
      </c>
      <c r="Z10" s="51">
        <v>20000</v>
      </c>
      <c r="AA10" s="52">
        <v>25850</v>
      </c>
      <c r="AB10" s="51">
        <v>14050</v>
      </c>
      <c r="AC10" s="51">
        <v>18200</v>
      </c>
      <c r="AD10" s="52">
        <v>23500</v>
      </c>
      <c r="AE10" s="51">
        <v>12150</v>
      </c>
      <c r="AF10" s="51">
        <v>15800</v>
      </c>
      <c r="AG10" s="52">
        <v>20400</v>
      </c>
      <c r="AH10" s="51" t="s">
        <v>146</v>
      </c>
      <c r="AI10" s="51" t="s">
        <v>146</v>
      </c>
      <c r="AJ10" s="52" t="s">
        <v>146</v>
      </c>
      <c r="AK10" s="51">
        <v>7000</v>
      </c>
      <c r="AL10" s="51">
        <v>9100</v>
      </c>
      <c r="AM10" s="52">
        <v>11750</v>
      </c>
      <c r="AN10" s="51" t="s">
        <v>146</v>
      </c>
      <c r="AO10" s="51" t="s">
        <v>146</v>
      </c>
      <c r="AP10" s="52" t="s">
        <v>146</v>
      </c>
      <c r="AQ10" s="50" t="s">
        <v>146</v>
      </c>
      <c r="AR10" s="51" t="s">
        <v>146</v>
      </c>
      <c r="AS10" s="51" t="s">
        <v>146</v>
      </c>
      <c r="AT10" s="50" t="s">
        <v>146</v>
      </c>
      <c r="AU10" s="51" t="s">
        <v>146</v>
      </c>
      <c r="AV10" s="52" t="s">
        <v>146</v>
      </c>
      <c r="AW10" s="51" t="s">
        <v>146</v>
      </c>
      <c r="AX10" s="51" t="s">
        <v>146</v>
      </c>
      <c r="AY10" s="52" t="s">
        <v>146</v>
      </c>
      <c r="AZ10" s="50" t="s">
        <v>146</v>
      </c>
      <c r="BA10" s="51" t="s">
        <v>146</v>
      </c>
      <c r="BB10" s="51" t="s">
        <v>146</v>
      </c>
      <c r="BC10" s="50" t="s">
        <v>146</v>
      </c>
      <c r="BD10" s="51" t="s">
        <v>146</v>
      </c>
      <c r="BE10" s="52" t="s">
        <v>146</v>
      </c>
    </row>
    <row r="11" spans="1:57" s="66" customFormat="1">
      <c r="A11" s="588"/>
      <c r="B11" s="370" t="s">
        <v>498</v>
      </c>
      <c r="C11" s="79" t="s">
        <v>43</v>
      </c>
      <c r="D11" s="187">
        <f t="shared" si="0"/>
        <v>25950</v>
      </c>
      <c r="F11" s="89">
        <f t="shared" si="1"/>
        <v>24</v>
      </c>
      <c r="G11" s="33">
        <f t="shared" si="2"/>
        <v>17481.25</v>
      </c>
      <c r="H11" s="201">
        <f t="shared" si="3"/>
        <v>22662.5</v>
      </c>
      <c r="I11" s="202">
        <f t="shared" si="4"/>
        <v>29237.5</v>
      </c>
      <c r="J11" s="45">
        <v>19300</v>
      </c>
      <c r="K11" s="45">
        <v>25000</v>
      </c>
      <c r="L11" s="45">
        <v>32250</v>
      </c>
      <c r="M11" s="44">
        <v>19300</v>
      </c>
      <c r="N11" s="45">
        <v>25000</v>
      </c>
      <c r="O11" s="45">
        <v>32250</v>
      </c>
      <c r="P11" s="44">
        <v>16950</v>
      </c>
      <c r="Q11" s="45">
        <v>22000</v>
      </c>
      <c r="R11" s="45">
        <v>28400</v>
      </c>
      <c r="S11" s="44">
        <v>19300</v>
      </c>
      <c r="T11" s="45">
        <v>25000</v>
      </c>
      <c r="U11" s="45">
        <v>32250</v>
      </c>
      <c r="V11" s="44">
        <v>19300</v>
      </c>
      <c r="W11" s="45">
        <v>25000</v>
      </c>
      <c r="X11" s="45">
        <v>32250</v>
      </c>
      <c r="Y11" s="44">
        <v>19300</v>
      </c>
      <c r="Z11" s="45">
        <v>25000</v>
      </c>
      <c r="AA11" s="46">
        <v>32250</v>
      </c>
      <c r="AB11" s="37">
        <v>15400</v>
      </c>
      <c r="AC11" s="37">
        <v>20000</v>
      </c>
      <c r="AD11" s="38">
        <v>25800</v>
      </c>
      <c r="AE11" s="37">
        <v>11000</v>
      </c>
      <c r="AF11" s="37">
        <v>14300</v>
      </c>
      <c r="AG11" s="38">
        <v>18450</v>
      </c>
      <c r="AH11" s="37" t="s">
        <v>146</v>
      </c>
      <c r="AI11" s="37" t="s">
        <v>146</v>
      </c>
      <c r="AJ11" s="38" t="s">
        <v>146</v>
      </c>
      <c r="AK11" s="37" t="s">
        <v>146</v>
      </c>
      <c r="AL11" s="37" t="s">
        <v>146</v>
      </c>
      <c r="AM11" s="38" t="s">
        <v>146</v>
      </c>
      <c r="AN11" s="37" t="s">
        <v>146</v>
      </c>
      <c r="AO11" s="37" t="s">
        <v>146</v>
      </c>
      <c r="AP11" s="38" t="s">
        <v>146</v>
      </c>
      <c r="AQ11" s="33" t="s">
        <v>146</v>
      </c>
      <c r="AR11" s="37" t="s">
        <v>146</v>
      </c>
      <c r="AS11" s="37" t="s">
        <v>146</v>
      </c>
      <c r="AT11" s="33" t="s">
        <v>146</v>
      </c>
      <c r="AU11" s="37" t="s">
        <v>146</v>
      </c>
      <c r="AV11" s="38" t="s">
        <v>146</v>
      </c>
      <c r="AW11" s="37" t="s">
        <v>146</v>
      </c>
      <c r="AX11" s="37" t="s">
        <v>146</v>
      </c>
      <c r="AY11" s="38" t="s">
        <v>146</v>
      </c>
      <c r="AZ11" s="33" t="s">
        <v>146</v>
      </c>
      <c r="BA11" s="37" t="s">
        <v>146</v>
      </c>
      <c r="BB11" s="37" t="s">
        <v>146</v>
      </c>
      <c r="BC11" s="33" t="s">
        <v>146</v>
      </c>
      <c r="BD11" s="37" t="s">
        <v>146</v>
      </c>
      <c r="BE11" s="38" t="s">
        <v>146</v>
      </c>
    </row>
    <row r="12" spans="1:57" s="66" customFormat="1">
      <c r="A12" s="588"/>
      <c r="B12" s="369" t="s">
        <v>499</v>
      </c>
      <c r="C12" s="78" t="s">
        <v>43</v>
      </c>
      <c r="D12" s="186">
        <f t="shared" si="0"/>
        <v>23230.555555555555</v>
      </c>
      <c r="F12" s="112">
        <f t="shared" si="1"/>
        <v>27</v>
      </c>
      <c r="G12" s="50">
        <f t="shared" si="2"/>
        <v>15644.444444444445</v>
      </c>
      <c r="H12" s="199">
        <f t="shared" si="3"/>
        <v>20277.777777777777</v>
      </c>
      <c r="I12" s="200">
        <f t="shared" si="4"/>
        <v>26183.333333333332</v>
      </c>
      <c r="J12" s="51">
        <v>17750</v>
      </c>
      <c r="K12" s="51">
        <v>23000</v>
      </c>
      <c r="L12" s="51">
        <v>29700</v>
      </c>
      <c r="M12" s="50">
        <v>17750</v>
      </c>
      <c r="N12" s="51">
        <v>23000</v>
      </c>
      <c r="O12" s="51">
        <v>29700</v>
      </c>
      <c r="P12" s="50">
        <v>16200</v>
      </c>
      <c r="Q12" s="51">
        <v>21000</v>
      </c>
      <c r="R12" s="51">
        <v>27100</v>
      </c>
      <c r="S12" s="50">
        <v>17750</v>
      </c>
      <c r="T12" s="51">
        <v>23000</v>
      </c>
      <c r="U12" s="51">
        <v>29700</v>
      </c>
      <c r="V12" s="50">
        <v>17750</v>
      </c>
      <c r="W12" s="51">
        <v>23000</v>
      </c>
      <c r="X12" s="51">
        <v>29700</v>
      </c>
      <c r="Y12" s="50">
        <v>17750</v>
      </c>
      <c r="Z12" s="51">
        <v>23000</v>
      </c>
      <c r="AA12" s="52">
        <v>29700</v>
      </c>
      <c r="AB12" s="51">
        <v>14250</v>
      </c>
      <c r="AC12" s="51">
        <v>18500</v>
      </c>
      <c r="AD12" s="52">
        <v>23900</v>
      </c>
      <c r="AE12" s="51">
        <v>13550</v>
      </c>
      <c r="AF12" s="51">
        <v>17550</v>
      </c>
      <c r="AG12" s="52">
        <v>22650</v>
      </c>
      <c r="AH12" s="51" t="s">
        <v>146</v>
      </c>
      <c r="AI12" s="51" t="s">
        <v>146</v>
      </c>
      <c r="AJ12" s="52" t="s">
        <v>146</v>
      </c>
      <c r="AK12" s="51">
        <v>8050</v>
      </c>
      <c r="AL12" s="51">
        <v>10450</v>
      </c>
      <c r="AM12" s="52">
        <v>13500</v>
      </c>
      <c r="AN12" s="51" t="s">
        <v>146</v>
      </c>
      <c r="AO12" s="51" t="s">
        <v>146</v>
      </c>
      <c r="AP12" s="52" t="s">
        <v>146</v>
      </c>
      <c r="AQ12" s="50" t="s">
        <v>146</v>
      </c>
      <c r="AR12" s="51" t="s">
        <v>146</v>
      </c>
      <c r="AS12" s="51" t="s">
        <v>146</v>
      </c>
      <c r="AT12" s="50" t="s">
        <v>146</v>
      </c>
      <c r="AU12" s="51" t="s">
        <v>146</v>
      </c>
      <c r="AV12" s="52" t="s">
        <v>146</v>
      </c>
      <c r="AW12" s="51" t="s">
        <v>146</v>
      </c>
      <c r="AX12" s="51" t="s">
        <v>146</v>
      </c>
      <c r="AY12" s="52" t="s">
        <v>146</v>
      </c>
      <c r="AZ12" s="50" t="s">
        <v>146</v>
      </c>
      <c r="BA12" s="51" t="s">
        <v>146</v>
      </c>
      <c r="BB12" s="51" t="s">
        <v>146</v>
      </c>
      <c r="BC12" s="50" t="s">
        <v>146</v>
      </c>
      <c r="BD12" s="51" t="s">
        <v>146</v>
      </c>
      <c r="BE12" s="52" t="s">
        <v>146</v>
      </c>
    </row>
    <row r="13" spans="1:57" s="66" customFormat="1">
      <c r="A13" s="588"/>
      <c r="B13" s="69" t="s">
        <v>500</v>
      </c>
      <c r="C13" s="79" t="s">
        <v>43</v>
      </c>
      <c r="D13" s="187">
        <f t="shared" si="0"/>
        <v>27328.125</v>
      </c>
      <c r="F13" s="89">
        <f t="shared" si="1"/>
        <v>24</v>
      </c>
      <c r="G13" s="33">
        <f t="shared" si="2"/>
        <v>18400</v>
      </c>
      <c r="H13" s="201">
        <f t="shared" si="3"/>
        <v>23862.5</v>
      </c>
      <c r="I13" s="202">
        <f t="shared" si="4"/>
        <v>30793.75</v>
      </c>
      <c r="J13" s="45">
        <v>20050</v>
      </c>
      <c r="K13" s="45">
        <v>26000</v>
      </c>
      <c r="L13" s="45">
        <v>33550</v>
      </c>
      <c r="M13" s="44">
        <v>20050</v>
      </c>
      <c r="N13" s="45">
        <v>26000</v>
      </c>
      <c r="O13" s="45">
        <v>33550</v>
      </c>
      <c r="P13" s="44">
        <v>18500</v>
      </c>
      <c r="Q13" s="45">
        <v>24000</v>
      </c>
      <c r="R13" s="45">
        <v>30950</v>
      </c>
      <c r="S13" s="44">
        <v>20050</v>
      </c>
      <c r="T13" s="45">
        <v>26000</v>
      </c>
      <c r="U13" s="45">
        <v>33550</v>
      </c>
      <c r="V13" s="44">
        <v>20050</v>
      </c>
      <c r="W13" s="45">
        <v>26000</v>
      </c>
      <c r="X13" s="45">
        <v>33550</v>
      </c>
      <c r="Y13" s="44">
        <v>20050</v>
      </c>
      <c r="Z13" s="45">
        <v>26000</v>
      </c>
      <c r="AA13" s="46">
        <v>33550</v>
      </c>
      <c r="AB13" s="37">
        <v>15800</v>
      </c>
      <c r="AC13" s="37">
        <v>20500</v>
      </c>
      <c r="AD13" s="38">
        <v>26450</v>
      </c>
      <c r="AE13" s="37">
        <v>12650</v>
      </c>
      <c r="AF13" s="37">
        <v>16400</v>
      </c>
      <c r="AG13" s="38">
        <v>21200</v>
      </c>
      <c r="AH13" s="37" t="s">
        <v>146</v>
      </c>
      <c r="AI13" s="37" t="s">
        <v>146</v>
      </c>
      <c r="AJ13" s="38" t="s">
        <v>146</v>
      </c>
      <c r="AK13" s="37" t="s">
        <v>146</v>
      </c>
      <c r="AL13" s="37" t="s">
        <v>146</v>
      </c>
      <c r="AM13" s="38" t="s">
        <v>146</v>
      </c>
      <c r="AN13" s="37" t="s">
        <v>146</v>
      </c>
      <c r="AO13" s="37" t="s">
        <v>146</v>
      </c>
      <c r="AP13" s="38" t="s">
        <v>146</v>
      </c>
      <c r="AQ13" s="33" t="s">
        <v>146</v>
      </c>
      <c r="AR13" s="37" t="s">
        <v>146</v>
      </c>
      <c r="AS13" s="37" t="s">
        <v>146</v>
      </c>
      <c r="AT13" s="33" t="s">
        <v>146</v>
      </c>
      <c r="AU13" s="37" t="s">
        <v>146</v>
      </c>
      <c r="AV13" s="38" t="s">
        <v>146</v>
      </c>
      <c r="AW13" s="37" t="s">
        <v>146</v>
      </c>
      <c r="AX13" s="37" t="s">
        <v>146</v>
      </c>
      <c r="AY13" s="38" t="s">
        <v>146</v>
      </c>
      <c r="AZ13" s="33" t="s">
        <v>146</v>
      </c>
      <c r="BA13" s="37" t="s">
        <v>146</v>
      </c>
      <c r="BB13" s="37" t="s">
        <v>146</v>
      </c>
      <c r="BC13" s="33" t="s">
        <v>146</v>
      </c>
      <c r="BD13" s="37" t="s">
        <v>146</v>
      </c>
      <c r="BE13" s="38" t="s">
        <v>146</v>
      </c>
    </row>
    <row r="14" spans="1:57" s="66" customFormat="1" ht="15.75" thickBot="1">
      <c r="A14" s="588"/>
      <c r="B14" s="68" t="s">
        <v>501</v>
      </c>
      <c r="C14" s="78" t="s">
        <v>43</v>
      </c>
      <c r="D14" s="186">
        <f t="shared" si="0"/>
        <v>21425</v>
      </c>
      <c r="F14" s="112">
        <f t="shared" si="1"/>
        <v>21</v>
      </c>
      <c r="G14" s="106">
        <f t="shared" si="2"/>
        <v>14428.571428571429</v>
      </c>
      <c r="H14" s="203">
        <f t="shared" si="3"/>
        <v>18714.285714285714</v>
      </c>
      <c r="I14" s="204">
        <f t="shared" si="4"/>
        <v>24135.714285714286</v>
      </c>
      <c r="J14" s="51">
        <v>14650</v>
      </c>
      <c r="K14" s="51">
        <v>19000</v>
      </c>
      <c r="L14" s="51">
        <v>24500</v>
      </c>
      <c r="M14" s="50">
        <v>14650</v>
      </c>
      <c r="N14" s="51">
        <v>19000</v>
      </c>
      <c r="O14" s="51">
        <v>24500</v>
      </c>
      <c r="P14" s="50">
        <v>14650</v>
      </c>
      <c r="Q14" s="51">
        <v>19000</v>
      </c>
      <c r="R14" s="51">
        <v>24500</v>
      </c>
      <c r="S14" s="50">
        <v>14650</v>
      </c>
      <c r="T14" s="51">
        <v>19000</v>
      </c>
      <c r="U14" s="51">
        <v>24500</v>
      </c>
      <c r="V14" s="50">
        <v>14650</v>
      </c>
      <c r="W14" s="51">
        <v>19000</v>
      </c>
      <c r="X14" s="51">
        <v>24500</v>
      </c>
      <c r="Y14" s="50">
        <v>14650</v>
      </c>
      <c r="Z14" s="51">
        <v>19000</v>
      </c>
      <c r="AA14" s="52">
        <v>24500</v>
      </c>
      <c r="AB14" s="51">
        <v>13100</v>
      </c>
      <c r="AC14" s="51">
        <v>17000</v>
      </c>
      <c r="AD14" s="52">
        <v>21950</v>
      </c>
      <c r="AE14" s="51" t="s">
        <v>146</v>
      </c>
      <c r="AF14" s="51" t="s">
        <v>146</v>
      </c>
      <c r="AG14" s="52" t="s">
        <v>146</v>
      </c>
      <c r="AH14" s="51" t="s">
        <v>146</v>
      </c>
      <c r="AI14" s="51" t="s">
        <v>146</v>
      </c>
      <c r="AJ14" s="52" t="s">
        <v>146</v>
      </c>
      <c r="AK14" s="51" t="s">
        <v>146</v>
      </c>
      <c r="AL14" s="51" t="s">
        <v>146</v>
      </c>
      <c r="AM14" s="52" t="s">
        <v>146</v>
      </c>
      <c r="AN14" s="51" t="s">
        <v>146</v>
      </c>
      <c r="AO14" s="51" t="s">
        <v>146</v>
      </c>
      <c r="AP14" s="52" t="s">
        <v>146</v>
      </c>
      <c r="AQ14" s="50" t="s">
        <v>146</v>
      </c>
      <c r="AR14" s="51" t="s">
        <v>146</v>
      </c>
      <c r="AS14" s="51" t="s">
        <v>146</v>
      </c>
      <c r="AT14" s="50" t="s">
        <v>146</v>
      </c>
      <c r="AU14" s="51" t="s">
        <v>146</v>
      </c>
      <c r="AV14" s="52" t="s">
        <v>146</v>
      </c>
      <c r="AW14" s="51" t="s">
        <v>146</v>
      </c>
      <c r="AX14" s="51" t="s">
        <v>146</v>
      </c>
      <c r="AY14" s="52" t="s">
        <v>146</v>
      </c>
      <c r="AZ14" s="50" t="s">
        <v>146</v>
      </c>
      <c r="BA14" s="51" t="s">
        <v>146</v>
      </c>
      <c r="BB14" s="51" t="s">
        <v>146</v>
      </c>
      <c r="BC14" s="50" t="s">
        <v>146</v>
      </c>
      <c r="BD14" s="51" t="s">
        <v>146</v>
      </c>
      <c r="BE14" s="52" t="s">
        <v>146</v>
      </c>
    </row>
    <row r="15" spans="1:57" s="66" customFormat="1">
      <c r="A15" s="587" t="s">
        <v>502</v>
      </c>
      <c r="B15" s="83" t="s">
        <v>503</v>
      </c>
      <c r="C15" s="77" t="s">
        <v>18</v>
      </c>
      <c r="D15" s="188">
        <f t="shared" si="0"/>
        <v>14827.083333333334</v>
      </c>
      <c r="F15" s="97">
        <f t="shared" si="1"/>
        <v>36</v>
      </c>
      <c r="G15" s="32">
        <f t="shared" si="2"/>
        <v>9925</v>
      </c>
      <c r="H15" s="197">
        <f t="shared" si="3"/>
        <v>12950</v>
      </c>
      <c r="I15" s="198">
        <f t="shared" si="4"/>
        <v>16704.166666666668</v>
      </c>
      <c r="J15" s="32">
        <v>11500</v>
      </c>
      <c r="K15" s="35">
        <v>15000</v>
      </c>
      <c r="L15" s="36">
        <v>19350</v>
      </c>
      <c r="M15" s="32">
        <v>11500</v>
      </c>
      <c r="N15" s="35">
        <v>15000</v>
      </c>
      <c r="O15" s="36">
        <v>19350</v>
      </c>
      <c r="P15" s="32">
        <v>11500</v>
      </c>
      <c r="Q15" s="35">
        <v>15000</v>
      </c>
      <c r="R15" s="36">
        <v>19350</v>
      </c>
      <c r="S15" s="32">
        <v>11500</v>
      </c>
      <c r="T15" s="35">
        <v>15000</v>
      </c>
      <c r="U15" s="36">
        <v>19350</v>
      </c>
      <c r="V15" s="32">
        <v>11500</v>
      </c>
      <c r="W15" s="35">
        <v>15000</v>
      </c>
      <c r="X15" s="36">
        <v>19350</v>
      </c>
      <c r="Y15" s="32">
        <v>11500</v>
      </c>
      <c r="Z15" s="35">
        <v>15000</v>
      </c>
      <c r="AA15" s="36">
        <v>19350</v>
      </c>
      <c r="AB15" s="32">
        <v>8050</v>
      </c>
      <c r="AC15" s="35">
        <v>10500</v>
      </c>
      <c r="AD15" s="36">
        <v>13550</v>
      </c>
      <c r="AE15" s="32">
        <v>8400</v>
      </c>
      <c r="AF15" s="35">
        <v>10950</v>
      </c>
      <c r="AG15" s="36">
        <v>14150</v>
      </c>
      <c r="AH15" s="32">
        <v>9200</v>
      </c>
      <c r="AI15" s="35">
        <v>12000</v>
      </c>
      <c r="AJ15" s="36">
        <v>15450</v>
      </c>
      <c r="AK15" s="32">
        <v>10350</v>
      </c>
      <c r="AL15" s="35">
        <v>13550</v>
      </c>
      <c r="AM15" s="36">
        <v>17450</v>
      </c>
      <c r="AN15" s="32" t="s">
        <v>146</v>
      </c>
      <c r="AO15" s="35" t="s">
        <v>146</v>
      </c>
      <c r="AP15" s="36" t="s">
        <v>146</v>
      </c>
      <c r="AQ15" s="32" t="s">
        <v>146</v>
      </c>
      <c r="AR15" s="35" t="s">
        <v>146</v>
      </c>
      <c r="AS15" s="36" t="s">
        <v>146</v>
      </c>
      <c r="AT15" s="32">
        <v>7900</v>
      </c>
      <c r="AU15" s="35">
        <v>10300</v>
      </c>
      <c r="AV15" s="36">
        <v>13300</v>
      </c>
      <c r="AW15" s="32">
        <v>6200</v>
      </c>
      <c r="AX15" s="35">
        <v>8100</v>
      </c>
      <c r="AY15" s="36">
        <v>10450</v>
      </c>
      <c r="AZ15" s="32" t="s">
        <v>146</v>
      </c>
      <c r="BA15" s="35" t="s">
        <v>146</v>
      </c>
      <c r="BB15" s="36" t="s">
        <v>146</v>
      </c>
      <c r="BC15" s="32" t="s">
        <v>146</v>
      </c>
      <c r="BD15" s="35" t="s">
        <v>146</v>
      </c>
      <c r="BE15" s="36" t="s">
        <v>146</v>
      </c>
    </row>
    <row r="16" spans="1:57" s="66" customFormat="1">
      <c r="A16" s="588"/>
      <c r="B16" s="91" t="s">
        <v>504</v>
      </c>
      <c r="C16" s="78" t="s">
        <v>16</v>
      </c>
      <c r="D16" s="189">
        <f t="shared" si="0"/>
        <v>9808.3333333333321</v>
      </c>
      <c r="F16" s="98">
        <f t="shared" si="1"/>
        <v>36</v>
      </c>
      <c r="G16" s="50">
        <f t="shared" si="2"/>
        <v>6562.5</v>
      </c>
      <c r="H16" s="199">
        <f t="shared" si="3"/>
        <v>8587.5</v>
      </c>
      <c r="I16" s="200">
        <f t="shared" si="4"/>
        <v>11029.166666666666</v>
      </c>
      <c r="J16" s="50">
        <v>7650</v>
      </c>
      <c r="K16" s="51">
        <v>10000</v>
      </c>
      <c r="L16" s="52">
        <v>12850</v>
      </c>
      <c r="M16" s="50">
        <v>7650</v>
      </c>
      <c r="N16" s="51">
        <v>10000</v>
      </c>
      <c r="O16" s="52">
        <v>12850</v>
      </c>
      <c r="P16" s="50">
        <v>7650</v>
      </c>
      <c r="Q16" s="51">
        <v>10000</v>
      </c>
      <c r="R16" s="52">
        <v>12850</v>
      </c>
      <c r="S16" s="50">
        <v>7650</v>
      </c>
      <c r="T16" s="51">
        <v>10000</v>
      </c>
      <c r="U16" s="52">
        <v>12850</v>
      </c>
      <c r="V16" s="50">
        <v>7650</v>
      </c>
      <c r="W16" s="51">
        <v>10000</v>
      </c>
      <c r="X16" s="52">
        <v>12850</v>
      </c>
      <c r="Y16" s="50">
        <v>7650</v>
      </c>
      <c r="Z16" s="51">
        <v>10000</v>
      </c>
      <c r="AA16" s="52">
        <v>12850</v>
      </c>
      <c r="AB16" s="50">
        <v>4950</v>
      </c>
      <c r="AC16" s="51">
        <v>6500</v>
      </c>
      <c r="AD16" s="52">
        <v>8350</v>
      </c>
      <c r="AE16" s="50">
        <v>5550</v>
      </c>
      <c r="AF16" s="51">
        <v>7300</v>
      </c>
      <c r="AG16" s="52">
        <v>9350</v>
      </c>
      <c r="AH16" s="50">
        <v>6100</v>
      </c>
      <c r="AI16" s="51">
        <v>8000</v>
      </c>
      <c r="AJ16" s="52">
        <v>10250</v>
      </c>
      <c r="AK16" s="50">
        <v>6900</v>
      </c>
      <c r="AL16" s="51">
        <v>9000</v>
      </c>
      <c r="AM16" s="52">
        <v>11600</v>
      </c>
      <c r="AN16" s="50" t="s">
        <v>146</v>
      </c>
      <c r="AO16" s="51" t="s">
        <v>146</v>
      </c>
      <c r="AP16" s="52" t="s">
        <v>146</v>
      </c>
      <c r="AQ16" s="50" t="s">
        <v>146</v>
      </c>
      <c r="AR16" s="51" t="s">
        <v>146</v>
      </c>
      <c r="AS16" s="52" t="s">
        <v>146</v>
      </c>
      <c r="AT16" s="50">
        <v>5250</v>
      </c>
      <c r="AU16" s="51">
        <v>6850</v>
      </c>
      <c r="AV16" s="52">
        <v>8800</v>
      </c>
      <c r="AW16" s="50">
        <v>4100</v>
      </c>
      <c r="AX16" s="51">
        <v>5400</v>
      </c>
      <c r="AY16" s="52">
        <v>6900</v>
      </c>
      <c r="AZ16" s="50" t="s">
        <v>146</v>
      </c>
      <c r="BA16" s="51" t="s">
        <v>146</v>
      </c>
      <c r="BB16" s="52" t="s">
        <v>146</v>
      </c>
      <c r="BC16" s="50" t="s">
        <v>146</v>
      </c>
      <c r="BD16" s="51" t="s">
        <v>146</v>
      </c>
      <c r="BE16" s="52" t="s">
        <v>146</v>
      </c>
    </row>
    <row r="17" spans="1:57" s="66" customFormat="1">
      <c r="A17" s="588"/>
      <c r="B17" s="84" t="s">
        <v>505</v>
      </c>
      <c r="C17" s="79" t="s">
        <v>14</v>
      </c>
      <c r="D17" s="190">
        <f t="shared" si="0"/>
        <v>6116.6666666666661</v>
      </c>
      <c r="F17" s="99">
        <f t="shared" si="1"/>
        <v>36</v>
      </c>
      <c r="G17" s="33">
        <f t="shared" si="2"/>
        <v>4754.166666666667</v>
      </c>
      <c r="H17" s="201">
        <f t="shared" si="3"/>
        <v>5358.333333333333</v>
      </c>
      <c r="I17" s="202">
        <f t="shared" si="4"/>
        <v>6875</v>
      </c>
      <c r="J17" s="33">
        <v>5500</v>
      </c>
      <c r="K17" s="37">
        <v>6200</v>
      </c>
      <c r="L17" s="38">
        <v>7950</v>
      </c>
      <c r="M17" s="33">
        <v>5500</v>
      </c>
      <c r="N17" s="37">
        <v>6200</v>
      </c>
      <c r="O17" s="38">
        <v>7950</v>
      </c>
      <c r="P17" s="33">
        <v>5500</v>
      </c>
      <c r="Q17" s="37">
        <v>6200</v>
      </c>
      <c r="R17" s="38">
        <v>7950</v>
      </c>
      <c r="S17" s="33">
        <v>5500</v>
      </c>
      <c r="T17" s="37">
        <v>6200</v>
      </c>
      <c r="U17" s="38">
        <v>7950</v>
      </c>
      <c r="V17" s="33">
        <v>5500</v>
      </c>
      <c r="W17" s="37">
        <v>6200</v>
      </c>
      <c r="X17" s="38">
        <v>7950</v>
      </c>
      <c r="Y17" s="33">
        <v>5500</v>
      </c>
      <c r="Z17" s="37">
        <v>6200</v>
      </c>
      <c r="AA17" s="38">
        <v>7950</v>
      </c>
      <c r="AB17" s="33">
        <v>4000</v>
      </c>
      <c r="AC17" s="37">
        <v>4500</v>
      </c>
      <c r="AD17" s="38">
        <v>5800</v>
      </c>
      <c r="AE17" s="33">
        <v>4000</v>
      </c>
      <c r="AF17" s="37">
        <v>4500</v>
      </c>
      <c r="AG17" s="38">
        <v>5800</v>
      </c>
      <c r="AH17" s="33">
        <v>4400</v>
      </c>
      <c r="AI17" s="37">
        <v>4950</v>
      </c>
      <c r="AJ17" s="38">
        <v>6350</v>
      </c>
      <c r="AK17" s="33">
        <v>4950</v>
      </c>
      <c r="AL17" s="37">
        <v>5600</v>
      </c>
      <c r="AM17" s="38">
        <v>7150</v>
      </c>
      <c r="AN17" s="33" t="s">
        <v>146</v>
      </c>
      <c r="AO17" s="37" t="s">
        <v>146</v>
      </c>
      <c r="AP17" s="38" t="s">
        <v>146</v>
      </c>
      <c r="AQ17" s="33" t="s">
        <v>146</v>
      </c>
      <c r="AR17" s="37" t="s">
        <v>146</v>
      </c>
      <c r="AS17" s="38" t="s">
        <v>146</v>
      </c>
      <c r="AT17" s="33">
        <v>3750</v>
      </c>
      <c r="AU17" s="37">
        <v>4250</v>
      </c>
      <c r="AV17" s="38">
        <v>5450</v>
      </c>
      <c r="AW17" s="33">
        <v>2950</v>
      </c>
      <c r="AX17" s="37">
        <v>3300</v>
      </c>
      <c r="AY17" s="38">
        <v>4250</v>
      </c>
      <c r="AZ17" s="33" t="s">
        <v>146</v>
      </c>
      <c r="BA17" s="37" t="s">
        <v>146</v>
      </c>
      <c r="BB17" s="38" t="s">
        <v>146</v>
      </c>
      <c r="BC17" s="33" t="s">
        <v>146</v>
      </c>
      <c r="BD17" s="37" t="s">
        <v>146</v>
      </c>
      <c r="BE17" s="38" t="s">
        <v>146</v>
      </c>
    </row>
    <row r="18" spans="1:57" s="66" customFormat="1">
      <c r="A18" s="588"/>
      <c r="B18" s="91" t="s">
        <v>506</v>
      </c>
      <c r="C18" s="78" t="s">
        <v>18</v>
      </c>
      <c r="D18" s="189">
        <f t="shared" si="0"/>
        <v>13595.3125</v>
      </c>
      <c r="F18" s="98">
        <f t="shared" si="1"/>
        <v>48</v>
      </c>
      <c r="G18" s="50">
        <f t="shared" si="2"/>
        <v>9134.375</v>
      </c>
      <c r="H18" s="199">
        <f t="shared" si="3"/>
        <v>11871.875</v>
      </c>
      <c r="I18" s="200">
        <f t="shared" si="4"/>
        <v>15318.75</v>
      </c>
      <c r="J18" s="50">
        <v>11550</v>
      </c>
      <c r="K18" s="51">
        <v>15000</v>
      </c>
      <c r="L18" s="52">
        <v>19350</v>
      </c>
      <c r="M18" s="50">
        <v>11550</v>
      </c>
      <c r="N18" s="51">
        <v>15000</v>
      </c>
      <c r="O18" s="52">
        <v>19350</v>
      </c>
      <c r="P18" s="50">
        <v>11550</v>
      </c>
      <c r="Q18" s="51">
        <v>15000</v>
      </c>
      <c r="R18" s="52">
        <v>19350</v>
      </c>
      <c r="S18" s="50">
        <v>11550</v>
      </c>
      <c r="T18" s="51">
        <v>15000</v>
      </c>
      <c r="U18" s="52">
        <v>19350</v>
      </c>
      <c r="V18" s="50">
        <v>11550</v>
      </c>
      <c r="W18" s="51">
        <v>15000</v>
      </c>
      <c r="X18" s="52">
        <v>19350</v>
      </c>
      <c r="Y18" s="50">
        <v>11550</v>
      </c>
      <c r="Z18" s="51">
        <v>15000</v>
      </c>
      <c r="AA18" s="52">
        <v>19350</v>
      </c>
      <c r="AB18" s="50">
        <v>8050</v>
      </c>
      <c r="AC18" s="51">
        <v>10500</v>
      </c>
      <c r="AD18" s="52">
        <v>13550</v>
      </c>
      <c r="AE18" s="50">
        <v>8900</v>
      </c>
      <c r="AF18" s="51">
        <v>11550</v>
      </c>
      <c r="AG18" s="52">
        <v>14900</v>
      </c>
      <c r="AH18" s="50">
        <v>9500</v>
      </c>
      <c r="AI18" s="51">
        <v>12350</v>
      </c>
      <c r="AJ18" s="52">
        <v>15900</v>
      </c>
      <c r="AK18" s="50">
        <v>10750</v>
      </c>
      <c r="AL18" s="51">
        <v>13950</v>
      </c>
      <c r="AM18" s="52">
        <v>18050</v>
      </c>
      <c r="AN18" s="50">
        <v>5750</v>
      </c>
      <c r="AO18" s="51">
        <v>7500</v>
      </c>
      <c r="AP18" s="52">
        <v>9650</v>
      </c>
      <c r="AQ18" s="50">
        <v>8550</v>
      </c>
      <c r="AR18" s="51">
        <v>11100</v>
      </c>
      <c r="AS18" s="52">
        <v>14350</v>
      </c>
      <c r="AT18" s="50">
        <v>4250</v>
      </c>
      <c r="AU18" s="51">
        <v>5550</v>
      </c>
      <c r="AV18" s="52">
        <v>7150</v>
      </c>
      <c r="AW18" s="50">
        <v>7500</v>
      </c>
      <c r="AX18" s="51">
        <v>9750</v>
      </c>
      <c r="AY18" s="52">
        <v>12550</v>
      </c>
      <c r="AZ18" s="50">
        <v>6800</v>
      </c>
      <c r="BA18" s="51">
        <v>8850</v>
      </c>
      <c r="BB18" s="52">
        <v>11450</v>
      </c>
      <c r="BC18" s="50">
        <v>6800</v>
      </c>
      <c r="BD18" s="51">
        <v>8850</v>
      </c>
      <c r="BE18" s="52">
        <v>11450</v>
      </c>
    </row>
    <row r="19" spans="1:57" s="66" customFormat="1">
      <c r="A19" s="588"/>
      <c r="B19" s="92" t="s">
        <v>507</v>
      </c>
      <c r="C19" s="80" t="s">
        <v>16</v>
      </c>
      <c r="D19" s="191">
        <f t="shared" si="0"/>
        <v>9100</v>
      </c>
      <c r="F19" s="100">
        <f t="shared" si="1"/>
        <v>48</v>
      </c>
      <c r="G19" s="44">
        <f t="shared" si="2"/>
        <v>6093.75</v>
      </c>
      <c r="H19" s="205">
        <f t="shared" si="3"/>
        <v>7953.125</v>
      </c>
      <c r="I19" s="206">
        <f t="shared" si="4"/>
        <v>10246.875</v>
      </c>
      <c r="J19" s="44">
        <v>7750</v>
      </c>
      <c r="K19" s="45">
        <v>10100</v>
      </c>
      <c r="L19" s="46">
        <v>13000</v>
      </c>
      <c r="M19" s="44">
        <v>7750</v>
      </c>
      <c r="N19" s="45">
        <v>10100</v>
      </c>
      <c r="O19" s="46">
        <v>13000</v>
      </c>
      <c r="P19" s="44">
        <v>7750</v>
      </c>
      <c r="Q19" s="45">
        <v>10100</v>
      </c>
      <c r="R19" s="46">
        <v>13000</v>
      </c>
      <c r="S19" s="44">
        <v>7750</v>
      </c>
      <c r="T19" s="45">
        <v>10100</v>
      </c>
      <c r="U19" s="46">
        <v>13000</v>
      </c>
      <c r="V19" s="44">
        <v>7750</v>
      </c>
      <c r="W19" s="45">
        <v>10100</v>
      </c>
      <c r="X19" s="46">
        <v>13000</v>
      </c>
      <c r="Y19" s="44">
        <v>7750</v>
      </c>
      <c r="Z19" s="45">
        <v>10100</v>
      </c>
      <c r="AA19" s="46">
        <v>13000</v>
      </c>
      <c r="AB19" s="44">
        <v>4950</v>
      </c>
      <c r="AC19" s="45">
        <v>6500</v>
      </c>
      <c r="AD19" s="46">
        <v>8350</v>
      </c>
      <c r="AE19" s="44">
        <v>5950</v>
      </c>
      <c r="AF19" s="45">
        <v>7750</v>
      </c>
      <c r="AG19" s="46">
        <v>10000</v>
      </c>
      <c r="AH19" s="44">
        <v>6350</v>
      </c>
      <c r="AI19" s="45">
        <v>8300</v>
      </c>
      <c r="AJ19" s="46">
        <v>10700</v>
      </c>
      <c r="AK19" s="44">
        <v>7200</v>
      </c>
      <c r="AL19" s="45">
        <v>9400</v>
      </c>
      <c r="AM19" s="46">
        <v>12100</v>
      </c>
      <c r="AN19" s="44">
        <v>3850</v>
      </c>
      <c r="AO19" s="45">
        <v>5050</v>
      </c>
      <c r="AP19" s="46">
        <v>6500</v>
      </c>
      <c r="AQ19" s="44">
        <v>5750</v>
      </c>
      <c r="AR19" s="45">
        <v>7500</v>
      </c>
      <c r="AS19" s="46">
        <v>9650</v>
      </c>
      <c r="AT19" s="44">
        <v>2850</v>
      </c>
      <c r="AU19" s="45">
        <v>3700</v>
      </c>
      <c r="AV19" s="46">
        <v>4800</v>
      </c>
      <c r="AW19" s="44">
        <v>5000</v>
      </c>
      <c r="AX19" s="45">
        <v>6550</v>
      </c>
      <c r="AY19" s="46">
        <v>8450</v>
      </c>
      <c r="AZ19" s="44">
        <v>4550</v>
      </c>
      <c r="BA19" s="45">
        <v>5950</v>
      </c>
      <c r="BB19" s="46">
        <v>7700</v>
      </c>
      <c r="BC19" s="44">
        <v>4550</v>
      </c>
      <c r="BD19" s="45">
        <v>5950</v>
      </c>
      <c r="BE19" s="46">
        <v>7700</v>
      </c>
    </row>
    <row r="20" spans="1:57" s="66" customFormat="1">
      <c r="A20" s="588"/>
      <c r="B20" s="91" t="s">
        <v>508</v>
      </c>
      <c r="C20" s="78" t="s">
        <v>14</v>
      </c>
      <c r="D20" s="189">
        <f>AVERAGE(H20,I20)</f>
        <v>5606.25</v>
      </c>
      <c r="F20" s="98">
        <f t="shared" si="1"/>
        <v>48</v>
      </c>
      <c r="G20" s="50">
        <f t="shared" si="2"/>
        <v>4353.125</v>
      </c>
      <c r="H20" s="199">
        <f t="shared" si="3"/>
        <v>4912.5</v>
      </c>
      <c r="I20" s="200">
        <f t="shared" si="4"/>
        <v>6300</v>
      </c>
      <c r="J20" s="50">
        <v>5500</v>
      </c>
      <c r="K20" s="51">
        <v>6200</v>
      </c>
      <c r="L20" s="52">
        <v>7950</v>
      </c>
      <c r="M20" s="50">
        <v>5500</v>
      </c>
      <c r="N20" s="51">
        <v>6200</v>
      </c>
      <c r="O20" s="52">
        <v>7950</v>
      </c>
      <c r="P20" s="50">
        <v>5500</v>
      </c>
      <c r="Q20" s="51">
        <v>6200</v>
      </c>
      <c r="R20" s="52">
        <v>7950</v>
      </c>
      <c r="S20" s="50">
        <v>5500</v>
      </c>
      <c r="T20" s="51">
        <v>6200</v>
      </c>
      <c r="U20" s="52">
        <v>7950</v>
      </c>
      <c r="V20" s="50">
        <v>5500</v>
      </c>
      <c r="W20" s="51">
        <v>6200</v>
      </c>
      <c r="X20" s="52">
        <v>7950</v>
      </c>
      <c r="Y20" s="50">
        <v>5500</v>
      </c>
      <c r="Z20" s="51">
        <v>6200</v>
      </c>
      <c r="AA20" s="52">
        <v>7950</v>
      </c>
      <c r="AB20" s="50">
        <v>4000</v>
      </c>
      <c r="AC20" s="51">
        <v>4500</v>
      </c>
      <c r="AD20" s="52">
        <v>5800</v>
      </c>
      <c r="AE20" s="50">
        <v>4200</v>
      </c>
      <c r="AF20" s="51">
        <v>4750</v>
      </c>
      <c r="AG20" s="52">
        <v>6100</v>
      </c>
      <c r="AH20" s="50">
        <v>4500</v>
      </c>
      <c r="AI20" s="51">
        <v>5100</v>
      </c>
      <c r="AJ20" s="52">
        <v>6500</v>
      </c>
      <c r="AK20" s="50">
        <v>5100</v>
      </c>
      <c r="AL20" s="51">
        <v>5750</v>
      </c>
      <c r="AM20" s="52">
        <v>7400</v>
      </c>
      <c r="AN20" s="50">
        <v>2750</v>
      </c>
      <c r="AO20" s="51">
        <v>3100</v>
      </c>
      <c r="AP20" s="52">
        <v>3950</v>
      </c>
      <c r="AQ20" s="50">
        <v>4050</v>
      </c>
      <c r="AR20" s="51">
        <v>4600</v>
      </c>
      <c r="AS20" s="52">
        <v>5900</v>
      </c>
      <c r="AT20" s="50">
        <v>2000</v>
      </c>
      <c r="AU20" s="51">
        <v>2300</v>
      </c>
      <c r="AV20" s="52">
        <v>2900</v>
      </c>
      <c r="AW20" s="50">
        <v>3550</v>
      </c>
      <c r="AX20" s="51">
        <v>4000</v>
      </c>
      <c r="AY20" s="52">
        <v>5150</v>
      </c>
      <c r="AZ20" s="50">
        <v>3250</v>
      </c>
      <c r="BA20" s="51">
        <v>3650</v>
      </c>
      <c r="BB20" s="52">
        <v>4700</v>
      </c>
      <c r="BC20" s="50">
        <v>3250</v>
      </c>
      <c r="BD20" s="51">
        <v>3650</v>
      </c>
      <c r="BE20" s="52">
        <v>4700</v>
      </c>
    </row>
    <row r="21" spans="1:57" s="66" customFormat="1">
      <c r="A21" s="588"/>
      <c r="B21" s="92" t="s">
        <v>509</v>
      </c>
      <c r="C21" s="80" t="s">
        <v>18</v>
      </c>
      <c r="D21" s="191">
        <f t="shared" si="0"/>
        <v>12775</v>
      </c>
      <c r="F21" s="100">
        <f t="shared" si="1"/>
        <v>48</v>
      </c>
      <c r="G21" s="44">
        <f t="shared" si="2"/>
        <v>8559.375</v>
      </c>
      <c r="H21" s="205">
        <f t="shared" si="3"/>
        <v>11162.5</v>
      </c>
      <c r="I21" s="206">
        <f t="shared" si="4"/>
        <v>14387.5</v>
      </c>
      <c r="J21" s="44">
        <v>10750</v>
      </c>
      <c r="K21" s="45">
        <v>14000</v>
      </c>
      <c r="L21" s="46">
        <v>18050</v>
      </c>
      <c r="M21" s="44">
        <v>10750</v>
      </c>
      <c r="N21" s="45">
        <v>14000</v>
      </c>
      <c r="O21" s="46">
        <v>18050</v>
      </c>
      <c r="P21" s="44">
        <v>10750</v>
      </c>
      <c r="Q21" s="45">
        <v>14000</v>
      </c>
      <c r="R21" s="46">
        <v>18050</v>
      </c>
      <c r="S21" s="44">
        <v>10750</v>
      </c>
      <c r="T21" s="45">
        <v>14000</v>
      </c>
      <c r="U21" s="46">
        <v>18050</v>
      </c>
      <c r="V21" s="44">
        <v>10750</v>
      </c>
      <c r="W21" s="45">
        <v>14000</v>
      </c>
      <c r="X21" s="46">
        <v>18050</v>
      </c>
      <c r="Y21" s="44">
        <v>10750</v>
      </c>
      <c r="Z21" s="45">
        <v>14000</v>
      </c>
      <c r="AA21" s="46">
        <v>18050</v>
      </c>
      <c r="AB21" s="44">
        <v>8450</v>
      </c>
      <c r="AC21" s="45">
        <v>11000</v>
      </c>
      <c r="AD21" s="46">
        <v>14200</v>
      </c>
      <c r="AE21" s="44">
        <v>8250</v>
      </c>
      <c r="AF21" s="45">
        <v>10800</v>
      </c>
      <c r="AG21" s="46">
        <v>13900</v>
      </c>
      <c r="AH21" s="44">
        <v>8850</v>
      </c>
      <c r="AI21" s="45">
        <v>11500</v>
      </c>
      <c r="AJ21" s="46">
        <v>14850</v>
      </c>
      <c r="AK21" s="44">
        <v>10000</v>
      </c>
      <c r="AL21" s="45">
        <v>13050</v>
      </c>
      <c r="AM21" s="46">
        <v>16800</v>
      </c>
      <c r="AN21" s="44">
        <v>5350</v>
      </c>
      <c r="AO21" s="45">
        <v>7000</v>
      </c>
      <c r="AP21" s="46">
        <v>9000</v>
      </c>
      <c r="AQ21" s="44">
        <v>7950</v>
      </c>
      <c r="AR21" s="45">
        <v>10400</v>
      </c>
      <c r="AS21" s="46">
        <v>13400</v>
      </c>
      <c r="AT21" s="44">
        <v>3950</v>
      </c>
      <c r="AU21" s="45">
        <v>5150</v>
      </c>
      <c r="AV21" s="46">
        <v>6650</v>
      </c>
      <c r="AW21" s="44">
        <v>6950</v>
      </c>
      <c r="AX21" s="45">
        <v>9100</v>
      </c>
      <c r="AY21" s="46">
        <v>11700</v>
      </c>
      <c r="AZ21" s="44">
        <v>6350</v>
      </c>
      <c r="BA21" s="45">
        <v>8300</v>
      </c>
      <c r="BB21" s="46">
        <v>10700</v>
      </c>
      <c r="BC21" s="44">
        <v>6350</v>
      </c>
      <c r="BD21" s="45">
        <v>8300</v>
      </c>
      <c r="BE21" s="46">
        <v>10700</v>
      </c>
    </row>
    <row r="22" spans="1:57" s="66" customFormat="1">
      <c r="A22" s="588"/>
      <c r="B22" s="91" t="s">
        <v>510</v>
      </c>
      <c r="C22" s="78" t="s">
        <v>16</v>
      </c>
      <c r="D22" s="189">
        <f t="shared" si="0"/>
        <v>9456.25</v>
      </c>
      <c r="F22" s="98">
        <f t="shared" si="1"/>
        <v>48</v>
      </c>
      <c r="G22" s="50">
        <f t="shared" si="2"/>
        <v>6368.75</v>
      </c>
      <c r="H22" s="199">
        <f t="shared" si="3"/>
        <v>8256.25</v>
      </c>
      <c r="I22" s="200">
        <f t="shared" si="4"/>
        <v>10656.25</v>
      </c>
      <c r="J22" s="50">
        <v>8100</v>
      </c>
      <c r="K22" s="51">
        <v>10500</v>
      </c>
      <c r="L22" s="52">
        <v>13550</v>
      </c>
      <c r="M22" s="50">
        <v>8100</v>
      </c>
      <c r="N22" s="51">
        <v>10500</v>
      </c>
      <c r="O22" s="52">
        <v>13550</v>
      </c>
      <c r="P22" s="50">
        <v>8100</v>
      </c>
      <c r="Q22" s="51">
        <v>10500</v>
      </c>
      <c r="R22" s="52">
        <v>13550</v>
      </c>
      <c r="S22" s="50">
        <v>8100</v>
      </c>
      <c r="T22" s="51">
        <v>10500</v>
      </c>
      <c r="U22" s="52">
        <v>13550</v>
      </c>
      <c r="V22" s="50">
        <v>8100</v>
      </c>
      <c r="W22" s="51">
        <v>10500</v>
      </c>
      <c r="X22" s="52">
        <v>13550</v>
      </c>
      <c r="Y22" s="50">
        <v>8100</v>
      </c>
      <c r="Z22" s="51">
        <v>10500</v>
      </c>
      <c r="AA22" s="52">
        <v>13550</v>
      </c>
      <c r="AB22" s="50">
        <v>5000</v>
      </c>
      <c r="AC22" s="51">
        <v>6500</v>
      </c>
      <c r="AD22" s="52">
        <v>8400</v>
      </c>
      <c r="AE22" s="50">
        <v>6200</v>
      </c>
      <c r="AF22" s="51">
        <v>8100</v>
      </c>
      <c r="AG22" s="52">
        <v>10450</v>
      </c>
      <c r="AH22" s="50">
        <v>6650</v>
      </c>
      <c r="AI22" s="51">
        <v>8650</v>
      </c>
      <c r="AJ22" s="52">
        <v>11150</v>
      </c>
      <c r="AK22" s="50">
        <v>7550</v>
      </c>
      <c r="AL22" s="51">
        <v>9750</v>
      </c>
      <c r="AM22" s="52">
        <v>12600</v>
      </c>
      <c r="AN22" s="50">
        <v>4050</v>
      </c>
      <c r="AO22" s="51">
        <v>5250</v>
      </c>
      <c r="AP22" s="52">
        <v>6750</v>
      </c>
      <c r="AQ22" s="50">
        <v>6000</v>
      </c>
      <c r="AR22" s="51">
        <v>7800</v>
      </c>
      <c r="AS22" s="52">
        <v>10050</v>
      </c>
      <c r="AT22" s="50">
        <v>3000</v>
      </c>
      <c r="AU22" s="51">
        <v>3850</v>
      </c>
      <c r="AV22" s="52">
        <v>5000</v>
      </c>
      <c r="AW22" s="50">
        <v>5250</v>
      </c>
      <c r="AX22" s="51">
        <v>6800</v>
      </c>
      <c r="AY22" s="52">
        <v>8800</v>
      </c>
      <c r="AZ22" s="50">
        <v>4800</v>
      </c>
      <c r="BA22" s="51">
        <v>6200</v>
      </c>
      <c r="BB22" s="52">
        <v>8000</v>
      </c>
      <c r="BC22" s="50">
        <v>4800</v>
      </c>
      <c r="BD22" s="51">
        <v>6200</v>
      </c>
      <c r="BE22" s="52">
        <v>8000</v>
      </c>
    </row>
    <row r="23" spans="1:57" s="66" customFormat="1">
      <c r="A23" s="588"/>
      <c r="B23" s="92" t="s">
        <v>511</v>
      </c>
      <c r="C23" s="80" t="s">
        <v>18</v>
      </c>
      <c r="D23" s="191">
        <f t="shared" si="0"/>
        <v>12725</v>
      </c>
      <c r="F23" s="100">
        <f t="shared" si="1"/>
        <v>48</v>
      </c>
      <c r="G23" s="44">
        <f t="shared" si="2"/>
        <v>8525</v>
      </c>
      <c r="H23" s="205">
        <f t="shared" si="3"/>
        <v>11118.75</v>
      </c>
      <c r="I23" s="206">
        <f t="shared" si="4"/>
        <v>14331.25</v>
      </c>
      <c r="J23" s="44">
        <v>10750</v>
      </c>
      <c r="K23" s="45">
        <v>14000</v>
      </c>
      <c r="L23" s="46">
        <v>18050</v>
      </c>
      <c r="M23" s="44">
        <v>10750</v>
      </c>
      <c r="N23" s="45">
        <v>14000</v>
      </c>
      <c r="O23" s="46">
        <v>18050</v>
      </c>
      <c r="P23" s="44">
        <v>10750</v>
      </c>
      <c r="Q23" s="45">
        <v>14000</v>
      </c>
      <c r="R23" s="46">
        <v>18050</v>
      </c>
      <c r="S23" s="44">
        <v>10750</v>
      </c>
      <c r="T23" s="45">
        <v>14000</v>
      </c>
      <c r="U23" s="46">
        <v>18050</v>
      </c>
      <c r="V23" s="44">
        <v>10750</v>
      </c>
      <c r="W23" s="45">
        <v>14000</v>
      </c>
      <c r="X23" s="46">
        <v>18050</v>
      </c>
      <c r="Y23" s="44">
        <v>10750</v>
      </c>
      <c r="Z23" s="45">
        <v>14000</v>
      </c>
      <c r="AA23" s="46">
        <v>18050</v>
      </c>
      <c r="AB23" s="44">
        <v>7900</v>
      </c>
      <c r="AC23" s="45">
        <v>10300</v>
      </c>
      <c r="AD23" s="46">
        <v>13300</v>
      </c>
      <c r="AE23" s="44">
        <v>8250</v>
      </c>
      <c r="AF23" s="45">
        <v>10800</v>
      </c>
      <c r="AG23" s="46">
        <v>13900</v>
      </c>
      <c r="AH23" s="44">
        <v>8850</v>
      </c>
      <c r="AI23" s="45">
        <v>11500</v>
      </c>
      <c r="AJ23" s="46">
        <v>14850</v>
      </c>
      <c r="AK23" s="44">
        <v>10000</v>
      </c>
      <c r="AL23" s="45">
        <v>13050</v>
      </c>
      <c r="AM23" s="46">
        <v>16800</v>
      </c>
      <c r="AN23" s="44">
        <v>5350</v>
      </c>
      <c r="AO23" s="45">
        <v>7000</v>
      </c>
      <c r="AP23" s="46">
        <v>9000</v>
      </c>
      <c r="AQ23" s="44">
        <v>7950</v>
      </c>
      <c r="AR23" s="45">
        <v>10400</v>
      </c>
      <c r="AS23" s="46">
        <v>13400</v>
      </c>
      <c r="AT23" s="44">
        <v>3950</v>
      </c>
      <c r="AU23" s="45">
        <v>5150</v>
      </c>
      <c r="AV23" s="46">
        <v>6650</v>
      </c>
      <c r="AW23" s="44">
        <v>6950</v>
      </c>
      <c r="AX23" s="45">
        <v>9100</v>
      </c>
      <c r="AY23" s="46">
        <v>11700</v>
      </c>
      <c r="AZ23" s="44">
        <v>6350</v>
      </c>
      <c r="BA23" s="45">
        <v>8300</v>
      </c>
      <c r="BB23" s="46">
        <v>10700</v>
      </c>
      <c r="BC23" s="44">
        <v>6350</v>
      </c>
      <c r="BD23" s="45">
        <v>8300</v>
      </c>
      <c r="BE23" s="46">
        <v>10700</v>
      </c>
    </row>
    <row r="24" spans="1:57" s="66" customFormat="1">
      <c r="A24" s="588"/>
      <c r="B24" s="91" t="s">
        <v>512</v>
      </c>
      <c r="C24" s="78" t="s">
        <v>16</v>
      </c>
      <c r="D24" s="189">
        <f t="shared" si="0"/>
        <v>8162.5</v>
      </c>
      <c r="F24" s="98">
        <f t="shared" si="1"/>
        <v>48</v>
      </c>
      <c r="G24" s="50">
        <f t="shared" si="2"/>
        <v>5462.5</v>
      </c>
      <c r="H24" s="199">
        <f t="shared" si="3"/>
        <v>7128.125</v>
      </c>
      <c r="I24" s="200">
        <f t="shared" si="4"/>
        <v>9196.875</v>
      </c>
      <c r="J24" s="50">
        <v>6900</v>
      </c>
      <c r="K24" s="51">
        <v>9000</v>
      </c>
      <c r="L24" s="52">
        <v>11600</v>
      </c>
      <c r="M24" s="50">
        <v>6900</v>
      </c>
      <c r="N24" s="51">
        <v>9000</v>
      </c>
      <c r="O24" s="52">
        <v>11600</v>
      </c>
      <c r="P24" s="50">
        <v>6900</v>
      </c>
      <c r="Q24" s="51">
        <v>9000</v>
      </c>
      <c r="R24" s="52">
        <v>11600</v>
      </c>
      <c r="S24" s="50">
        <v>6900</v>
      </c>
      <c r="T24" s="51">
        <v>9000</v>
      </c>
      <c r="U24" s="52">
        <v>11600</v>
      </c>
      <c r="V24" s="50">
        <v>6900</v>
      </c>
      <c r="W24" s="51">
        <v>9000</v>
      </c>
      <c r="X24" s="52">
        <v>11600</v>
      </c>
      <c r="Y24" s="50">
        <v>6900</v>
      </c>
      <c r="Z24" s="51">
        <v>9000</v>
      </c>
      <c r="AA24" s="52">
        <v>11600</v>
      </c>
      <c r="AB24" s="50">
        <v>5000</v>
      </c>
      <c r="AC24" s="51">
        <v>6500</v>
      </c>
      <c r="AD24" s="52">
        <v>8400</v>
      </c>
      <c r="AE24" s="50">
        <v>5300</v>
      </c>
      <c r="AF24" s="51">
        <v>6900</v>
      </c>
      <c r="AG24" s="52">
        <v>8900</v>
      </c>
      <c r="AH24" s="50">
        <v>5650</v>
      </c>
      <c r="AI24" s="51">
        <v>7400</v>
      </c>
      <c r="AJ24" s="52">
        <v>9550</v>
      </c>
      <c r="AK24" s="50">
        <v>6400</v>
      </c>
      <c r="AL24" s="51">
        <v>8350</v>
      </c>
      <c r="AM24" s="52">
        <v>10800</v>
      </c>
      <c r="AN24" s="50">
        <v>3450</v>
      </c>
      <c r="AO24" s="51">
        <v>4500</v>
      </c>
      <c r="AP24" s="52">
        <v>5800</v>
      </c>
      <c r="AQ24" s="50">
        <v>5100</v>
      </c>
      <c r="AR24" s="51">
        <v>6650</v>
      </c>
      <c r="AS24" s="52">
        <v>8600</v>
      </c>
      <c r="AT24" s="50">
        <v>2550</v>
      </c>
      <c r="AU24" s="51">
        <v>3300</v>
      </c>
      <c r="AV24" s="52">
        <v>4300</v>
      </c>
      <c r="AW24" s="50">
        <v>4450</v>
      </c>
      <c r="AX24" s="51">
        <v>5850</v>
      </c>
      <c r="AY24" s="52">
        <v>7500</v>
      </c>
      <c r="AZ24" s="50">
        <v>4050</v>
      </c>
      <c r="BA24" s="51">
        <v>5300</v>
      </c>
      <c r="BB24" s="52">
        <v>6850</v>
      </c>
      <c r="BC24" s="50">
        <v>4050</v>
      </c>
      <c r="BD24" s="51">
        <v>5300</v>
      </c>
      <c r="BE24" s="52">
        <v>6850</v>
      </c>
    </row>
    <row r="25" spans="1:57" s="66" customFormat="1">
      <c r="A25" s="588"/>
      <c r="B25" s="92" t="s">
        <v>513</v>
      </c>
      <c r="C25" s="80" t="s">
        <v>14</v>
      </c>
      <c r="D25" s="191">
        <f t="shared" si="0"/>
        <v>4968.75</v>
      </c>
      <c r="F25" s="100">
        <f t="shared" si="1"/>
        <v>48</v>
      </c>
      <c r="G25" s="44">
        <f t="shared" si="2"/>
        <v>3837.5</v>
      </c>
      <c r="H25" s="205">
        <f t="shared" si="3"/>
        <v>4353.125</v>
      </c>
      <c r="I25" s="206">
        <f t="shared" si="4"/>
        <v>5584.375</v>
      </c>
      <c r="J25" s="44">
        <v>4850</v>
      </c>
      <c r="K25" s="45">
        <v>5500</v>
      </c>
      <c r="L25" s="46">
        <v>7050</v>
      </c>
      <c r="M25" s="44">
        <v>4850</v>
      </c>
      <c r="N25" s="45">
        <v>5500</v>
      </c>
      <c r="O25" s="46">
        <v>7050</v>
      </c>
      <c r="P25" s="44">
        <v>4850</v>
      </c>
      <c r="Q25" s="45">
        <v>5500</v>
      </c>
      <c r="R25" s="46">
        <v>7050</v>
      </c>
      <c r="S25" s="44">
        <v>4850</v>
      </c>
      <c r="T25" s="45">
        <v>5500</v>
      </c>
      <c r="U25" s="46">
        <v>7050</v>
      </c>
      <c r="V25" s="44">
        <v>4850</v>
      </c>
      <c r="W25" s="45">
        <v>5500</v>
      </c>
      <c r="X25" s="46">
        <v>7050</v>
      </c>
      <c r="Y25" s="44">
        <v>4850</v>
      </c>
      <c r="Z25" s="45">
        <v>5500</v>
      </c>
      <c r="AA25" s="46">
        <v>7050</v>
      </c>
      <c r="AB25" s="44">
        <v>3550</v>
      </c>
      <c r="AC25" s="45">
        <v>4000</v>
      </c>
      <c r="AD25" s="46">
        <v>5150</v>
      </c>
      <c r="AE25" s="44">
        <v>3700</v>
      </c>
      <c r="AF25" s="45">
        <v>4200</v>
      </c>
      <c r="AG25" s="46">
        <v>5400</v>
      </c>
      <c r="AH25" s="44">
        <v>3950</v>
      </c>
      <c r="AI25" s="45">
        <v>4500</v>
      </c>
      <c r="AJ25" s="46">
        <v>5800</v>
      </c>
      <c r="AK25" s="44">
        <v>4500</v>
      </c>
      <c r="AL25" s="45">
        <v>5100</v>
      </c>
      <c r="AM25" s="46">
        <v>6550</v>
      </c>
      <c r="AN25" s="44">
        <v>2400</v>
      </c>
      <c r="AO25" s="45">
        <v>2750</v>
      </c>
      <c r="AP25" s="46">
        <v>3500</v>
      </c>
      <c r="AQ25" s="44">
        <v>3600</v>
      </c>
      <c r="AR25" s="45">
        <v>4050</v>
      </c>
      <c r="AS25" s="46">
        <v>5200</v>
      </c>
      <c r="AT25" s="44">
        <v>1750</v>
      </c>
      <c r="AU25" s="45">
        <v>2000</v>
      </c>
      <c r="AV25" s="46">
        <v>2600</v>
      </c>
      <c r="AW25" s="44">
        <v>3150</v>
      </c>
      <c r="AX25" s="45">
        <v>3550</v>
      </c>
      <c r="AY25" s="46">
        <v>4550</v>
      </c>
      <c r="AZ25" s="44">
        <v>2850</v>
      </c>
      <c r="BA25" s="45">
        <v>3250</v>
      </c>
      <c r="BB25" s="46">
        <v>4150</v>
      </c>
      <c r="BC25" s="44">
        <v>2850</v>
      </c>
      <c r="BD25" s="45">
        <v>3250</v>
      </c>
      <c r="BE25" s="46">
        <v>4150</v>
      </c>
    </row>
    <row r="26" spans="1:57" s="66" customFormat="1">
      <c r="A26" s="588"/>
      <c r="B26" s="91" t="s">
        <v>514</v>
      </c>
      <c r="C26" s="78" t="s">
        <v>43</v>
      </c>
      <c r="D26" s="189">
        <f t="shared" si="0"/>
        <v>11971.153846153846</v>
      </c>
      <c r="F26" s="98">
        <f t="shared" si="1"/>
        <v>39</v>
      </c>
      <c r="G26" s="50">
        <f t="shared" si="2"/>
        <v>8003.8461538461543</v>
      </c>
      <c r="H26" s="199">
        <f t="shared" si="3"/>
        <v>10446.153846153846</v>
      </c>
      <c r="I26" s="200">
        <f t="shared" si="4"/>
        <v>13496.153846153846</v>
      </c>
      <c r="J26" s="50">
        <v>9200</v>
      </c>
      <c r="K26" s="51">
        <v>12000</v>
      </c>
      <c r="L26" s="52">
        <v>15500</v>
      </c>
      <c r="M26" s="50">
        <v>9200</v>
      </c>
      <c r="N26" s="51">
        <v>12000</v>
      </c>
      <c r="O26" s="52">
        <v>15500</v>
      </c>
      <c r="P26" s="50">
        <v>9200</v>
      </c>
      <c r="Q26" s="51">
        <v>12000</v>
      </c>
      <c r="R26" s="52">
        <v>15500</v>
      </c>
      <c r="S26" s="50">
        <v>9200</v>
      </c>
      <c r="T26" s="51">
        <v>12000</v>
      </c>
      <c r="U26" s="52">
        <v>15500</v>
      </c>
      <c r="V26" s="50">
        <v>9200</v>
      </c>
      <c r="W26" s="51">
        <v>12000</v>
      </c>
      <c r="X26" s="52">
        <v>15500</v>
      </c>
      <c r="Y26" s="50">
        <v>9200</v>
      </c>
      <c r="Z26" s="51">
        <v>12000</v>
      </c>
      <c r="AA26" s="52">
        <v>15500</v>
      </c>
      <c r="AB26" s="50">
        <v>7700</v>
      </c>
      <c r="AC26" s="51">
        <v>10000</v>
      </c>
      <c r="AD26" s="52">
        <v>12900</v>
      </c>
      <c r="AE26" s="50">
        <v>7150</v>
      </c>
      <c r="AF26" s="51">
        <v>9350</v>
      </c>
      <c r="AG26" s="52">
        <v>12100</v>
      </c>
      <c r="AH26" s="50">
        <v>4950</v>
      </c>
      <c r="AI26" s="51">
        <v>6450</v>
      </c>
      <c r="AJ26" s="52">
        <v>8350</v>
      </c>
      <c r="AK26" s="50">
        <v>6750</v>
      </c>
      <c r="AL26" s="51">
        <v>8850</v>
      </c>
      <c r="AM26" s="52">
        <v>11450</v>
      </c>
      <c r="AN26" s="50">
        <v>7150</v>
      </c>
      <c r="AO26" s="51">
        <v>9350</v>
      </c>
      <c r="AP26" s="52">
        <v>12100</v>
      </c>
      <c r="AQ26" s="50" t="s">
        <v>146</v>
      </c>
      <c r="AR26" s="51" t="s">
        <v>146</v>
      </c>
      <c r="AS26" s="52" t="s">
        <v>146</v>
      </c>
      <c r="AT26" s="50">
        <v>9150</v>
      </c>
      <c r="AU26" s="51">
        <v>11950</v>
      </c>
      <c r="AV26" s="52">
        <v>15400</v>
      </c>
      <c r="AW26" s="50">
        <v>6000</v>
      </c>
      <c r="AX26" s="51">
        <v>7850</v>
      </c>
      <c r="AY26" s="52">
        <v>10150</v>
      </c>
      <c r="AZ26" s="50" t="s">
        <v>146</v>
      </c>
      <c r="BA26" s="51" t="s">
        <v>146</v>
      </c>
      <c r="BB26" s="52" t="s">
        <v>146</v>
      </c>
      <c r="BC26" s="50" t="s">
        <v>146</v>
      </c>
      <c r="BD26" s="51" t="s">
        <v>146</v>
      </c>
      <c r="BE26" s="52" t="s">
        <v>146</v>
      </c>
    </row>
    <row r="27" spans="1:57" s="66" customFormat="1">
      <c r="A27" s="588"/>
      <c r="B27" s="92" t="s">
        <v>515</v>
      </c>
      <c r="C27" s="80" t="s">
        <v>43</v>
      </c>
      <c r="D27" s="191">
        <f t="shared" si="0"/>
        <v>15887.5</v>
      </c>
      <c r="F27" s="100">
        <f t="shared" si="1"/>
        <v>30</v>
      </c>
      <c r="G27" s="44">
        <f t="shared" si="2"/>
        <v>10705</v>
      </c>
      <c r="H27" s="205">
        <f t="shared" si="3"/>
        <v>13870</v>
      </c>
      <c r="I27" s="206">
        <f t="shared" si="4"/>
        <v>17905</v>
      </c>
      <c r="J27" s="44">
        <v>12350</v>
      </c>
      <c r="K27" s="45">
        <v>16000</v>
      </c>
      <c r="L27" s="46">
        <v>20650</v>
      </c>
      <c r="M27" s="44">
        <v>12350</v>
      </c>
      <c r="N27" s="45">
        <v>16000</v>
      </c>
      <c r="O27" s="46">
        <v>20650</v>
      </c>
      <c r="P27" s="44">
        <v>12350</v>
      </c>
      <c r="Q27" s="45">
        <v>16000</v>
      </c>
      <c r="R27" s="46">
        <v>20650</v>
      </c>
      <c r="S27" s="44">
        <v>12350</v>
      </c>
      <c r="T27" s="45">
        <v>16000</v>
      </c>
      <c r="U27" s="46">
        <v>20650</v>
      </c>
      <c r="V27" s="44">
        <v>12350</v>
      </c>
      <c r="W27" s="45">
        <v>16000</v>
      </c>
      <c r="X27" s="46">
        <v>20650</v>
      </c>
      <c r="Y27" s="44">
        <v>12350</v>
      </c>
      <c r="Z27" s="45">
        <v>16000</v>
      </c>
      <c r="AA27" s="46">
        <v>20650</v>
      </c>
      <c r="AB27" s="44">
        <v>12700</v>
      </c>
      <c r="AC27" s="45">
        <v>16500</v>
      </c>
      <c r="AD27" s="46">
        <v>21300</v>
      </c>
      <c r="AE27" s="44">
        <v>8800</v>
      </c>
      <c r="AF27" s="45">
        <v>11400</v>
      </c>
      <c r="AG27" s="46">
        <v>14750</v>
      </c>
      <c r="AH27" s="44" t="s">
        <v>146</v>
      </c>
      <c r="AI27" s="45" t="s">
        <v>146</v>
      </c>
      <c r="AJ27" s="46" t="s">
        <v>146</v>
      </c>
      <c r="AK27" s="44">
        <v>5600</v>
      </c>
      <c r="AL27" s="45">
        <v>7250</v>
      </c>
      <c r="AM27" s="46">
        <v>9350</v>
      </c>
      <c r="AN27" s="44" t="s">
        <v>146</v>
      </c>
      <c r="AO27" s="45" t="s">
        <v>146</v>
      </c>
      <c r="AP27" s="46" t="s">
        <v>146</v>
      </c>
      <c r="AQ27" s="44" t="s">
        <v>146</v>
      </c>
      <c r="AR27" s="45" t="s">
        <v>146</v>
      </c>
      <c r="AS27" s="46" t="s">
        <v>146</v>
      </c>
      <c r="AT27" s="44" t="s">
        <v>146</v>
      </c>
      <c r="AU27" s="45" t="s">
        <v>146</v>
      </c>
      <c r="AV27" s="46" t="s">
        <v>146</v>
      </c>
      <c r="AW27" s="44">
        <v>5850</v>
      </c>
      <c r="AX27" s="45">
        <v>7550</v>
      </c>
      <c r="AY27" s="46">
        <v>9750</v>
      </c>
      <c r="AZ27" s="44" t="s">
        <v>146</v>
      </c>
      <c r="BA27" s="45" t="s">
        <v>146</v>
      </c>
      <c r="BB27" s="46" t="s">
        <v>146</v>
      </c>
      <c r="BC27" s="44" t="s">
        <v>146</v>
      </c>
      <c r="BD27" s="45" t="s">
        <v>146</v>
      </c>
      <c r="BE27" s="46" t="s">
        <v>146</v>
      </c>
    </row>
    <row r="28" spans="1:57" s="66" customFormat="1">
      <c r="A28" s="588"/>
      <c r="B28" s="91" t="s">
        <v>38</v>
      </c>
      <c r="C28" s="78" t="s">
        <v>38</v>
      </c>
      <c r="D28" s="189">
        <f t="shared" si="0"/>
        <v>13518.75</v>
      </c>
      <c r="F28" s="98">
        <f t="shared" si="1"/>
        <v>36</v>
      </c>
      <c r="G28" s="50">
        <f t="shared" si="2"/>
        <v>9083.3333333333339</v>
      </c>
      <c r="H28" s="199">
        <f t="shared" si="3"/>
        <v>11820.833333333334</v>
      </c>
      <c r="I28" s="200">
        <f t="shared" si="4"/>
        <v>15216.666666666666</v>
      </c>
      <c r="J28" s="50">
        <v>10150</v>
      </c>
      <c r="K28" s="51">
        <v>13200</v>
      </c>
      <c r="L28" s="52">
        <v>17000</v>
      </c>
      <c r="M28" s="50">
        <v>10150</v>
      </c>
      <c r="N28" s="51">
        <v>13200</v>
      </c>
      <c r="O28" s="52">
        <v>17000</v>
      </c>
      <c r="P28" s="50">
        <v>10150</v>
      </c>
      <c r="Q28" s="51">
        <v>13200</v>
      </c>
      <c r="R28" s="52">
        <v>17000</v>
      </c>
      <c r="S28" s="50">
        <v>10150</v>
      </c>
      <c r="T28" s="51">
        <v>13200</v>
      </c>
      <c r="U28" s="52">
        <v>17000</v>
      </c>
      <c r="V28" s="50">
        <v>10150</v>
      </c>
      <c r="W28" s="51">
        <v>13200</v>
      </c>
      <c r="X28" s="52">
        <v>17000</v>
      </c>
      <c r="Y28" s="50">
        <v>10150</v>
      </c>
      <c r="Z28" s="51">
        <v>13200</v>
      </c>
      <c r="AA28" s="52">
        <v>17000</v>
      </c>
      <c r="AB28" s="50">
        <v>8100</v>
      </c>
      <c r="AC28" s="51">
        <v>10500</v>
      </c>
      <c r="AD28" s="52">
        <v>13500</v>
      </c>
      <c r="AE28" s="50">
        <v>7900</v>
      </c>
      <c r="AF28" s="51">
        <v>10300</v>
      </c>
      <c r="AG28" s="52">
        <v>13250</v>
      </c>
      <c r="AH28" s="50" t="s">
        <v>146</v>
      </c>
      <c r="AI28" s="51" t="s">
        <v>146</v>
      </c>
      <c r="AJ28" s="52" t="s">
        <v>146</v>
      </c>
      <c r="AK28" s="50">
        <v>7450</v>
      </c>
      <c r="AL28" s="51">
        <v>9750</v>
      </c>
      <c r="AM28" s="52">
        <v>12550</v>
      </c>
      <c r="AN28" s="50">
        <v>7900</v>
      </c>
      <c r="AO28" s="51">
        <v>10300</v>
      </c>
      <c r="AP28" s="52">
        <v>13250</v>
      </c>
      <c r="AQ28" s="50" t="s">
        <v>146</v>
      </c>
      <c r="AR28" s="51" t="s">
        <v>146</v>
      </c>
      <c r="AS28" s="52" t="s">
        <v>146</v>
      </c>
      <c r="AT28" s="50">
        <v>10100</v>
      </c>
      <c r="AU28" s="51">
        <v>13150</v>
      </c>
      <c r="AV28" s="52">
        <v>16900</v>
      </c>
      <c r="AW28" s="50">
        <v>6650</v>
      </c>
      <c r="AX28" s="51">
        <v>8650</v>
      </c>
      <c r="AY28" s="52">
        <v>11150</v>
      </c>
      <c r="AZ28" s="50" t="s">
        <v>146</v>
      </c>
      <c r="BA28" s="51" t="s">
        <v>146</v>
      </c>
      <c r="BB28" s="52" t="s">
        <v>146</v>
      </c>
      <c r="BC28" s="50" t="s">
        <v>146</v>
      </c>
      <c r="BD28" s="51" t="s">
        <v>146</v>
      </c>
      <c r="BE28" s="52" t="s">
        <v>146</v>
      </c>
    </row>
    <row r="29" spans="1:57" s="66" customFormat="1">
      <c r="A29" s="588"/>
      <c r="B29" s="92" t="s">
        <v>516</v>
      </c>
      <c r="C29" s="80" t="s">
        <v>43</v>
      </c>
      <c r="D29" s="191">
        <f t="shared" si="0"/>
        <v>14817.307692307693</v>
      </c>
      <c r="F29" s="100">
        <f t="shared" si="1"/>
        <v>39</v>
      </c>
      <c r="G29" s="44">
        <f t="shared" si="2"/>
        <v>9961.538461538461</v>
      </c>
      <c r="H29" s="205">
        <f t="shared" si="3"/>
        <v>12938.461538461539</v>
      </c>
      <c r="I29" s="206">
        <f t="shared" si="4"/>
        <v>16696.153846153848</v>
      </c>
      <c r="J29" s="44">
        <v>11550</v>
      </c>
      <c r="K29" s="45">
        <v>15000</v>
      </c>
      <c r="L29" s="46">
        <v>19350</v>
      </c>
      <c r="M29" s="44">
        <v>11550</v>
      </c>
      <c r="N29" s="45">
        <v>15000</v>
      </c>
      <c r="O29" s="46">
        <v>19350</v>
      </c>
      <c r="P29" s="44">
        <v>11550</v>
      </c>
      <c r="Q29" s="45">
        <v>15000</v>
      </c>
      <c r="R29" s="46">
        <v>19350</v>
      </c>
      <c r="S29" s="44">
        <v>11550</v>
      </c>
      <c r="T29" s="45">
        <v>15000</v>
      </c>
      <c r="U29" s="46">
        <v>19350</v>
      </c>
      <c r="V29" s="44">
        <v>11550</v>
      </c>
      <c r="W29" s="45">
        <v>15000</v>
      </c>
      <c r="X29" s="46">
        <v>19350</v>
      </c>
      <c r="Y29" s="44">
        <v>11550</v>
      </c>
      <c r="Z29" s="45">
        <v>15000</v>
      </c>
      <c r="AA29" s="46">
        <v>19350</v>
      </c>
      <c r="AB29" s="44">
        <v>8450</v>
      </c>
      <c r="AC29" s="45">
        <v>11000</v>
      </c>
      <c r="AD29" s="46">
        <v>14200</v>
      </c>
      <c r="AE29" s="44">
        <v>9000</v>
      </c>
      <c r="AF29" s="45">
        <v>11700</v>
      </c>
      <c r="AG29" s="46">
        <v>15100</v>
      </c>
      <c r="AH29" s="44">
        <v>6200</v>
      </c>
      <c r="AI29" s="45">
        <v>8050</v>
      </c>
      <c r="AJ29" s="46">
        <v>10400</v>
      </c>
      <c r="AK29" s="44">
        <v>8500</v>
      </c>
      <c r="AL29" s="45">
        <v>11050</v>
      </c>
      <c r="AM29" s="46">
        <v>14250</v>
      </c>
      <c r="AN29" s="44">
        <v>9000</v>
      </c>
      <c r="AO29" s="45">
        <v>11700</v>
      </c>
      <c r="AP29" s="46">
        <v>15100</v>
      </c>
      <c r="AQ29" s="44" t="s">
        <v>146</v>
      </c>
      <c r="AR29" s="45" t="s">
        <v>146</v>
      </c>
      <c r="AS29" s="46" t="s">
        <v>146</v>
      </c>
      <c r="AT29" s="44">
        <v>11500</v>
      </c>
      <c r="AU29" s="45">
        <v>14900</v>
      </c>
      <c r="AV29" s="46">
        <v>19250</v>
      </c>
      <c r="AW29" s="44">
        <v>7550</v>
      </c>
      <c r="AX29" s="45">
        <v>9800</v>
      </c>
      <c r="AY29" s="46">
        <v>12650</v>
      </c>
      <c r="AZ29" s="44" t="s">
        <v>146</v>
      </c>
      <c r="BA29" s="45" t="s">
        <v>146</v>
      </c>
      <c r="BB29" s="46" t="s">
        <v>146</v>
      </c>
      <c r="BC29" s="44" t="s">
        <v>146</v>
      </c>
      <c r="BD29" s="45" t="s">
        <v>146</v>
      </c>
      <c r="BE29" s="46" t="s">
        <v>146</v>
      </c>
    </row>
    <row r="30" spans="1:57" s="66" customFormat="1">
      <c r="A30" s="588"/>
      <c r="B30" s="91" t="s">
        <v>517</v>
      </c>
      <c r="C30" s="78" t="s">
        <v>12</v>
      </c>
      <c r="D30" s="189">
        <f t="shared" si="0"/>
        <v>11914.285714285714</v>
      </c>
      <c r="F30" s="98">
        <f t="shared" si="1"/>
        <v>21</v>
      </c>
      <c r="G30" s="50">
        <f t="shared" si="2"/>
        <v>7992.8571428571431</v>
      </c>
      <c r="H30" s="199">
        <f t="shared" si="3"/>
        <v>10400</v>
      </c>
      <c r="I30" s="200">
        <f t="shared" si="4"/>
        <v>13428.571428571429</v>
      </c>
      <c r="J30" s="50">
        <v>8300</v>
      </c>
      <c r="K30" s="51">
        <v>10800</v>
      </c>
      <c r="L30" s="52">
        <v>13950</v>
      </c>
      <c r="M30" s="50">
        <v>8300</v>
      </c>
      <c r="N30" s="51">
        <v>10800</v>
      </c>
      <c r="O30" s="52">
        <v>13950</v>
      </c>
      <c r="P30" s="50">
        <v>8300</v>
      </c>
      <c r="Q30" s="51">
        <v>10800</v>
      </c>
      <c r="R30" s="52">
        <v>13950</v>
      </c>
      <c r="S30" s="50">
        <v>8300</v>
      </c>
      <c r="T30" s="51">
        <v>10800</v>
      </c>
      <c r="U30" s="52">
        <v>13950</v>
      </c>
      <c r="V30" s="50">
        <v>8300</v>
      </c>
      <c r="W30" s="51">
        <v>10800</v>
      </c>
      <c r="X30" s="52">
        <v>13950</v>
      </c>
      <c r="Y30" s="50">
        <v>8300</v>
      </c>
      <c r="Z30" s="51">
        <v>10800</v>
      </c>
      <c r="AA30" s="52">
        <v>13950</v>
      </c>
      <c r="AB30" s="50">
        <v>6150</v>
      </c>
      <c r="AC30" s="51">
        <v>8000</v>
      </c>
      <c r="AD30" s="52">
        <v>10300</v>
      </c>
      <c r="AE30" s="50" t="s">
        <v>146</v>
      </c>
      <c r="AF30" s="51" t="s">
        <v>146</v>
      </c>
      <c r="AG30" s="52" t="s">
        <v>146</v>
      </c>
      <c r="AH30" s="50" t="s">
        <v>146</v>
      </c>
      <c r="AI30" s="51" t="s">
        <v>146</v>
      </c>
      <c r="AJ30" s="52" t="s">
        <v>146</v>
      </c>
      <c r="AK30" s="50" t="s">
        <v>146</v>
      </c>
      <c r="AL30" s="51" t="s">
        <v>146</v>
      </c>
      <c r="AM30" s="52" t="s">
        <v>146</v>
      </c>
      <c r="AN30" s="50" t="s">
        <v>146</v>
      </c>
      <c r="AO30" s="51" t="s">
        <v>146</v>
      </c>
      <c r="AP30" s="52" t="s">
        <v>146</v>
      </c>
      <c r="AQ30" s="50" t="s">
        <v>146</v>
      </c>
      <c r="AR30" s="51" t="s">
        <v>146</v>
      </c>
      <c r="AS30" s="52" t="s">
        <v>146</v>
      </c>
      <c r="AT30" s="50" t="s">
        <v>146</v>
      </c>
      <c r="AU30" s="51" t="s">
        <v>146</v>
      </c>
      <c r="AV30" s="52" t="s">
        <v>146</v>
      </c>
      <c r="AW30" s="50" t="s">
        <v>146</v>
      </c>
      <c r="AX30" s="51" t="s">
        <v>146</v>
      </c>
      <c r="AY30" s="52" t="s">
        <v>146</v>
      </c>
      <c r="AZ30" s="50" t="s">
        <v>146</v>
      </c>
      <c r="BA30" s="51" t="s">
        <v>146</v>
      </c>
      <c r="BB30" s="52" t="s">
        <v>146</v>
      </c>
      <c r="BC30" s="50" t="s">
        <v>146</v>
      </c>
      <c r="BD30" s="51" t="s">
        <v>146</v>
      </c>
      <c r="BE30" s="52" t="s">
        <v>146</v>
      </c>
    </row>
    <row r="31" spans="1:57" s="66" customFormat="1">
      <c r="A31" s="588"/>
      <c r="B31" s="92" t="s">
        <v>518</v>
      </c>
      <c r="C31" s="80" t="s">
        <v>10</v>
      </c>
      <c r="D31" s="191">
        <f t="shared" si="0"/>
        <v>8739.2857142857138</v>
      </c>
      <c r="F31" s="100">
        <f t="shared" si="1"/>
        <v>21</v>
      </c>
      <c r="G31" s="44">
        <f t="shared" si="2"/>
        <v>5871.4285714285716</v>
      </c>
      <c r="H31" s="205">
        <f t="shared" si="3"/>
        <v>7642.8571428571431</v>
      </c>
      <c r="I31" s="206">
        <f t="shared" si="4"/>
        <v>9835.7142857142862</v>
      </c>
      <c r="J31" s="44">
        <v>6150</v>
      </c>
      <c r="K31" s="45">
        <v>8000</v>
      </c>
      <c r="L31" s="46">
        <v>10300</v>
      </c>
      <c r="M31" s="44">
        <v>6150</v>
      </c>
      <c r="N31" s="45">
        <v>8000</v>
      </c>
      <c r="O31" s="46">
        <v>10300</v>
      </c>
      <c r="P31" s="44">
        <v>6150</v>
      </c>
      <c r="Q31" s="45">
        <v>8000</v>
      </c>
      <c r="R31" s="46">
        <v>10300</v>
      </c>
      <c r="S31" s="44">
        <v>6150</v>
      </c>
      <c r="T31" s="45">
        <v>8000</v>
      </c>
      <c r="U31" s="46">
        <v>10300</v>
      </c>
      <c r="V31" s="44">
        <v>6150</v>
      </c>
      <c r="W31" s="45">
        <v>8000</v>
      </c>
      <c r="X31" s="46">
        <v>10300</v>
      </c>
      <c r="Y31" s="44">
        <v>6150</v>
      </c>
      <c r="Z31" s="45">
        <v>8000</v>
      </c>
      <c r="AA31" s="46">
        <v>10300</v>
      </c>
      <c r="AB31" s="44">
        <v>4200</v>
      </c>
      <c r="AC31" s="45">
        <v>5500</v>
      </c>
      <c r="AD31" s="46">
        <v>7050</v>
      </c>
      <c r="AE31" s="44" t="s">
        <v>146</v>
      </c>
      <c r="AF31" s="45" t="s">
        <v>146</v>
      </c>
      <c r="AG31" s="46" t="s">
        <v>146</v>
      </c>
      <c r="AH31" s="44" t="s">
        <v>146</v>
      </c>
      <c r="AI31" s="45" t="s">
        <v>146</v>
      </c>
      <c r="AJ31" s="46" t="s">
        <v>146</v>
      </c>
      <c r="AK31" s="44" t="s">
        <v>146</v>
      </c>
      <c r="AL31" s="45" t="s">
        <v>146</v>
      </c>
      <c r="AM31" s="46" t="s">
        <v>146</v>
      </c>
      <c r="AN31" s="44" t="s">
        <v>146</v>
      </c>
      <c r="AO31" s="45" t="s">
        <v>146</v>
      </c>
      <c r="AP31" s="46" t="s">
        <v>146</v>
      </c>
      <c r="AQ31" s="44" t="s">
        <v>146</v>
      </c>
      <c r="AR31" s="45" t="s">
        <v>146</v>
      </c>
      <c r="AS31" s="46" t="s">
        <v>146</v>
      </c>
      <c r="AT31" s="44" t="s">
        <v>146</v>
      </c>
      <c r="AU31" s="45" t="s">
        <v>146</v>
      </c>
      <c r="AV31" s="46" t="s">
        <v>146</v>
      </c>
      <c r="AW31" s="44" t="s">
        <v>146</v>
      </c>
      <c r="AX31" s="45" t="s">
        <v>146</v>
      </c>
      <c r="AY31" s="46" t="s">
        <v>146</v>
      </c>
      <c r="AZ31" s="44" t="s">
        <v>146</v>
      </c>
      <c r="BA31" s="45" t="s">
        <v>146</v>
      </c>
      <c r="BB31" s="46" t="s">
        <v>146</v>
      </c>
      <c r="BC31" s="44" t="s">
        <v>146</v>
      </c>
      <c r="BD31" s="45" t="s">
        <v>146</v>
      </c>
      <c r="BE31" s="46" t="s">
        <v>146</v>
      </c>
    </row>
    <row r="32" spans="1:57" s="66" customFormat="1" ht="15.75" thickBot="1">
      <c r="A32" s="589"/>
      <c r="B32" s="93" t="s">
        <v>519</v>
      </c>
      <c r="C32" s="94" t="s">
        <v>8</v>
      </c>
      <c r="D32" s="192">
        <f t="shared" si="0"/>
        <v>6328.5714285714284</v>
      </c>
      <c r="F32" s="111">
        <f t="shared" si="1"/>
        <v>21</v>
      </c>
      <c r="G32" s="106">
        <f t="shared" si="2"/>
        <v>4414.2857142857147</v>
      </c>
      <c r="H32" s="203">
        <f t="shared" si="3"/>
        <v>5528.5714285714284</v>
      </c>
      <c r="I32" s="204">
        <f t="shared" si="4"/>
        <v>7128.5714285714284</v>
      </c>
      <c r="J32" s="106">
        <v>4550</v>
      </c>
      <c r="K32" s="107">
        <v>5700</v>
      </c>
      <c r="L32" s="108">
        <v>7350</v>
      </c>
      <c r="M32" s="106">
        <v>4550</v>
      </c>
      <c r="N32" s="107">
        <v>5700</v>
      </c>
      <c r="O32" s="108">
        <v>7350</v>
      </c>
      <c r="P32" s="106">
        <v>4550</v>
      </c>
      <c r="Q32" s="107">
        <v>5700</v>
      </c>
      <c r="R32" s="108">
        <v>7350</v>
      </c>
      <c r="S32" s="106">
        <v>4550</v>
      </c>
      <c r="T32" s="107">
        <v>5700</v>
      </c>
      <c r="U32" s="108">
        <v>7350</v>
      </c>
      <c r="V32" s="106">
        <v>4550</v>
      </c>
      <c r="W32" s="107">
        <v>5700</v>
      </c>
      <c r="X32" s="108">
        <v>7350</v>
      </c>
      <c r="Y32" s="106">
        <v>4550</v>
      </c>
      <c r="Z32" s="107">
        <v>5700</v>
      </c>
      <c r="AA32" s="108">
        <v>7350</v>
      </c>
      <c r="AB32" s="106">
        <v>3600</v>
      </c>
      <c r="AC32" s="107">
        <v>4500</v>
      </c>
      <c r="AD32" s="108">
        <v>5800</v>
      </c>
      <c r="AE32" s="106" t="s">
        <v>146</v>
      </c>
      <c r="AF32" s="107" t="s">
        <v>146</v>
      </c>
      <c r="AG32" s="108" t="s">
        <v>146</v>
      </c>
      <c r="AH32" s="106" t="s">
        <v>146</v>
      </c>
      <c r="AI32" s="107" t="s">
        <v>146</v>
      </c>
      <c r="AJ32" s="108" t="s">
        <v>146</v>
      </c>
      <c r="AK32" s="106" t="s">
        <v>146</v>
      </c>
      <c r="AL32" s="107" t="s">
        <v>146</v>
      </c>
      <c r="AM32" s="108" t="s">
        <v>146</v>
      </c>
      <c r="AN32" s="106" t="s">
        <v>146</v>
      </c>
      <c r="AO32" s="107" t="s">
        <v>146</v>
      </c>
      <c r="AP32" s="108" t="s">
        <v>146</v>
      </c>
      <c r="AQ32" s="106" t="s">
        <v>146</v>
      </c>
      <c r="AR32" s="107" t="s">
        <v>146</v>
      </c>
      <c r="AS32" s="108" t="s">
        <v>146</v>
      </c>
      <c r="AT32" s="106" t="s">
        <v>146</v>
      </c>
      <c r="AU32" s="107" t="s">
        <v>146</v>
      </c>
      <c r="AV32" s="108" t="s">
        <v>146</v>
      </c>
      <c r="AW32" s="106" t="s">
        <v>146</v>
      </c>
      <c r="AX32" s="107" t="s">
        <v>146</v>
      </c>
      <c r="AY32" s="108" t="s">
        <v>146</v>
      </c>
      <c r="AZ32" s="106" t="s">
        <v>146</v>
      </c>
      <c r="BA32" s="107" t="s">
        <v>146</v>
      </c>
      <c r="BB32" s="108" t="s">
        <v>146</v>
      </c>
      <c r="BC32" s="106" t="s">
        <v>146</v>
      </c>
      <c r="BD32" s="107" t="s">
        <v>146</v>
      </c>
      <c r="BE32" s="108" t="s">
        <v>146</v>
      </c>
    </row>
    <row r="33" spans="1:57" s="66" customFormat="1">
      <c r="A33" s="587" t="s">
        <v>520</v>
      </c>
      <c r="B33" s="371" t="s">
        <v>521</v>
      </c>
      <c r="C33" s="96" t="s">
        <v>36</v>
      </c>
      <c r="D33" s="193">
        <f t="shared" si="0"/>
        <v>15700</v>
      </c>
      <c r="F33" s="116">
        <f t="shared" si="1"/>
        <v>21</v>
      </c>
      <c r="G33" s="41">
        <f t="shared" si="2"/>
        <v>10528.571428571429</v>
      </c>
      <c r="H33" s="207">
        <f t="shared" si="3"/>
        <v>13714.285714285714</v>
      </c>
      <c r="I33" s="208">
        <f t="shared" si="4"/>
        <v>17685.714285714286</v>
      </c>
      <c r="J33" s="41">
        <v>10750</v>
      </c>
      <c r="K33" s="42">
        <v>14000</v>
      </c>
      <c r="L33" s="43">
        <v>18050</v>
      </c>
      <c r="M33" s="41">
        <v>10750</v>
      </c>
      <c r="N33" s="42">
        <v>14000</v>
      </c>
      <c r="O33" s="43">
        <v>18050</v>
      </c>
      <c r="P33" s="41">
        <v>11500</v>
      </c>
      <c r="Q33" s="42">
        <v>15000</v>
      </c>
      <c r="R33" s="43">
        <v>19350</v>
      </c>
      <c r="S33" s="41">
        <v>10750</v>
      </c>
      <c r="T33" s="42">
        <v>14000</v>
      </c>
      <c r="U33" s="43">
        <v>18050</v>
      </c>
      <c r="V33" s="41">
        <v>10750</v>
      </c>
      <c r="W33" s="42">
        <v>14000</v>
      </c>
      <c r="X33" s="43">
        <v>18050</v>
      </c>
      <c r="Y33" s="41">
        <v>10750</v>
      </c>
      <c r="Z33" s="42">
        <v>14000</v>
      </c>
      <c r="AA33" s="43">
        <v>18050</v>
      </c>
      <c r="AB33" s="41">
        <v>8450</v>
      </c>
      <c r="AC33" s="42">
        <v>11000</v>
      </c>
      <c r="AD33" s="43">
        <v>14200</v>
      </c>
      <c r="AE33" s="41" t="s">
        <v>146</v>
      </c>
      <c r="AF33" s="42" t="s">
        <v>146</v>
      </c>
      <c r="AG33" s="43" t="s">
        <v>146</v>
      </c>
      <c r="AH33" s="41" t="s">
        <v>146</v>
      </c>
      <c r="AI33" s="42" t="s">
        <v>146</v>
      </c>
      <c r="AJ33" s="43" t="s">
        <v>146</v>
      </c>
      <c r="AK33" s="41" t="s">
        <v>146</v>
      </c>
      <c r="AL33" s="42" t="s">
        <v>146</v>
      </c>
      <c r="AM33" s="43" t="s">
        <v>146</v>
      </c>
      <c r="AN33" s="41" t="s">
        <v>146</v>
      </c>
      <c r="AO33" s="42" t="s">
        <v>146</v>
      </c>
      <c r="AP33" s="43" t="s">
        <v>146</v>
      </c>
      <c r="AQ33" s="41" t="s">
        <v>146</v>
      </c>
      <c r="AR33" s="42" t="s">
        <v>146</v>
      </c>
      <c r="AS33" s="43" t="s">
        <v>146</v>
      </c>
      <c r="AT33" s="41" t="s">
        <v>146</v>
      </c>
      <c r="AU33" s="42" t="s">
        <v>146</v>
      </c>
      <c r="AV33" s="43" t="s">
        <v>146</v>
      </c>
      <c r="AW33" s="41" t="s">
        <v>146</v>
      </c>
      <c r="AX33" s="42" t="s">
        <v>146</v>
      </c>
      <c r="AY33" s="43" t="s">
        <v>146</v>
      </c>
      <c r="AZ33" s="41" t="s">
        <v>146</v>
      </c>
      <c r="BA33" s="42" t="s">
        <v>146</v>
      </c>
      <c r="BB33" s="43" t="s">
        <v>146</v>
      </c>
      <c r="BC33" s="41" t="s">
        <v>146</v>
      </c>
      <c r="BD33" s="42" t="s">
        <v>146</v>
      </c>
      <c r="BE33" s="43" t="s">
        <v>146</v>
      </c>
    </row>
    <row r="34" spans="1:57" s="66" customFormat="1">
      <c r="A34" s="588"/>
      <c r="B34" s="91" t="s">
        <v>522</v>
      </c>
      <c r="C34" s="78" t="s">
        <v>24</v>
      </c>
      <c r="D34" s="189">
        <f t="shared" si="0"/>
        <v>10317.1875</v>
      </c>
      <c r="F34" s="98">
        <f t="shared" si="1"/>
        <v>48</v>
      </c>
      <c r="G34" s="50">
        <f t="shared" si="2"/>
        <v>6937.5</v>
      </c>
      <c r="H34" s="199">
        <f t="shared" si="3"/>
        <v>9003.125</v>
      </c>
      <c r="I34" s="200">
        <f t="shared" si="4"/>
        <v>11631.25</v>
      </c>
      <c r="J34" s="50">
        <v>9250</v>
      </c>
      <c r="K34" s="51">
        <v>12000</v>
      </c>
      <c r="L34" s="52">
        <v>15500</v>
      </c>
      <c r="M34" s="50">
        <v>9250</v>
      </c>
      <c r="N34" s="51">
        <v>12000</v>
      </c>
      <c r="O34" s="52">
        <v>15500</v>
      </c>
      <c r="P34" s="50">
        <v>8450</v>
      </c>
      <c r="Q34" s="51">
        <v>11000</v>
      </c>
      <c r="R34" s="52">
        <v>14150</v>
      </c>
      <c r="S34" s="50">
        <v>9250</v>
      </c>
      <c r="T34" s="51">
        <v>12000</v>
      </c>
      <c r="U34" s="52">
        <v>15500</v>
      </c>
      <c r="V34" s="50">
        <v>9250</v>
      </c>
      <c r="W34" s="51">
        <v>12000</v>
      </c>
      <c r="X34" s="52">
        <v>15500</v>
      </c>
      <c r="Y34" s="50">
        <v>9250</v>
      </c>
      <c r="Z34" s="51">
        <v>12000</v>
      </c>
      <c r="AA34" s="52">
        <v>15500</v>
      </c>
      <c r="AB34" s="50">
        <v>7700</v>
      </c>
      <c r="AC34" s="51">
        <v>10000</v>
      </c>
      <c r="AD34" s="52">
        <v>12900</v>
      </c>
      <c r="AE34" s="50">
        <v>5650</v>
      </c>
      <c r="AF34" s="51">
        <v>7350</v>
      </c>
      <c r="AG34" s="52">
        <v>9500</v>
      </c>
      <c r="AH34" s="50">
        <v>5900</v>
      </c>
      <c r="AI34" s="51">
        <v>7650</v>
      </c>
      <c r="AJ34" s="52">
        <v>9900</v>
      </c>
      <c r="AK34" s="50">
        <v>8650</v>
      </c>
      <c r="AL34" s="51">
        <v>11200</v>
      </c>
      <c r="AM34" s="52">
        <v>14450</v>
      </c>
      <c r="AN34" s="50">
        <v>5200</v>
      </c>
      <c r="AO34" s="51">
        <v>6750</v>
      </c>
      <c r="AP34" s="52">
        <v>8700</v>
      </c>
      <c r="AQ34" s="50">
        <v>6500</v>
      </c>
      <c r="AR34" s="51">
        <v>8400</v>
      </c>
      <c r="AS34" s="52">
        <v>10900</v>
      </c>
      <c r="AT34" s="50">
        <v>4200</v>
      </c>
      <c r="AU34" s="51">
        <v>5450</v>
      </c>
      <c r="AV34" s="52">
        <v>7050</v>
      </c>
      <c r="AW34" s="50">
        <v>3900</v>
      </c>
      <c r="AX34" s="51">
        <v>5050</v>
      </c>
      <c r="AY34" s="52">
        <v>6550</v>
      </c>
      <c r="AZ34" s="50">
        <v>4300</v>
      </c>
      <c r="BA34" s="51">
        <v>5600</v>
      </c>
      <c r="BB34" s="52">
        <v>7250</v>
      </c>
      <c r="BC34" s="50">
        <v>4300</v>
      </c>
      <c r="BD34" s="51">
        <v>5600</v>
      </c>
      <c r="BE34" s="52">
        <v>7250</v>
      </c>
    </row>
    <row r="35" spans="1:57" s="66" customFormat="1">
      <c r="A35" s="588"/>
      <c r="B35" s="92" t="s">
        <v>523</v>
      </c>
      <c r="C35" s="80" t="s">
        <v>24</v>
      </c>
      <c r="D35" s="191">
        <f t="shared" si="0"/>
        <v>14472.222222222223</v>
      </c>
      <c r="F35" s="100">
        <f t="shared" si="1"/>
        <v>27</v>
      </c>
      <c r="G35" s="44">
        <f t="shared" si="2"/>
        <v>9722.2222222222226</v>
      </c>
      <c r="H35" s="205">
        <f t="shared" si="3"/>
        <v>12644.444444444445</v>
      </c>
      <c r="I35" s="206">
        <f t="shared" si="4"/>
        <v>16300</v>
      </c>
      <c r="J35" s="44">
        <v>10000</v>
      </c>
      <c r="K35" s="45">
        <v>13000</v>
      </c>
      <c r="L35" s="46">
        <v>16750</v>
      </c>
      <c r="M35" s="44">
        <v>10000</v>
      </c>
      <c r="N35" s="45">
        <v>13000</v>
      </c>
      <c r="O35" s="46">
        <v>16750</v>
      </c>
      <c r="P35" s="44">
        <v>10000</v>
      </c>
      <c r="Q35" s="45">
        <v>13000</v>
      </c>
      <c r="R35" s="46">
        <v>16750</v>
      </c>
      <c r="S35" s="44">
        <v>10000</v>
      </c>
      <c r="T35" s="45">
        <v>13000</v>
      </c>
      <c r="U35" s="46">
        <v>16750</v>
      </c>
      <c r="V35" s="44">
        <v>10000</v>
      </c>
      <c r="W35" s="45">
        <v>13000</v>
      </c>
      <c r="X35" s="46">
        <v>16750</v>
      </c>
      <c r="Y35" s="44">
        <v>10000</v>
      </c>
      <c r="Z35" s="45">
        <v>13000</v>
      </c>
      <c r="AA35" s="46">
        <v>16750</v>
      </c>
      <c r="AB35" s="44">
        <v>7300</v>
      </c>
      <c r="AC35" s="45">
        <v>9500</v>
      </c>
      <c r="AD35" s="46">
        <v>12250</v>
      </c>
      <c r="AE35" s="44">
        <v>12050</v>
      </c>
      <c r="AF35" s="45">
        <v>15700</v>
      </c>
      <c r="AG35" s="46">
        <v>20250</v>
      </c>
      <c r="AH35" s="44" t="s">
        <v>146</v>
      </c>
      <c r="AI35" s="45" t="s">
        <v>146</v>
      </c>
      <c r="AJ35" s="46" t="s">
        <v>146</v>
      </c>
      <c r="AK35" s="44">
        <v>8150</v>
      </c>
      <c r="AL35" s="45">
        <v>10600</v>
      </c>
      <c r="AM35" s="46">
        <v>13700</v>
      </c>
      <c r="AN35" s="44" t="s">
        <v>146</v>
      </c>
      <c r="AO35" s="45" t="s">
        <v>146</v>
      </c>
      <c r="AP35" s="46" t="s">
        <v>146</v>
      </c>
      <c r="AQ35" s="44" t="s">
        <v>146</v>
      </c>
      <c r="AR35" s="45" t="s">
        <v>146</v>
      </c>
      <c r="AS35" s="46" t="s">
        <v>146</v>
      </c>
      <c r="AT35" s="44" t="s">
        <v>146</v>
      </c>
      <c r="AU35" s="45" t="s">
        <v>146</v>
      </c>
      <c r="AV35" s="46" t="s">
        <v>146</v>
      </c>
      <c r="AW35" s="44" t="s">
        <v>146</v>
      </c>
      <c r="AX35" s="45" t="s">
        <v>146</v>
      </c>
      <c r="AY35" s="46" t="s">
        <v>146</v>
      </c>
      <c r="AZ35" s="44" t="s">
        <v>146</v>
      </c>
      <c r="BA35" s="45" t="s">
        <v>146</v>
      </c>
      <c r="BB35" s="46" t="s">
        <v>146</v>
      </c>
      <c r="BC35" s="44" t="s">
        <v>146</v>
      </c>
      <c r="BD35" s="45" t="s">
        <v>146</v>
      </c>
      <c r="BE35" s="46" t="s">
        <v>146</v>
      </c>
    </row>
    <row r="36" spans="1:57" s="66" customFormat="1">
      <c r="A36" s="588"/>
      <c r="B36" s="91" t="s">
        <v>524</v>
      </c>
      <c r="C36" s="78" t="s">
        <v>22</v>
      </c>
      <c r="D36" s="189">
        <f t="shared" si="0"/>
        <v>9986.1111111111113</v>
      </c>
      <c r="F36" s="98">
        <f t="shared" si="1"/>
        <v>27</v>
      </c>
      <c r="G36" s="50">
        <f t="shared" si="2"/>
        <v>6694.4444444444443</v>
      </c>
      <c r="H36" s="199">
        <f t="shared" si="3"/>
        <v>8744.4444444444453</v>
      </c>
      <c r="I36" s="200">
        <f t="shared" si="4"/>
        <v>11227.777777777777</v>
      </c>
      <c r="J36" s="50">
        <v>6900</v>
      </c>
      <c r="K36" s="51">
        <v>9000</v>
      </c>
      <c r="L36" s="52">
        <v>11550</v>
      </c>
      <c r="M36" s="50">
        <v>6900</v>
      </c>
      <c r="N36" s="51">
        <v>9000</v>
      </c>
      <c r="O36" s="52">
        <v>11550</v>
      </c>
      <c r="P36" s="50">
        <v>6900</v>
      </c>
      <c r="Q36" s="51">
        <v>9000</v>
      </c>
      <c r="R36" s="52">
        <v>11550</v>
      </c>
      <c r="S36" s="50">
        <v>6900</v>
      </c>
      <c r="T36" s="51">
        <v>9000</v>
      </c>
      <c r="U36" s="52">
        <v>11550</v>
      </c>
      <c r="V36" s="50">
        <v>6900</v>
      </c>
      <c r="W36" s="51">
        <v>9000</v>
      </c>
      <c r="X36" s="52">
        <v>11550</v>
      </c>
      <c r="Y36" s="50">
        <v>6900</v>
      </c>
      <c r="Z36" s="51">
        <v>9000</v>
      </c>
      <c r="AA36" s="52">
        <v>11550</v>
      </c>
      <c r="AB36" s="50">
        <v>4950</v>
      </c>
      <c r="AC36" s="51">
        <v>6500</v>
      </c>
      <c r="AD36" s="52">
        <v>8350</v>
      </c>
      <c r="AE36" s="50">
        <v>8300</v>
      </c>
      <c r="AF36" s="51">
        <v>10850</v>
      </c>
      <c r="AG36" s="52">
        <v>13950</v>
      </c>
      <c r="AH36" s="50" t="s">
        <v>146</v>
      </c>
      <c r="AI36" s="51" t="s">
        <v>146</v>
      </c>
      <c r="AJ36" s="52" t="s">
        <v>146</v>
      </c>
      <c r="AK36" s="50">
        <v>5600</v>
      </c>
      <c r="AL36" s="51">
        <v>7350</v>
      </c>
      <c r="AM36" s="52">
        <v>9450</v>
      </c>
      <c r="AN36" s="50" t="s">
        <v>146</v>
      </c>
      <c r="AO36" s="51" t="s">
        <v>146</v>
      </c>
      <c r="AP36" s="52" t="s">
        <v>146</v>
      </c>
      <c r="AQ36" s="50" t="s">
        <v>146</v>
      </c>
      <c r="AR36" s="51" t="s">
        <v>146</v>
      </c>
      <c r="AS36" s="52" t="s">
        <v>146</v>
      </c>
      <c r="AT36" s="50" t="s">
        <v>146</v>
      </c>
      <c r="AU36" s="51" t="s">
        <v>146</v>
      </c>
      <c r="AV36" s="52" t="s">
        <v>146</v>
      </c>
      <c r="AW36" s="50" t="s">
        <v>146</v>
      </c>
      <c r="AX36" s="51" t="s">
        <v>146</v>
      </c>
      <c r="AY36" s="52" t="s">
        <v>146</v>
      </c>
      <c r="AZ36" s="50" t="s">
        <v>146</v>
      </c>
      <c r="BA36" s="51" t="s">
        <v>146</v>
      </c>
      <c r="BB36" s="52" t="s">
        <v>146</v>
      </c>
      <c r="BC36" s="50" t="s">
        <v>146</v>
      </c>
      <c r="BD36" s="51" t="s">
        <v>146</v>
      </c>
      <c r="BE36" s="52" t="s">
        <v>146</v>
      </c>
    </row>
    <row r="37" spans="1:57" s="66" customFormat="1">
      <c r="A37" s="588"/>
      <c r="B37" s="92" t="s">
        <v>525</v>
      </c>
      <c r="C37" s="80" t="s">
        <v>20</v>
      </c>
      <c r="D37" s="191">
        <f t="shared" si="0"/>
        <v>7025</v>
      </c>
      <c r="F37" s="100">
        <f t="shared" si="1"/>
        <v>27</v>
      </c>
      <c r="G37" s="44">
        <f t="shared" si="2"/>
        <v>4944.4444444444443</v>
      </c>
      <c r="H37" s="205">
        <f t="shared" si="3"/>
        <v>6200</v>
      </c>
      <c r="I37" s="206">
        <f t="shared" si="4"/>
        <v>7850</v>
      </c>
      <c r="J37" s="44">
        <v>5100</v>
      </c>
      <c r="K37" s="45">
        <v>6400</v>
      </c>
      <c r="L37" s="46">
        <v>8100</v>
      </c>
      <c r="M37" s="44">
        <v>5100</v>
      </c>
      <c r="N37" s="45">
        <v>6400</v>
      </c>
      <c r="O37" s="46">
        <v>8100</v>
      </c>
      <c r="P37" s="44">
        <v>5100</v>
      </c>
      <c r="Q37" s="45">
        <v>6400</v>
      </c>
      <c r="R37" s="46">
        <v>8100</v>
      </c>
      <c r="S37" s="44">
        <v>5100</v>
      </c>
      <c r="T37" s="45">
        <v>6400</v>
      </c>
      <c r="U37" s="46">
        <v>8100</v>
      </c>
      <c r="V37" s="44">
        <v>5100</v>
      </c>
      <c r="W37" s="45">
        <v>6400</v>
      </c>
      <c r="X37" s="46">
        <v>8100</v>
      </c>
      <c r="Y37" s="44">
        <v>5100</v>
      </c>
      <c r="Z37" s="45">
        <v>6400</v>
      </c>
      <c r="AA37" s="46">
        <v>8100</v>
      </c>
      <c r="AB37" s="44">
        <v>3600</v>
      </c>
      <c r="AC37" s="45">
        <v>4500</v>
      </c>
      <c r="AD37" s="46">
        <v>5700</v>
      </c>
      <c r="AE37" s="44">
        <v>6150</v>
      </c>
      <c r="AF37" s="45">
        <v>7700</v>
      </c>
      <c r="AG37" s="46">
        <v>9750</v>
      </c>
      <c r="AH37" s="44" t="s">
        <v>146</v>
      </c>
      <c r="AI37" s="45" t="s">
        <v>146</v>
      </c>
      <c r="AJ37" s="46" t="s">
        <v>146</v>
      </c>
      <c r="AK37" s="44">
        <v>4150</v>
      </c>
      <c r="AL37" s="45">
        <v>5200</v>
      </c>
      <c r="AM37" s="46">
        <v>6600</v>
      </c>
      <c r="AN37" s="44" t="s">
        <v>146</v>
      </c>
      <c r="AO37" s="45" t="s">
        <v>146</v>
      </c>
      <c r="AP37" s="46" t="s">
        <v>146</v>
      </c>
      <c r="AQ37" s="44" t="s">
        <v>146</v>
      </c>
      <c r="AR37" s="45" t="s">
        <v>146</v>
      </c>
      <c r="AS37" s="46" t="s">
        <v>146</v>
      </c>
      <c r="AT37" s="44" t="s">
        <v>146</v>
      </c>
      <c r="AU37" s="45" t="s">
        <v>146</v>
      </c>
      <c r="AV37" s="46" t="s">
        <v>146</v>
      </c>
      <c r="AW37" s="44" t="s">
        <v>146</v>
      </c>
      <c r="AX37" s="45" t="s">
        <v>146</v>
      </c>
      <c r="AY37" s="46" t="s">
        <v>146</v>
      </c>
      <c r="AZ37" s="44" t="s">
        <v>146</v>
      </c>
      <c r="BA37" s="45" t="s">
        <v>146</v>
      </c>
      <c r="BB37" s="46" t="s">
        <v>146</v>
      </c>
      <c r="BC37" s="44" t="s">
        <v>146</v>
      </c>
      <c r="BD37" s="45" t="s">
        <v>146</v>
      </c>
      <c r="BE37" s="46" t="s">
        <v>146</v>
      </c>
    </row>
    <row r="38" spans="1:57" s="66" customFormat="1">
      <c r="A38" s="588"/>
      <c r="B38" s="91" t="s">
        <v>257</v>
      </c>
      <c r="C38" s="78" t="s">
        <v>6</v>
      </c>
      <c r="D38" s="189">
        <f t="shared" si="0"/>
        <v>17753.571428571428</v>
      </c>
      <c r="F38" s="98">
        <f t="shared" si="1"/>
        <v>21</v>
      </c>
      <c r="G38" s="50">
        <f t="shared" si="2"/>
        <v>11914.285714285714</v>
      </c>
      <c r="H38" s="199">
        <f t="shared" si="3"/>
        <v>15500</v>
      </c>
      <c r="I38" s="200">
        <f t="shared" si="4"/>
        <v>20007.142857142859</v>
      </c>
      <c r="J38" s="50">
        <v>12300</v>
      </c>
      <c r="K38" s="51">
        <v>16000</v>
      </c>
      <c r="L38" s="52">
        <v>20650</v>
      </c>
      <c r="M38" s="50">
        <v>12300</v>
      </c>
      <c r="N38" s="51">
        <v>16000</v>
      </c>
      <c r="O38" s="52">
        <v>20650</v>
      </c>
      <c r="P38" s="50">
        <v>12300</v>
      </c>
      <c r="Q38" s="51">
        <v>16000</v>
      </c>
      <c r="R38" s="52">
        <v>20650</v>
      </c>
      <c r="S38" s="50">
        <v>12300</v>
      </c>
      <c r="T38" s="51">
        <v>16000</v>
      </c>
      <c r="U38" s="52">
        <v>20650</v>
      </c>
      <c r="V38" s="50">
        <v>12300</v>
      </c>
      <c r="W38" s="51">
        <v>16000</v>
      </c>
      <c r="X38" s="52">
        <v>20650</v>
      </c>
      <c r="Y38" s="50">
        <v>12300</v>
      </c>
      <c r="Z38" s="51">
        <v>16000</v>
      </c>
      <c r="AA38" s="52">
        <v>20650</v>
      </c>
      <c r="AB38" s="50">
        <v>9600</v>
      </c>
      <c r="AC38" s="51">
        <v>12500</v>
      </c>
      <c r="AD38" s="52">
        <v>16150</v>
      </c>
      <c r="AE38" s="50" t="s">
        <v>146</v>
      </c>
      <c r="AF38" s="51" t="s">
        <v>146</v>
      </c>
      <c r="AG38" s="52" t="s">
        <v>146</v>
      </c>
      <c r="AH38" s="50" t="s">
        <v>146</v>
      </c>
      <c r="AI38" s="51" t="s">
        <v>146</v>
      </c>
      <c r="AJ38" s="52" t="s">
        <v>146</v>
      </c>
      <c r="AK38" s="50" t="s">
        <v>146</v>
      </c>
      <c r="AL38" s="51" t="s">
        <v>146</v>
      </c>
      <c r="AM38" s="52" t="s">
        <v>146</v>
      </c>
      <c r="AN38" s="50" t="s">
        <v>146</v>
      </c>
      <c r="AO38" s="51" t="s">
        <v>146</v>
      </c>
      <c r="AP38" s="52" t="s">
        <v>146</v>
      </c>
      <c r="AQ38" s="50" t="s">
        <v>146</v>
      </c>
      <c r="AR38" s="51" t="s">
        <v>146</v>
      </c>
      <c r="AS38" s="52" t="s">
        <v>146</v>
      </c>
      <c r="AT38" s="50" t="s">
        <v>146</v>
      </c>
      <c r="AU38" s="51" t="s">
        <v>146</v>
      </c>
      <c r="AV38" s="52" t="s">
        <v>146</v>
      </c>
      <c r="AW38" s="50" t="s">
        <v>146</v>
      </c>
      <c r="AX38" s="51" t="s">
        <v>146</v>
      </c>
      <c r="AY38" s="52" t="s">
        <v>146</v>
      </c>
      <c r="AZ38" s="50" t="s">
        <v>146</v>
      </c>
      <c r="BA38" s="51" t="s">
        <v>146</v>
      </c>
      <c r="BB38" s="52" t="s">
        <v>146</v>
      </c>
      <c r="BC38" s="50" t="s">
        <v>146</v>
      </c>
      <c r="BD38" s="51" t="s">
        <v>146</v>
      </c>
      <c r="BE38" s="52" t="s">
        <v>146</v>
      </c>
    </row>
    <row r="39" spans="1:57" s="66" customFormat="1" ht="15.75" thickBot="1">
      <c r="A39" s="589"/>
      <c r="B39" s="104" t="s">
        <v>526</v>
      </c>
      <c r="C39" s="105" t="s">
        <v>43</v>
      </c>
      <c r="D39" s="194">
        <f t="shared" si="0"/>
        <v>14401.785714285714</v>
      </c>
      <c r="F39" s="117">
        <f t="shared" si="1"/>
        <v>42</v>
      </c>
      <c r="G39" s="47">
        <f t="shared" si="2"/>
        <v>9692.8571428571431</v>
      </c>
      <c r="H39" s="209">
        <f t="shared" si="3"/>
        <v>12575</v>
      </c>
      <c r="I39" s="210">
        <f t="shared" si="4"/>
        <v>16228.571428571429</v>
      </c>
      <c r="J39" s="47">
        <v>12350</v>
      </c>
      <c r="K39" s="48">
        <v>16000</v>
      </c>
      <c r="L39" s="49">
        <v>20650</v>
      </c>
      <c r="M39" s="47">
        <v>12350</v>
      </c>
      <c r="N39" s="48">
        <v>16000</v>
      </c>
      <c r="O39" s="49">
        <v>20650</v>
      </c>
      <c r="P39" s="47">
        <v>11500</v>
      </c>
      <c r="Q39" s="48">
        <v>15000</v>
      </c>
      <c r="R39" s="49">
        <v>19300</v>
      </c>
      <c r="S39" s="47">
        <v>12350</v>
      </c>
      <c r="T39" s="48">
        <v>16000</v>
      </c>
      <c r="U39" s="49">
        <v>20650</v>
      </c>
      <c r="V39" s="47">
        <v>12350</v>
      </c>
      <c r="W39" s="48">
        <v>16000</v>
      </c>
      <c r="X39" s="49">
        <v>20650</v>
      </c>
      <c r="Y39" s="47">
        <v>12350</v>
      </c>
      <c r="Z39" s="48">
        <v>16000</v>
      </c>
      <c r="AA39" s="49">
        <v>20650</v>
      </c>
      <c r="AB39" s="47">
        <v>8850</v>
      </c>
      <c r="AC39" s="48">
        <v>11500</v>
      </c>
      <c r="AD39" s="49">
        <v>14850</v>
      </c>
      <c r="AE39" s="47">
        <v>8500</v>
      </c>
      <c r="AF39" s="48">
        <v>11050</v>
      </c>
      <c r="AG39" s="49">
        <v>14250</v>
      </c>
      <c r="AH39" s="47">
        <v>9300</v>
      </c>
      <c r="AI39" s="48">
        <v>12050</v>
      </c>
      <c r="AJ39" s="49">
        <v>15550</v>
      </c>
      <c r="AK39" s="47">
        <v>8350</v>
      </c>
      <c r="AL39" s="48">
        <v>10800</v>
      </c>
      <c r="AM39" s="49">
        <v>13950</v>
      </c>
      <c r="AN39" s="47">
        <v>7850</v>
      </c>
      <c r="AO39" s="48">
        <v>10150</v>
      </c>
      <c r="AP39" s="49">
        <v>13100</v>
      </c>
      <c r="AQ39" s="47" t="s">
        <v>146</v>
      </c>
      <c r="AR39" s="48" t="s">
        <v>146</v>
      </c>
      <c r="AS39" s="49" t="s">
        <v>146</v>
      </c>
      <c r="AT39" s="47" t="s">
        <v>146</v>
      </c>
      <c r="AU39" s="48" t="s">
        <v>146</v>
      </c>
      <c r="AV39" s="49" t="s">
        <v>146</v>
      </c>
      <c r="AW39" s="47">
        <v>6700</v>
      </c>
      <c r="AX39" s="48">
        <v>8700</v>
      </c>
      <c r="AY39" s="49">
        <v>11250</v>
      </c>
      <c r="AZ39" s="47">
        <v>6450</v>
      </c>
      <c r="BA39" s="48">
        <v>8400</v>
      </c>
      <c r="BB39" s="49">
        <v>10850</v>
      </c>
      <c r="BC39" s="47">
        <v>6450</v>
      </c>
      <c r="BD39" s="48">
        <v>8400</v>
      </c>
      <c r="BE39" s="49">
        <v>10850</v>
      </c>
    </row>
    <row r="40" spans="1:57" s="66" customFormat="1">
      <c r="A40" s="587" t="s">
        <v>527</v>
      </c>
      <c r="B40" s="373" t="s">
        <v>528</v>
      </c>
      <c r="C40" s="103" t="s">
        <v>43</v>
      </c>
      <c r="D40" s="195">
        <f t="shared" si="0"/>
        <v>18491.666666666668</v>
      </c>
      <c r="F40" s="118">
        <f t="shared" si="1"/>
        <v>27</v>
      </c>
      <c r="G40" s="119">
        <f t="shared" si="2"/>
        <v>12433.333333333334</v>
      </c>
      <c r="H40" s="211">
        <f t="shared" si="3"/>
        <v>16144.444444444445</v>
      </c>
      <c r="I40" s="212">
        <f t="shared" si="4"/>
        <v>20838.888888888891</v>
      </c>
      <c r="J40" s="119">
        <v>13100</v>
      </c>
      <c r="K40" s="109">
        <v>17000</v>
      </c>
      <c r="L40" s="110">
        <v>21950</v>
      </c>
      <c r="M40" s="119">
        <v>13100</v>
      </c>
      <c r="N40" s="109">
        <v>17000</v>
      </c>
      <c r="O40" s="110">
        <v>21950</v>
      </c>
      <c r="P40" s="119">
        <v>13100</v>
      </c>
      <c r="Q40" s="109">
        <v>17000</v>
      </c>
      <c r="R40" s="110">
        <v>21950</v>
      </c>
      <c r="S40" s="119">
        <v>13100</v>
      </c>
      <c r="T40" s="109">
        <v>17000</v>
      </c>
      <c r="U40" s="110">
        <v>21950</v>
      </c>
      <c r="V40" s="119">
        <v>13100</v>
      </c>
      <c r="W40" s="109">
        <v>17000</v>
      </c>
      <c r="X40" s="110">
        <v>21950</v>
      </c>
      <c r="Y40" s="119">
        <v>13100</v>
      </c>
      <c r="Z40" s="109">
        <v>17000</v>
      </c>
      <c r="AA40" s="110">
        <v>21950</v>
      </c>
      <c r="AB40" s="119">
        <v>11900</v>
      </c>
      <c r="AC40" s="109">
        <v>15500</v>
      </c>
      <c r="AD40" s="110">
        <v>20000</v>
      </c>
      <c r="AE40" s="119">
        <v>9200</v>
      </c>
      <c r="AF40" s="109">
        <v>12000</v>
      </c>
      <c r="AG40" s="110">
        <v>15450</v>
      </c>
      <c r="AH40" s="119" t="s">
        <v>146</v>
      </c>
      <c r="AI40" s="109" t="s">
        <v>146</v>
      </c>
      <c r="AJ40" s="110" t="s">
        <v>146</v>
      </c>
      <c r="AK40" s="119">
        <v>12200</v>
      </c>
      <c r="AL40" s="109">
        <v>15800</v>
      </c>
      <c r="AM40" s="110">
        <v>20400</v>
      </c>
      <c r="AN40" s="119" t="s">
        <v>146</v>
      </c>
      <c r="AO40" s="109" t="s">
        <v>146</v>
      </c>
      <c r="AP40" s="110" t="s">
        <v>146</v>
      </c>
      <c r="AQ40" s="119" t="s">
        <v>146</v>
      </c>
      <c r="AR40" s="109" t="s">
        <v>146</v>
      </c>
      <c r="AS40" s="110" t="s">
        <v>146</v>
      </c>
      <c r="AT40" s="119" t="s">
        <v>146</v>
      </c>
      <c r="AU40" s="109" t="s">
        <v>146</v>
      </c>
      <c r="AV40" s="110" t="s">
        <v>146</v>
      </c>
      <c r="AW40" s="119" t="s">
        <v>146</v>
      </c>
      <c r="AX40" s="109" t="s">
        <v>146</v>
      </c>
      <c r="AY40" s="110" t="s">
        <v>146</v>
      </c>
      <c r="AZ40" s="119" t="s">
        <v>146</v>
      </c>
      <c r="BA40" s="109" t="s">
        <v>146</v>
      </c>
      <c r="BB40" s="110" t="s">
        <v>146</v>
      </c>
      <c r="BC40" s="119" t="s">
        <v>146</v>
      </c>
      <c r="BD40" s="109" t="s">
        <v>146</v>
      </c>
      <c r="BE40" s="110" t="s">
        <v>146</v>
      </c>
    </row>
    <row r="41" spans="1:57" s="66" customFormat="1">
      <c r="A41" s="588"/>
      <c r="B41" s="372" t="s">
        <v>529</v>
      </c>
      <c r="C41" s="80" t="s">
        <v>30</v>
      </c>
      <c r="D41" s="191">
        <f t="shared" si="0"/>
        <v>15841.666666666668</v>
      </c>
      <c r="F41" s="100">
        <f t="shared" si="1"/>
        <v>27</v>
      </c>
      <c r="G41" s="44">
        <f t="shared" si="2"/>
        <v>10661.111111111111</v>
      </c>
      <c r="H41" s="205">
        <f t="shared" si="3"/>
        <v>13833.333333333334</v>
      </c>
      <c r="I41" s="206">
        <f t="shared" si="4"/>
        <v>17850</v>
      </c>
      <c r="J41" s="44">
        <v>11550</v>
      </c>
      <c r="K41" s="45">
        <v>15000</v>
      </c>
      <c r="L41" s="46">
        <v>19350</v>
      </c>
      <c r="M41" s="44">
        <v>11550</v>
      </c>
      <c r="N41" s="45">
        <v>15000</v>
      </c>
      <c r="O41" s="46">
        <v>19350</v>
      </c>
      <c r="P41" s="44">
        <v>10800</v>
      </c>
      <c r="Q41" s="45">
        <v>14000</v>
      </c>
      <c r="R41" s="46">
        <v>18050</v>
      </c>
      <c r="S41" s="44">
        <v>11550</v>
      </c>
      <c r="T41" s="45">
        <v>15000</v>
      </c>
      <c r="U41" s="46">
        <v>19350</v>
      </c>
      <c r="V41" s="44">
        <v>11550</v>
      </c>
      <c r="W41" s="45">
        <v>15000</v>
      </c>
      <c r="X41" s="46">
        <v>19350</v>
      </c>
      <c r="Y41" s="44">
        <v>11550</v>
      </c>
      <c r="Z41" s="45">
        <v>15000</v>
      </c>
      <c r="AA41" s="46">
        <v>19350</v>
      </c>
      <c r="AB41" s="44">
        <v>8500</v>
      </c>
      <c r="AC41" s="45">
        <v>11000</v>
      </c>
      <c r="AD41" s="46">
        <v>14200</v>
      </c>
      <c r="AE41" s="44">
        <v>8150</v>
      </c>
      <c r="AF41" s="45">
        <v>10550</v>
      </c>
      <c r="AG41" s="46">
        <v>13650</v>
      </c>
      <c r="AH41" s="44" t="s">
        <v>146</v>
      </c>
      <c r="AI41" s="45" t="s">
        <v>146</v>
      </c>
      <c r="AJ41" s="46" t="s">
        <v>146</v>
      </c>
      <c r="AK41" s="44">
        <v>10750</v>
      </c>
      <c r="AL41" s="45">
        <v>13950</v>
      </c>
      <c r="AM41" s="46">
        <v>18000</v>
      </c>
      <c r="AN41" s="44" t="s">
        <v>146</v>
      </c>
      <c r="AO41" s="45" t="s">
        <v>146</v>
      </c>
      <c r="AP41" s="46" t="s">
        <v>146</v>
      </c>
      <c r="AQ41" s="44" t="s">
        <v>146</v>
      </c>
      <c r="AR41" s="45" t="s">
        <v>146</v>
      </c>
      <c r="AS41" s="46" t="s">
        <v>146</v>
      </c>
      <c r="AT41" s="44" t="s">
        <v>146</v>
      </c>
      <c r="AU41" s="45" t="s">
        <v>146</v>
      </c>
      <c r="AV41" s="46" t="s">
        <v>146</v>
      </c>
      <c r="AW41" s="44" t="s">
        <v>146</v>
      </c>
      <c r="AX41" s="45" t="s">
        <v>146</v>
      </c>
      <c r="AY41" s="46" t="s">
        <v>146</v>
      </c>
      <c r="AZ41" s="44" t="s">
        <v>146</v>
      </c>
      <c r="BA41" s="45" t="s">
        <v>146</v>
      </c>
      <c r="BB41" s="46" t="s">
        <v>146</v>
      </c>
      <c r="BC41" s="44" t="s">
        <v>146</v>
      </c>
      <c r="BD41" s="45" t="s">
        <v>146</v>
      </c>
      <c r="BE41" s="46" t="s">
        <v>146</v>
      </c>
    </row>
    <row r="42" spans="1:57" s="66" customFormat="1">
      <c r="A42" s="588"/>
      <c r="B42" s="91" t="s">
        <v>30</v>
      </c>
      <c r="C42" s="78" t="s">
        <v>30</v>
      </c>
      <c r="D42" s="189">
        <f t="shared" si="0"/>
        <v>13763.888888888889</v>
      </c>
      <c r="F42" s="98">
        <f t="shared" si="1"/>
        <v>27</v>
      </c>
      <c r="G42" s="50">
        <f t="shared" si="2"/>
        <v>9255.5555555555547</v>
      </c>
      <c r="H42" s="199">
        <f t="shared" si="3"/>
        <v>12027.777777777777</v>
      </c>
      <c r="I42" s="200">
        <f t="shared" si="4"/>
        <v>15500</v>
      </c>
      <c r="J42" s="50">
        <v>10000</v>
      </c>
      <c r="K42" s="51">
        <v>13000</v>
      </c>
      <c r="L42" s="52">
        <v>16750</v>
      </c>
      <c r="M42" s="50">
        <v>10000</v>
      </c>
      <c r="N42" s="51">
        <v>13000</v>
      </c>
      <c r="O42" s="52">
        <v>16750</v>
      </c>
      <c r="P42" s="50">
        <v>10000</v>
      </c>
      <c r="Q42" s="51">
        <v>13000</v>
      </c>
      <c r="R42" s="52">
        <v>16750</v>
      </c>
      <c r="S42" s="50">
        <v>10000</v>
      </c>
      <c r="T42" s="51">
        <v>13000</v>
      </c>
      <c r="U42" s="52">
        <v>16750</v>
      </c>
      <c r="V42" s="50">
        <v>10000</v>
      </c>
      <c r="W42" s="51">
        <v>13000</v>
      </c>
      <c r="X42" s="52">
        <v>16750</v>
      </c>
      <c r="Y42" s="50">
        <v>10000</v>
      </c>
      <c r="Z42" s="51">
        <v>13000</v>
      </c>
      <c r="AA42" s="52">
        <v>16750</v>
      </c>
      <c r="AB42" s="50">
        <v>6950</v>
      </c>
      <c r="AC42" s="51">
        <v>9000</v>
      </c>
      <c r="AD42" s="52">
        <v>11600</v>
      </c>
      <c r="AE42" s="50">
        <v>7050</v>
      </c>
      <c r="AF42" s="51">
        <v>9150</v>
      </c>
      <c r="AG42" s="52">
        <v>11800</v>
      </c>
      <c r="AH42" s="50" t="s">
        <v>146</v>
      </c>
      <c r="AI42" s="51" t="s">
        <v>146</v>
      </c>
      <c r="AJ42" s="52" t="s">
        <v>146</v>
      </c>
      <c r="AK42" s="50">
        <v>9300</v>
      </c>
      <c r="AL42" s="51">
        <v>12100</v>
      </c>
      <c r="AM42" s="52">
        <v>15600</v>
      </c>
      <c r="AN42" s="50" t="s">
        <v>146</v>
      </c>
      <c r="AO42" s="51" t="s">
        <v>146</v>
      </c>
      <c r="AP42" s="52" t="s">
        <v>146</v>
      </c>
      <c r="AQ42" s="50" t="s">
        <v>146</v>
      </c>
      <c r="AR42" s="51" t="s">
        <v>146</v>
      </c>
      <c r="AS42" s="52" t="s">
        <v>146</v>
      </c>
      <c r="AT42" s="50" t="s">
        <v>146</v>
      </c>
      <c r="AU42" s="51" t="s">
        <v>146</v>
      </c>
      <c r="AV42" s="52" t="s">
        <v>146</v>
      </c>
      <c r="AW42" s="50" t="s">
        <v>146</v>
      </c>
      <c r="AX42" s="51" t="s">
        <v>146</v>
      </c>
      <c r="AY42" s="52" t="s">
        <v>146</v>
      </c>
      <c r="AZ42" s="50" t="s">
        <v>146</v>
      </c>
      <c r="BA42" s="51" t="s">
        <v>146</v>
      </c>
      <c r="BB42" s="52" t="s">
        <v>146</v>
      </c>
      <c r="BC42" s="50" t="s">
        <v>146</v>
      </c>
      <c r="BD42" s="51" t="s">
        <v>146</v>
      </c>
      <c r="BE42" s="52" t="s">
        <v>146</v>
      </c>
    </row>
    <row r="43" spans="1:57" s="66" customFormat="1">
      <c r="A43" s="588"/>
      <c r="B43" s="92" t="s">
        <v>28</v>
      </c>
      <c r="C43" s="80" t="s">
        <v>28</v>
      </c>
      <c r="D43" s="191">
        <f t="shared" si="0"/>
        <v>10644.444444444445</v>
      </c>
      <c r="F43" s="100">
        <f t="shared" si="1"/>
        <v>27</v>
      </c>
      <c r="G43" s="44">
        <f t="shared" si="2"/>
        <v>7127.7777777777774</v>
      </c>
      <c r="H43" s="205">
        <f t="shared" si="3"/>
        <v>9316.6666666666661</v>
      </c>
      <c r="I43" s="206">
        <f t="shared" si="4"/>
        <v>11972.222222222223</v>
      </c>
      <c r="J43" s="44">
        <v>7650</v>
      </c>
      <c r="K43" s="45">
        <v>10000</v>
      </c>
      <c r="L43" s="46">
        <v>12850</v>
      </c>
      <c r="M43" s="44">
        <v>7650</v>
      </c>
      <c r="N43" s="45">
        <v>10000</v>
      </c>
      <c r="O43" s="46">
        <v>12850</v>
      </c>
      <c r="P43" s="44">
        <v>7650</v>
      </c>
      <c r="Q43" s="45">
        <v>10000</v>
      </c>
      <c r="R43" s="46">
        <v>12850</v>
      </c>
      <c r="S43" s="44">
        <v>7650</v>
      </c>
      <c r="T43" s="45">
        <v>10000</v>
      </c>
      <c r="U43" s="46">
        <v>12850</v>
      </c>
      <c r="V43" s="44">
        <v>7650</v>
      </c>
      <c r="W43" s="45">
        <v>10000</v>
      </c>
      <c r="X43" s="46">
        <v>12850</v>
      </c>
      <c r="Y43" s="44">
        <v>7650</v>
      </c>
      <c r="Z43" s="45">
        <v>10000</v>
      </c>
      <c r="AA43" s="46">
        <v>12850</v>
      </c>
      <c r="AB43" s="44">
        <v>5750</v>
      </c>
      <c r="AC43" s="45">
        <v>7500</v>
      </c>
      <c r="AD43" s="46">
        <v>9650</v>
      </c>
      <c r="AE43" s="44">
        <v>5400</v>
      </c>
      <c r="AF43" s="45">
        <v>7050</v>
      </c>
      <c r="AG43" s="46">
        <v>9050</v>
      </c>
      <c r="AH43" s="44" t="s">
        <v>146</v>
      </c>
      <c r="AI43" s="45" t="s">
        <v>146</v>
      </c>
      <c r="AJ43" s="46" t="s">
        <v>146</v>
      </c>
      <c r="AK43" s="44">
        <v>7100</v>
      </c>
      <c r="AL43" s="45">
        <v>9300</v>
      </c>
      <c r="AM43" s="46">
        <v>11950</v>
      </c>
      <c r="AN43" s="44" t="s">
        <v>146</v>
      </c>
      <c r="AO43" s="45" t="s">
        <v>146</v>
      </c>
      <c r="AP43" s="46" t="s">
        <v>146</v>
      </c>
      <c r="AQ43" s="44" t="s">
        <v>146</v>
      </c>
      <c r="AR43" s="45" t="s">
        <v>146</v>
      </c>
      <c r="AS43" s="46" t="s">
        <v>146</v>
      </c>
      <c r="AT43" s="44" t="s">
        <v>146</v>
      </c>
      <c r="AU43" s="45" t="s">
        <v>146</v>
      </c>
      <c r="AV43" s="46" t="s">
        <v>146</v>
      </c>
      <c r="AW43" s="44" t="s">
        <v>146</v>
      </c>
      <c r="AX43" s="45" t="s">
        <v>146</v>
      </c>
      <c r="AY43" s="46" t="s">
        <v>146</v>
      </c>
      <c r="AZ43" s="44" t="s">
        <v>146</v>
      </c>
      <c r="BA43" s="45" t="s">
        <v>146</v>
      </c>
      <c r="BB43" s="46" t="s">
        <v>146</v>
      </c>
      <c r="BC43" s="44" t="s">
        <v>146</v>
      </c>
      <c r="BD43" s="45" t="s">
        <v>146</v>
      </c>
      <c r="BE43" s="46" t="s">
        <v>146</v>
      </c>
    </row>
    <row r="44" spans="1:57" s="66" customFormat="1" ht="15.75" thickBot="1">
      <c r="A44" s="589"/>
      <c r="B44" s="93" t="s">
        <v>26</v>
      </c>
      <c r="C44" s="94" t="s">
        <v>26</v>
      </c>
      <c r="D44" s="192">
        <f t="shared" si="0"/>
        <v>7355.5555555555547</v>
      </c>
      <c r="F44" s="111">
        <f t="shared" si="1"/>
        <v>27</v>
      </c>
      <c r="G44" s="106">
        <f t="shared" si="2"/>
        <v>5150</v>
      </c>
      <c r="H44" s="203">
        <f t="shared" si="3"/>
        <v>6433.333333333333</v>
      </c>
      <c r="I44" s="204">
        <f t="shared" si="4"/>
        <v>8277.7777777777774</v>
      </c>
      <c r="J44" s="106">
        <v>5600</v>
      </c>
      <c r="K44" s="107">
        <v>7000</v>
      </c>
      <c r="L44" s="108">
        <v>9000</v>
      </c>
      <c r="M44" s="106">
        <v>5600</v>
      </c>
      <c r="N44" s="107">
        <v>7000</v>
      </c>
      <c r="O44" s="108">
        <v>9000</v>
      </c>
      <c r="P44" s="106">
        <v>5600</v>
      </c>
      <c r="Q44" s="107">
        <v>7000</v>
      </c>
      <c r="R44" s="108">
        <v>9000</v>
      </c>
      <c r="S44" s="106">
        <v>5600</v>
      </c>
      <c r="T44" s="107">
        <v>7000</v>
      </c>
      <c r="U44" s="108">
        <v>9000</v>
      </c>
      <c r="V44" s="106">
        <v>5600</v>
      </c>
      <c r="W44" s="107">
        <v>7000</v>
      </c>
      <c r="X44" s="108">
        <v>9000</v>
      </c>
      <c r="Y44" s="106">
        <v>5600</v>
      </c>
      <c r="Z44" s="107">
        <v>7000</v>
      </c>
      <c r="AA44" s="108">
        <v>9000</v>
      </c>
      <c r="AB44" s="106">
        <v>3600</v>
      </c>
      <c r="AC44" s="107">
        <v>4500</v>
      </c>
      <c r="AD44" s="108">
        <v>5800</v>
      </c>
      <c r="AE44" s="106">
        <v>3950</v>
      </c>
      <c r="AF44" s="107">
        <v>4900</v>
      </c>
      <c r="AG44" s="108">
        <v>6350</v>
      </c>
      <c r="AH44" s="106" t="s">
        <v>146</v>
      </c>
      <c r="AI44" s="107" t="s">
        <v>146</v>
      </c>
      <c r="AJ44" s="108" t="s">
        <v>146</v>
      </c>
      <c r="AK44" s="106">
        <v>5200</v>
      </c>
      <c r="AL44" s="107">
        <v>6500</v>
      </c>
      <c r="AM44" s="108">
        <v>8350</v>
      </c>
      <c r="AN44" s="106" t="s">
        <v>146</v>
      </c>
      <c r="AO44" s="107" t="s">
        <v>146</v>
      </c>
      <c r="AP44" s="108" t="s">
        <v>146</v>
      </c>
      <c r="AQ44" s="106" t="s">
        <v>146</v>
      </c>
      <c r="AR44" s="107" t="s">
        <v>146</v>
      </c>
      <c r="AS44" s="108" t="s">
        <v>146</v>
      </c>
      <c r="AT44" s="106" t="s">
        <v>146</v>
      </c>
      <c r="AU44" s="107" t="s">
        <v>146</v>
      </c>
      <c r="AV44" s="108" t="s">
        <v>146</v>
      </c>
      <c r="AW44" s="106" t="s">
        <v>146</v>
      </c>
      <c r="AX44" s="107" t="s">
        <v>146</v>
      </c>
      <c r="AY44" s="108" t="s">
        <v>146</v>
      </c>
      <c r="AZ44" s="106" t="s">
        <v>146</v>
      </c>
      <c r="BA44" s="107" t="s">
        <v>146</v>
      </c>
      <c r="BB44" s="108" t="s">
        <v>146</v>
      </c>
      <c r="BC44" s="106" t="s">
        <v>146</v>
      </c>
      <c r="BD44" s="107" t="s">
        <v>146</v>
      </c>
      <c r="BE44" s="108" t="s">
        <v>146</v>
      </c>
    </row>
    <row r="45" spans="1:57" s="66" customFormat="1">
      <c r="A45" s="587" t="s">
        <v>530</v>
      </c>
      <c r="B45" s="95" t="s">
        <v>531</v>
      </c>
      <c r="C45" s="96" t="s">
        <v>43</v>
      </c>
      <c r="D45" s="193">
        <f t="shared" si="0"/>
        <v>18132.142857142855</v>
      </c>
      <c r="F45" s="116">
        <f t="shared" si="1"/>
        <v>21</v>
      </c>
      <c r="G45" s="41">
        <f t="shared" si="2"/>
        <v>14378.571428571429</v>
      </c>
      <c r="H45" s="207">
        <f t="shared" si="3"/>
        <v>16571.428571428572</v>
      </c>
      <c r="I45" s="208">
        <f t="shared" si="4"/>
        <v>19692.857142857141</v>
      </c>
      <c r="J45" s="41">
        <v>14750</v>
      </c>
      <c r="K45" s="42">
        <v>17000</v>
      </c>
      <c r="L45" s="43">
        <v>20200</v>
      </c>
      <c r="M45" s="41">
        <v>14750</v>
      </c>
      <c r="N45" s="42">
        <v>17000</v>
      </c>
      <c r="O45" s="43">
        <v>20200</v>
      </c>
      <c r="P45" s="41">
        <v>14750</v>
      </c>
      <c r="Q45" s="42">
        <v>17000</v>
      </c>
      <c r="R45" s="43">
        <v>20200</v>
      </c>
      <c r="S45" s="41">
        <v>14750</v>
      </c>
      <c r="T45" s="42">
        <v>17000</v>
      </c>
      <c r="U45" s="43">
        <v>20200</v>
      </c>
      <c r="V45" s="41">
        <v>14750</v>
      </c>
      <c r="W45" s="42">
        <v>17000</v>
      </c>
      <c r="X45" s="43">
        <v>20200</v>
      </c>
      <c r="Y45" s="41">
        <v>14750</v>
      </c>
      <c r="Z45" s="42">
        <v>17000</v>
      </c>
      <c r="AA45" s="43">
        <v>20200</v>
      </c>
      <c r="AB45" s="41">
        <v>12150</v>
      </c>
      <c r="AC45" s="42">
        <v>14000</v>
      </c>
      <c r="AD45" s="43">
        <v>16650</v>
      </c>
      <c r="AE45" s="41" t="s">
        <v>146</v>
      </c>
      <c r="AF45" s="42" t="s">
        <v>146</v>
      </c>
      <c r="AG45" s="43" t="s">
        <v>146</v>
      </c>
      <c r="AH45" s="41" t="s">
        <v>146</v>
      </c>
      <c r="AI45" s="42" t="s">
        <v>146</v>
      </c>
      <c r="AJ45" s="43" t="s">
        <v>146</v>
      </c>
      <c r="AK45" s="41" t="s">
        <v>146</v>
      </c>
      <c r="AL45" s="42" t="s">
        <v>146</v>
      </c>
      <c r="AM45" s="43" t="s">
        <v>146</v>
      </c>
      <c r="AN45" s="41" t="s">
        <v>146</v>
      </c>
      <c r="AO45" s="42" t="s">
        <v>146</v>
      </c>
      <c r="AP45" s="43" t="s">
        <v>146</v>
      </c>
      <c r="AQ45" s="41" t="s">
        <v>146</v>
      </c>
      <c r="AR45" s="42" t="s">
        <v>146</v>
      </c>
      <c r="AS45" s="43" t="s">
        <v>146</v>
      </c>
      <c r="AT45" s="41" t="s">
        <v>146</v>
      </c>
      <c r="AU45" s="42" t="s">
        <v>146</v>
      </c>
      <c r="AV45" s="43" t="s">
        <v>146</v>
      </c>
      <c r="AW45" s="41" t="s">
        <v>146</v>
      </c>
      <c r="AX45" s="42" t="s">
        <v>146</v>
      </c>
      <c r="AY45" s="43" t="s">
        <v>146</v>
      </c>
      <c r="AZ45" s="41" t="s">
        <v>146</v>
      </c>
      <c r="BA45" s="42" t="s">
        <v>146</v>
      </c>
      <c r="BB45" s="43" t="s">
        <v>146</v>
      </c>
      <c r="BC45" s="41" t="s">
        <v>146</v>
      </c>
      <c r="BD45" s="42" t="s">
        <v>146</v>
      </c>
      <c r="BE45" s="43" t="s">
        <v>146</v>
      </c>
    </row>
    <row r="46" spans="1:57" s="66" customFormat="1">
      <c r="A46" s="588"/>
      <c r="B46" s="91" t="s">
        <v>532</v>
      </c>
      <c r="C46" s="78" t="s">
        <v>43</v>
      </c>
      <c r="D46" s="189">
        <f t="shared" si="0"/>
        <v>13225</v>
      </c>
      <c r="F46" s="98">
        <f t="shared" si="1"/>
        <v>30</v>
      </c>
      <c r="G46" s="50">
        <f t="shared" si="2"/>
        <v>8850</v>
      </c>
      <c r="H46" s="199">
        <f t="shared" si="3"/>
        <v>11560</v>
      </c>
      <c r="I46" s="200">
        <f t="shared" si="4"/>
        <v>14890</v>
      </c>
      <c r="J46" s="50">
        <v>9950</v>
      </c>
      <c r="K46" s="51">
        <v>13000</v>
      </c>
      <c r="L46" s="52">
        <v>16750</v>
      </c>
      <c r="M46" s="50">
        <v>9950</v>
      </c>
      <c r="N46" s="51">
        <v>13000</v>
      </c>
      <c r="O46" s="52">
        <v>16750</v>
      </c>
      <c r="P46" s="50">
        <v>9200</v>
      </c>
      <c r="Q46" s="51">
        <v>12000</v>
      </c>
      <c r="R46" s="52">
        <v>15450</v>
      </c>
      <c r="S46" s="50">
        <v>9950</v>
      </c>
      <c r="T46" s="51">
        <v>13000</v>
      </c>
      <c r="U46" s="52">
        <v>16750</v>
      </c>
      <c r="V46" s="50">
        <v>9950</v>
      </c>
      <c r="W46" s="51">
        <v>13000</v>
      </c>
      <c r="X46" s="52">
        <v>16750</v>
      </c>
      <c r="Y46" s="50">
        <v>9950</v>
      </c>
      <c r="Z46" s="51">
        <v>13000</v>
      </c>
      <c r="AA46" s="52">
        <v>16750</v>
      </c>
      <c r="AB46" s="50">
        <v>8450</v>
      </c>
      <c r="AC46" s="51">
        <v>11000</v>
      </c>
      <c r="AD46" s="52">
        <v>14150</v>
      </c>
      <c r="AE46" s="50">
        <v>7950</v>
      </c>
      <c r="AF46" s="51">
        <v>10400</v>
      </c>
      <c r="AG46" s="52">
        <v>13400</v>
      </c>
      <c r="AH46" s="50" t="s">
        <v>146</v>
      </c>
      <c r="AI46" s="51" t="s">
        <v>146</v>
      </c>
      <c r="AJ46" s="52" t="s">
        <v>146</v>
      </c>
      <c r="AK46" s="50">
        <v>7250</v>
      </c>
      <c r="AL46" s="51">
        <v>9500</v>
      </c>
      <c r="AM46" s="52">
        <v>12250</v>
      </c>
      <c r="AN46" s="50" t="s">
        <v>146</v>
      </c>
      <c r="AO46" s="51" t="s">
        <v>146</v>
      </c>
      <c r="AP46" s="52" t="s">
        <v>146</v>
      </c>
      <c r="AQ46" s="50" t="s">
        <v>146</v>
      </c>
      <c r="AR46" s="51" t="s">
        <v>146</v>
      </c>
      <c r="AS46" s="52" t="s">
        <v>146</v>
      </c>
      <c r="AT46" s="50" t="s">
        <v>146</v>
      </c>
      <c r="AU46" s="51" t="s">
        <v>146</v>
      </c>
      <c r="AV46" s="52" t="s">
        <v>146</v>
      </c>
      <c r="AW46" s="50">
        <v>5900</v>
      </c>
      <c r="AX46" s="51">
        <v>7700</v>
      </c>
      <c r="AY46" s="52">
        <v>9900</v>
      </c>
      <c r="AZ46" s="50" t="s">
        <v>146</v>
      </c>
      <c r="BA46" s="51" t="s">
        <v>146</v>
      </c>
      <c r="BB46" s="52" t="s">
        <v>146</v>
      </c>
      <c r="BC46" s="50" t="s">
        <v>146</v>
      </c>
      <c r="BD46" s="51" t="s">
        <v>146</v>
      </c>
      <c r="BE46" s="52" t="s">
        <v>146</v>
      </c>
    </row>
    <row r="47" spans="1:57" s="66" customFormat="1">
      <c r="A47" s="588"/>
      <c r="B47" s="92" t="s">
        <v>533</v>
      </c>
      <c r="C47" s="80" t="s">
        <v>43</v>
      </c>
      <c r="D47" s="191">
        <f t="shared" si="0"/>
        <v>9202.5</v>
      </c>
      <c r="F47" s="100">
        <f t="shared" si="1"/>
        <v>30</v>
      </c>
      <c r="G47" s="44">
        <f t="shared" si="2"/>
        <v>6175</v>
      </c>
      <c r="H47" s="205">
        <f t="shared" si="3"/>
        <v>8060</v>
      </c>
      <c r="I47" s="206">
        <f t="shared" si="4"/>
        <v>10345</v>
      </c>
      <c r="J47" s="44">
        <v>6900</v>
      </c>
      <c r="K47" s="45">
        <v>9000</v>
      </c>
      <c r="L47" s="46">
        <v>11550</v>
      </c>
      <c r="M47" s="44">
        <v>6900</v>
      </c>
      <c r="N47" s="45">
        <v>9000</v>
      </c>
      <c r="O47" s="46">
        <v>11550</v>
      </c>
      <c r="P47" s="44">
        <v>6900</v>
      </c>
      <c r="Q47" s="45">
        <v>9000</v>
      </c>
      <c r="R47" s="46">
        <v>11550</v>
      </c>
      <c r="S47" s="44">
        <v>6900</v>
      </c>
      <c r="T47" s="45">
        <v>9000</v>
      </c>
      <c r="U47" s="46">
        <v>11550</v>
      </c>
      <c r="V47" s="44">
        <v>6900</v>
      </c>
      <c r="W47" s="45">
        <v>9000</v>
      </c>
      <c r="X47" s="46">
        <v>11550</v>
      </c>
      <c r="Y47" s="44">
        <v>6900</v>
      </c>
      <c r="Z47" s="45">
        <v>9000</v>
      </c>
      <c r="AA47" s="46">
        <v>11550</v>
      </c>
      <c r="AB47" s="44">
        <v>5750</v>
      </c>
      <c r="AC47" s="45">
        <v>7500</v>
      </c>
      <c r="AD47" s="46">
        <v>9650</v>
      </c>
      <c r="AE47" s="44">
        <v>5500</v>
      </c>
      <c r="AF47" s="45">
        <v>7200</v>
      </c>
      <c r="AG47" s="46">
        <v>9200</v>
      </c>
      <c r="AH47" s="44" t="s">
        <v>146</v>
      </c>
      <c r="AI47" s="45" t="s">
        <v>146</v>
      </c>
      <c r="AJ47" s="46" t="s">
        <v>146</v>
      </c>
      <c r="AK47" s="44">
        <v>5050</v>
      </c>
      <c r="AL47" s="45">
        <v>6600</v>
      </c>
      <c r="AM47" s="46">
        <v>8450</v>
      </c>
      <c r="AN47" s="44" t="s">
        <v>146</v>
      </c>
      <c r="AO47" s="45" t="s">
        <v>146</v>
      </c>
      <c r="AP47" s="46" t="s">
        <v>146</v>
      </c>
      <c r="AQ47" s="44" t="s">
        <v>146</v>
      </c>
      <c r="AR47" s="45" t="s">
        <v>146</v>
      </c>
      <c r="AS47" s="46" t="s">
        <v>146</v>
      </c>
      <c r="AT47" s="44" t="s">
        <v>146</v>
      </c>
      <c r="AU47" s="45" t="s">
        <v>146</v>
      </c>
      <c r="AV47" s="46" t="s">
        <v>146</v>
      </c>
      <c r="AW47" s="44">
        <v>4050</v>
      </c>
      <c r="AX47" s="45">
        <v>5300</v>
      </c>
      <c r="AY47" s="46">
        <v>6850</v>
      </c>
      <c r="AZ47" s="44" t="s">
        <v>146</v>
      </c>
      <c r="BA47" s="45" t="s">
        <v>146</v>
      </c>
      <c r="BB47" s="46" t="s">
        <v>146</v>
      </c>
      <c r="BC47" s="44" t="s">
        <v>146</v>
      </c>
      <c r="BD47" s="45" t="s">
        <v>146</v>
      </c>
      <c r="BE47" s="46" t="s">
        <v>146</v>
      </c>
    </row>
    <row r="48" spans="1:57" s="66" customFormat="1">
      <c r="A48" s="588"/>
      <c r="B48" s="91" t="s">
        <v>534</v>
      </c>
      <c r="C48" s="78" t="s">
        <v>43</v>
      </c>
      <c r="D48" s="189">
        <f t="shared" si="0"/>
        <v>7012.5</v>
      </c>
      <c r="F48" s="98">
        <f t="shared" si="1"/>
        <v>30</v>
      </c>
      <c r="G48" s="50">
        <f t="shared" si="2"/>
        <v>4685</v>
      </c>
      <c r="H48" s="199">
        <f t="shared" si="3"/>
        <v>6135</v>
      </c>
      <c r="I48" s="200">
        <f t="shared" si="4"/>
        <v>7890</v>
      </c>
      <c r="J48" s="50">
        <v>5350</v>
      </c>
      <c r="K48" s="51">
        <v>7000</v>
      </c>
      <c r="L48" s="52">
        <v>9000</v>
      </c>
      <c r="M48" s="50">
        <v>5350</v>
      </c>
      <c r="N48" s="51">
        <v>7000</v>
      </c>
      <c r="O48" s="52">
        <v>9000</v>
      </c>
      <c r="P48" s="50">
        <v>5350</v>
      </c>
      <c r="Q48" s="51">
        <v>7000</v>
      </c>
      <c r="R48" s="52">
        <v>9000</v>
      </c>
      <c r="S48" s="50">
        <v>5350</v>
      </c>
      <c r="T48" s="51">
        <v>7000</v>
      </c>
      <c r="U48" s="52">
        <v>9000</v>
      </c>
      <c r="V48" s="50">
        <v>5350</v>
      </c>
      <c r="W48" s="51">
        <v>7000</v>
      </c>
      <c r="X48" s="52">
        <v>9000</v>
      </c>
      <c r="Y48" s="50">
        <v>5350</v>
      </c>
      <c r="Z48" s="51">
        <v>7000</v>
      </c>
      <c r="AA48" s="52">
        <v>9000</v>
      </c>
      <c r="AB48" s="50">
        <v>3450</v>
      </c>
      <c r="AC48" s="51">
        <v>4500</v>
      </c>
      <c r="AD48" s="52">
        <v>5800</v>
      </c>
      <c r="AE48" s="50">
        <v>4250</v>
      </c>
      <c r="AF48" s="51">
        <v>5600</v>
      </c>
      <c r="AG48" s="52">
        <v>7200</v>
      </c>
      <c r="AH48" s="50" t="s">
        <v>146</v>
      </c>
      <c r="AI48" s="51" t="s">
        <v>146</v>
      </c>
      <c r="AJ48" s="52" t="s">
        <v>146</v>
      </c>
      <c r="AK48" s="50">
        <v>3900</v>
      </c>
      <c r="AL48" s="51">
        <v>5100</v>
      </c>
      <c r="AM48" s="52">
        <v>6600</v>
      </c>
      <c r="AN48" s="50" t="s">
        <v>146</v>
      </c>
      <c r="AO48" s="51" t="s">
        <v>146</v>
      </c>
      <c r="AP48" s="52" t="s">
        <v>146</v>
      </c>
      <c r="AQ48" s="50" t="s">
        <v>146</v>
      </c>
      <c r="AR48" s="51" t="s">
        <v>146</v>
      </c>
      <c r="AS48" s="52" t="s">
        <v>146</v>
      </c>
      <c r="AT48" s="50" t="s">
        <v>146</v>
      </c>
      <c r="AU48" s="51" t="s">
        <v>146</v>
      </c>
      <c r="AV48" s="52" t="s">
        <v>146</v>
      </c>
      <c r="AW48" s="50">
        <v>3150</v>
      </c>
      <c r="AX48" s="51">
        <v>4150</v>
      </c>
      <c r="AY48" s="52">
        <v>5300</v>
      </c>
      <c r="AZ48" s="50" t="s">
        <v>146</v>
      </c>
      <c r="BA48" s="51" t="s">
        <v>146</v>
      </c>
      <c r="BB48" s="52" t="s">
        <v>146</v>
      </c>
      <c r="BC48" s="50" t="s">
        <v>146</v>
      </c>
      <c r="BD48" s="51" t="s">
        <v>146</v>
      </c>
      <c r="BE48" s="52" t="s">
        <v>146</v>
      </c>
    </row>
    <row r="49" spans="1:57" s="66" customFormat="1" ht="15.75" thickBot="1">
      <c r="A49" s="589"/>
      <c r="B49" s="104" t="s">
        <v>535</v>
      </c>
      <c r="C49" s="105" t="s">
        <v>43</v>
      </c>
      <c r="D49" s="194">
        <f t="shared" si="0"/>
        <v>16425</v>
      </c>
      <c r="F49" s="117">
        <f t="shared" si="1"/>
        <v>18</v>
      </c>
      <c r="G49" s="47">
        <f t="shared" si="2"/>
        <v>13000</v>
      </c>
      <c r="H49" s="209">
        <f t="shared" si="3"/>
        <v>15000</v>
      </c>
      <c r="I49" s="210">
        <f t="shared" si="4"/>
        <v>17850</v>
      </c>
      <c r="J49" s="47">
        <v>13000</v>
      </c>
      <c r="K49" s="48">
        <v>15000</v>
      </c>
      <c r="L49" s="49">
        <v>17850</v>
      </c>
      <c r="M49" s="47">
        <v>13000</v>
      </c>
      <c r="N49" s="48">
        <v>15000</v>
      </c>
      <c r="O49" s="49">
        <v>17850</v>
      </c>
      <c r="P49" s="47">
        <v>13000</v>
      </c>
      <c r="Q49" s="48">
        <v>15000</v>
      </c>
      <c r="R49" s="49">
        <v>17850</v>
      </c>
      <c r="S49" s="47">
        <v>13000</v>
      </c>
      <c r="T49" s="48">
        <v>15000</v>
      </c>
      <c r="U49" s="49">
        <v>17850</v>
      </c>
      <c r="V49" s="47">
        <v>13000</v>
      </c>
      <c r="W49" s="48">
        <v>15000</v>
      </c>
      <c r="X49" s="49">
        <v>17850</v>
      </c>
      <c r="Y49" s="47">
        <v>13000</v>
      </c>
      <c r="Z49" s="48">
        <v>15000</v>
      </c>
      <c r="AA49" s="49">
        <v>17850</v>
      </c>
      <c r="AB49" s="47" t="s">
        <v>146</v>
      </c>
      <c r="AC49" s="48" t="s">
        <v>146</v>
      </c>
      <c r="AD49" s="49" t="s">
        <v>146</v>
      </c>
      <c r="AE49" s="47" t="s">
        <v>146</v>
      </c>
      <c r="AF49" s="48" t="s">
        <v>146</v>
      </c>
      <c r="AG49" s="49" t="s">
        <v>146</v>
      </c>
      <c r="AH49" s="47" t="s">
        <v>146</v>
      </c>
      <c r="AI49" s="48" t="s">
        <v>146</v>
      </c>
      <c r="AJ49" s="49" t="s">
        <v>146</v>
      </c>
      <c r="AK49" s="47" t="s">
        <v>146</v>
      </c>
      <c r="AL49" s="48" t="s">
        <v>146</v>
      </c>
      <c r="AM49" s="49" t="s">
        <v>146</v>
      </c>
      <c r="AN49" s="47" t="s">
        <v>146</v>
      </c>
      <c r="AO49" s="48" t="s">
        <v>146</v>
      </c>
      <c r="AP49" s="49" t="s">
        <v>146</v>
      </c>
      <c r="AQ49" s="47" t="s">
        <v>146</v>
      </c>
      <c r="AR49" s="48" t="s">
        <v>146</v>
      </c>
      <c r="AS49" s="49" t="s">
        <v>146</v>
      </c>
      <c r="AT49" s="47" t="s">
        <v>146</v>
      </c>
      <c r="AU49" s="48" t="s">
        <v>146</v>
      </c>
      <c r="AV49" s="49" t="s">
        <v>146</v>
      </c>
      <c r="AW49" s="47" t="s">
        <v>146</v>
      </c>
      <c r="AX49" s="48" t="s">
        <v>146</v>
      </c>
      <c r="AY49" s="49" t="s">
        <v>146</v>
      </c>
      <c r="AZ49" s="47" t="s">
        <v>146</v>
      </c>
      <c r="BA49" s="48" t="s">
        <v>146</v>
      </c>
      <c r="BB49" s="49" t="s">
        <v>146</v>
      </c>
      <c r="BC49" s="47" t="s">
        <v>146</v>
      </c>
      <c r="BD49" s="48" t="s">
        <v>146</v>
      </c>
      <c r="BE49" s="49" t="s">
        <v>146</v>
      </c>
    </row>
    <row r="50" spans="1:57" s="66" customFormat="1">
      <c r="A50" s="587" t="s">
        <v>536</v>
      </c>
      <c r="B50" s="102" t="s">
        <v>537</v>
      </c>
      <c r="C50" s="103" t="s">
        <v>43</v>
      </c>
      <c r="D50" s="195">
        <f t="shared" si="0"/>
        <v>12641.666666666668</v>
      </c>
      <c r="F50" s="118">
        <f t="shared" si="1"/>
        <v>18</v>
      </c>
      <c r="G50" s="119">
        <f t="shared" si="2"/>
        <v>8500</v>
      </c>
      <c r="H50" s="211">
        <f t="shared" si="3"/>
        <v>11033.333333333334</v>
      </c>
      <c r="I50" s="212">
        <f t="shared" si="4"/>
        <v>14250</v>
      </c>
      <c r="J50" s="119" t="s">
        <v>146</v>
      </c>
      <c r="K50" s="109" t="s">
        <v>146</v>
      </c>
      <c r="L50" s="110" t="s">
        <v>146</v>
      </c>
      <c r="M50" s="119">
        <v>9250</v>
      </c>
      <c r="N50" s="109">
        <v>12000</v>
      </c>
      <c r="O50" s="110">
        <v>15500</v>
      </c>
      <c r="P50" s="119">
        <v>10750</v>
      </c>
      <c r="Q50" s="109">
        <v>14000</v>
      </c>
      <c r="R50" s="110">
        <v>18050</v>
      </c>
      <c r="S50" s="119">
        <v>9250</v>
      </c>
      <c r="T50" s="109">
        <v>12000</v>
      </c>
      <c r="U50" s="110">
        <v>15500</v>
      </c>
      <c r="V50" s="119">
        <v>9250</v>
      </c>
      <c r="W50" s="109">
        <v>12000</v>
      </c>
      <c r="X50" s="110">
        <v>15500</v>
      </c>
      <c r="Y50" s="119">
        <v>9250</v>
      </c>
      <c r="Z50" s="109">
        <v>12000</v>
      </c>
      <c r="AA50" s="110">
        <v>15500</v>
      </c>
      <c r="AB50" s="119" t="s">
        <v>146</v>
      </c>
      <c r="AC50" s="109" t="s">
        <v>146</v>
      </c>
      <c r="AD50" s="110" t="s">
        <v>146</v>
      </c>
      <c r="AE50" s="119" t="s">
        <v>146</v>
      </c>
      <c r="AF50" s="109" t="s">
        <v>146</v>
      </c>
      <c r="AG50" s="110" t="s">
        <v>146</v>
      </c>
      <c r="AH50" s="119" t="s">
        <v>146</v>
      </c>
      <c r="AI50" s="109" t="s">
        <v>146</v>
      </c>
      <c r="AJ50" s="110" t="s">
        <v>146</v>
      </c>
      <c r="AK50" s="119">
        <v>3250</v>
      </c>
      <c r="AL50" s="109">
        <v>4200</v>
      </c>
      <c r="AM50" s="110">
        <v>5450</v>
      </c>
      <c r="AN50" s="119" t="s">
        <v>146</v>
      </c>
      <c r="AO50" s="109" t="s">
        <v>146</v>
      </c>
      <c r="AP50" s="110" t="s">
        <v>146</v>
      </c>
      <c r="AQ50" s="119" t="s">
        <v>146</v>
      </c>
      <c r="AR50" s="109" t="s">
        <v>146</v>
      </c>
      <c r="AS50" s="110" t="s">
        <v>146</v>
      </c>
      <c r="AT50" s="119" t="s">
        <v>146</v>
      </c>
      <c r="AU50" s="109" t="s">
        <v>146</v>
      </c>
      <c r="AV50" s="110" t="s">
        <v>146</v>
      </c>
      <c r="AW50" s="119" t="s">
        <v>146</v>
      </c>
      <c r="AX50" s="109" t="s">
        <v>146</v>
      </c>
      <c r="AY50" s="110" t="s">
        <v>146</v>
      </c>
      <c r="AZ50" s="119" t="s">
        <v>146</v>
      </c>
      <c r="BA50" s="109" t="s">
        <v>146</v>
      </c>
      <c r="BB50" s="110" t="s">
        <v>146</v>
      </c>
      <c r="BC50" s="119" t="s">
        <v>146</v>
      </c>
      <c r="BD50" s="109" t="s">
        <v>146</v>
      </c>
      <c r="BE50" s="110" t="s">
        <v>146</v>
      </c>
    </row>
    <row r="51" spans="1:57" s="66" customFormat="1">
      <c r="A51" s="588"/>
      <c r="B51" s="92" t="s">
        <v>538</v>
      </c>
      <c r="C51" s="80" t="s">
        <v>43</v>
      </c>
      <c r="D51" s="191">
        <f t="shared" si="0"/>
        <v>12746.875</v>
      </c>
      <c r="F51" s="100">
        <f t="shared" si="1"/>
        <v>24</v>
      </c>
      <c r="G51" s="44">
        <f t="shared" si="2"/>
        <v>8568.75</v>
      </c>
      <c r="H51" s="205">
        <f t="shared" si="3"/>
        <v>11125</v>
      </c>
      <c r="I51" s="206">
        <f t="shared" si="4"/>
        <v>14368.75</v>
      </c>
      <c r="J51" s="44">
        <v>9250</v>
      </c>
      <c r="K51" s="45">
        <v>12000</v>
      </c>
      <c r="L51" s="46">
        <v>15500</v>
      </c>
      <c r="M51" s="44">
        <v>9250</v>
      </c>
      <c r="N51" s="45">
        <v>12000</v>
      </c>
      <c r="O51" s="46">
        <v>15500</v>
      </c>
      <c r="P51" s="44">
        <v>10750</v>
      </c>
      <c r="Q51" s="45">
        <v>14000</v>
      </c>
      <c r="R51" s="46">
        <v>18050</v>
      </c>
      <c r="S51" s="44">
        <v>9250</v>
      </c>
      <c r="T51" s="45">
        <v>12000</v>
      </c>
      <c r="U51" s="46">
        <v>15500</v>
      </c>
      <c r="V51" s="44">
        <v>9250</v>
      </c>
      <c r="W51" s="45">
        <v>12000</v>
      </c>
      <c r="X51" s="46">
        <v>15500</v>
      </c>
      <c r="Y51" s="44">
        <v>9250</v>
      </c>
      <c r="Z51" s="45">
        <v>12000</v>
      </c>
      <c r="AA51" s="46">
        <v>15500</v>
      </c>
      <c r="AB51" s="44">
        <v>8300</v>
      </c>
      <c r="AC51" s="45">
        <v>10800</v>
      </c>
      <c r="AD51" s="46">
        <v>13950</v>
      </c>
      <c r="AE51" s="44" t="s">
        <v>146</v>
      </c>
      <c r="AF51" s="45" t="s">
        <v>146</v>
      </c>
      <c r="AG51" s="46" t="s">
        <v>146</v>
      </c>
      <c r="AH51" s="44" t="s">
        <v>146</v>
      </c>
      <c r="AI51" s="45" t="s">
        <v>146</v>
      </c>
      <c r="AJ51" s="46" t="s">
        <v>146</v>
      </c>
      <c r="AK51" s="44">
        <v>3250</v>
      </c>
      <c r="AL51" s="45">
        <v>4200</v>
      </c>
      <c r="AM51" s="46">
        <v>5450</v>
      </c>
      <c r="AN51" s="44" t="s">
        <v>146</v>
      </c>
      <c r="AO51" s="45" t="s">
        <v>146</v>
      </c>
      <c r="AP51" s="46" t="s">
        <v>146</v>
      </c>
      <c r="AQ51" s="44" t="s">
        <v>146</v>
      </c>
      <c r="AR51" s="45" t="s">
        <v>146</v>
      </c>
      <c r="AS51" s="46" t="s">
        <v>146</v>
      </c>
      <c r="AT51" s="44" t="s">
        <v>146</v>
      </c>
      <c r="AU51" s="45" t="s">
        <v>146</v>
      </c>
      <c r="AV51" s="46" t="s">
        <v>146</v>
      </c>
      <c r="AW51" s="44" t="s">
        <v>146</v>
      </c>
      <c r="AX51" s="45" t="s">
        <v>146</v>
      </c>
      <c r="AY51" s="46" t="s">
        <v>146</v>
      </c>
      <c r="AZ51" s="44" t="s">
        <v>146</v>
      </c>
      <c r="BA51" s="45" t="s">
        <v>146</v>
      </c>
      <c r="BB51" s="46" t="s">
        <v>146</v>
      </c>
      <c r="BC51" s="44" t="s">
        <v>146</v>
      </c>
      <c r="BD51" s="45" t="s">
        <v>146</v>
      </c>
      <c r="BE51" s="46" t="s">
        <v>146</v>
      </c>
    </row>
    <row r="52" spans="1:57" s="66" customFormat="1">
      <c r="A52" s="588"/>
      <c r="B52" s="91" t="s">
        <v>539</v>
      </c>
      <c r="C52" s="78" t="s">
        <v>43</v>
      </c>
      <c r="D52" s="189">
        <f t="shared" si="0"/>
        <v>10846.875</v>
      </c>
      <c r="F52" s="98">
        <f t="shared" si="1"/>
        <v>24</v>
      </c>
      <c r="G52" s="50">
        <f t="shared" si="2"/>
        <v>7306.25</v>
      </c>
      <c r="H52" s="199">
        <f t="shared" si="3"/>
        <v>9475</v>
      </c>
      <c r="I52" s="200">
        <f t="shared" si="4"/>
        <v>12218.75</v>
      </c>
      <c r="J52" s="50">
        <v>8100</v>
      </c>
      <c r="K52" s="51">
        <v>10500</v>
      </c>
      <c r="L52" s="52">
        <v>13550</v>
      </c>
      <c r="M52" s="50">
        <v>8100</v>
      </c>
      <c r="N52" s="51">
        <v>10500</v>
      </c>
      <c r="O52" s="52">
        <v>13550</v>
      </c>
      <c r="P52" s="50">
        <v>8100</v>
      </c>
      <c r="Q52" s="51">
        <v>10500</v>
      </c>
      <c r="R52" s="52">
        <v>13550</v>
      </c>
      <c r="S52" s="50">
        <v>8100</v>
      </c>
      <c r="T52" s="51">
        <v>10500</v>
      </c>
      <c r="U52" s="52">
        <v>13550</v>
      </c>
      <c r="V52" s="50">
        <v>8100</v>
      </c>
      <c r="W52" s="51">
        <v>10500</v>
      </c>
      <c r="X52" s="52">
        <v>13550</v>
      </c>
      <c r="Y52" s="50">
        <v>8100</v>
      </c>
      <c r="Z52" s="51">
        <v>10500</v>
      </c>
      <c r="AA52" s="52">
        <v>13550</v>
      </c>
      <c r="AB52" s="50">
        <v>7000</v>
      </c>
      <c r="AC52" s="51">
        <v>9100</v>
      </c>
      <c r="AD52" s="52">
        <v>11700</v>
      </c>
      <c r="AE52" s="50" t="s">
        <v>146</v>
      </c>
      <c r="AF52" s="51" t="s">
        <v>146</v>
      </c>
      <c r="AG52" s="52" t="s">
        <v>146</v>
      </c>
      <c r="AH52" s="50" t="s">
        <v>146</v>
      </c>
      <c r="AI52" s="51" t="s">
        <v>146</v>
      </c>
      <c r="AJ52" s="52" t="s">
        <v>146</v>
      </c>
      <c r="AK52" s="50">
        <v>2850</v>
      </c>
      <c r="AL52" s="51">
        <v>3700</v>
      </c>
      <c r="AM52" s="52">
        <v>4750</v>
      </c>
      <c r="AN52" s="50" t="s">
        <v>146</v>
      </c>
      <c r="AO52" s="51" t="s">
        <v>146</v>
      </c>
      <c r="AP52" s="52" t="s">
        <v>146</v>
      </c>
      <c r="AQ52" s="50" t="s">
        <v>146</v>
      </c>
      <c r="AR52" s="51" t="s">
        <v>146</v>
      </c>
      <c r="AS52" s="52" t="s">
        <v>146</v>
      </c>
      <c r="AT52" s="50" t="s">
        <v>146</v>
      </c>
      <c r="AU52" s="51" t="s">
        <v>146</v>
      </c>
      <c r="AV52" s="52" t="s">
        <v>146</v>
      </c>
      <c r="AW52" s="50" t="s">
        <v>146</v>
      </c>
      <c r="AX52" s="51" t="s">
        <v>146</v>
      </c>
      <c r="AY52" s="52" t="s">
        <v>146</v>
      </c>
      <c r="AZ52" s="50" t="s">
        <v>146</v>
      </c>
      <c r="BA52" s="51" t="s">
        <v>146</v>
      </c>
      <c r="BB52" s="52" t="s">
        <v>146</v>
      </c>
      <c r="BC52" s="50" t="s">
        <v>146</v>
      </c>
      <c r="BD52" s="51" t="s">
        <v>146</v>
      </c>
      <c r="BE52" s="52" t="s">
        <v>146</v>
      </c>
    </row>
    <row r="53" spans="1:57" s="66" customFormat="1">
      <c r="A53" s="588"/>
      <c r="B53" s="84" t="s">
        <v>540</v>
      </c>
      <c r="C53" s="79" t="s">
        <v>43</v>
      </c>
      <c r="D53" s="190">
        <f t="shared" si="0"/>
        <v>7300</v>
      </c>
      <c r="F53" s="99">
        <f t="shared" si="1"/>
        <v>24</v>
      </c>
      <c r="G53" s="33">
        <f t="shared" si="2"/>
        <v>4912.5</v>
      </c>
      <c r="H53" s="201">
        <f t="shared" si="3"/>
        <v>6368.75</v>
      </c>
      <c r="I53" s="202">
        <f t="shared" si="4"/>
        <v>8231.25</v>
      </c>
      <c r="J53" s="33">
        <v>5400</v>
      </c>
      <c r="K53" s="37">
        <v>7000</v>
      </c>
      <c r="L53" s="38">
        <v>9050</v>
      </c>
      <c r="M53" s="33">
        <v>5400</v>
      </c>
      <c r="N53" s="37">
        <v>7000</v>
      </c>
      <c r="O53" s="38">
        <v>9050</v>
      </c>
      <c r="P53" s="33">
        <v>5400</v>
      </c>
      <c r="Q53" s="37">
        <v>7000</v>
      </c>
      <c r="R53" s="38">
        <v>9050</v>
      </c>
      <c r="S53" s="33">
        <v>5400</v>
      </c>
      <c r="T53" s="37">
        <v>7000</v>
      </c>
      <c r="U53" s="38">
        <v>9050</v>
      </c>
      <c r="V53" s="33">
        <v>5400</v>
      </c>
      <c r="W53" s="37">
        <v>7000</v>
      </c>
      <c r="X53" s="38">
        <v>9050</v>
      </c>
      <c r="Y53" s="33">
        <v>5400</v>
      </c>
      <c r="Z53" s="37">
        <v>7000</v>
      </c>
      <c r="AA53" s="38">
        <v>9050</v>
      </c>
      <c r="AB53" s="33">
        <v>5000</v>
      </c>
      <c r="AC53" s="37">
        <v>6500</v>
      </c>
      <c r="AD53" s="38">
        <v>8400</v>
      </c>
      <c r="AE53" s="33" t="s">
        <v>146</v>
      </c>
      <c r="AF53" s="37" t="s">
        <v>146</v>
      </c>
      <c r="AG53" s="38" t="s">
        <v>146</v>
      </c>
      <c r="AH53" s="33" t="s">
        <v>146</v>
      </c>
      <c r="AI53" s="37" t="s">
        <v>146</v>
      </c>
      <c r="AJ53" s="38" t="s">
        <v>146</v>
      </c>
      <c r="AK53" s="33">
        <v>1900</v>
      </c>
      <c r="AL53" s="37">
        <v>2450</v>
      </c>
      <c r="AM53" s="38">
        <v>3150</v>
      </c>
      <c r="AN53" s="33" t="s">
        <v>146</v>
      </c>
      <c r="AO53" s="37" t="s">
        <v>146</v>
      </c>
      <c r="AP53" s="38" t="s">
        <v>146</v>
      </c>
      <c r="AQ53" s="33" t="s">
        <v>146</v>
      </c>
      <c r="AR53" s="37" t="s">
        <v>146</v>
      </c>
      <c r="AS53" s="38" t="s">
        <v>146</v>
      </c>
      <c r="AT53" s="33" t="s">
        <v>146</v>
      </c>
      <c r="AU53" s="37" t="s">
        <v>146</v>
      </c>
      <c r="AV53" s="38" t="s">
        <v>146</v>
      </c>
      <c r="AW53" s="33" t="s">
        <v>146</v>
      </c>
      <c r="AX53" s="37" t="s">
        <v>146</v>
      </c>
      <c r="AY53" s="38" t="s">
        <v>146</v>
      </c>
      <c r="AZ53" s="33" t="s">
        <v>146</v>
      </c>
      <c r="BA53" s="37" t="s">
        <v>146</v>
      </c>
      <c r="BB53" s="38" t="s">
        <v>146</v>
      </c>
      <c r="BC53" s="33" t="s">
        <v>146</v>
      </c>
      <c r="BD53" s="37" t="s">
        <v>146</v>
      </c>
      <c r="BE53" s="38" t="s">
        <v>146</v>
      </c>
    </row>
    <row r="54" spans="1:57" s="66" customFormat="1">
      <c r="A54" s="588"/>
      <c r="B54" s="91" t="s">
        <v>541</v>
      </c>
      <c r="C54" s="78" t="s">
        <v>43</v>
      </c>
      <c r="D54" s="189">
        <f t="shared" si="0"/>
        <v>5187.5</v>
      </c>
      <c r="F54" s="98">
        <f t="shared" si="1"/>
        <v>24</v>
      </c>
      <c r="G54" s="50">
        <f t="shared" si="2"/>
        <v>3487.5</v>
      </c>
      <c r="H54" s="199">
        <f t="shared" si="3"/>
        <v>4531.25</v>
      </c>
      <c r="I54" s="200">
        <f t="shared" si="4"/>
        <v>5843.75</v>
      </c>
      <c r="J54" s="50">
        <v>3850</v>
      </c>
      <c r="K54" s="51">
        <v>5000</v>
      </c>
      <c r="L54" s="52">
        <v>6450</v>
      </c>
      <c r="M54" s="50">
        <v>3850</v>
      </c>
      <c r="N54" s="51">
        <v>5000</v>
      </c>
      <c r="O54" s="52">
        <v>6450</v>
      </c>
      <c r="P54" s="50">
        <v>3850</v>
      </c>
      <c r="Q54" s="51">
        <v>5000</v>
      </c>
      <c r="R54" s="52">
        <v>6450</v>
      </c>
      <c r="S54" s="50">
        <v>3850</v>
      </c>
      <c r="T54" s="51">
        <v>5000</v>
      </c>
      <c r="U54" s="52">
        <v>6450</v>
      </c>
      <c r="V54" s="50">
        <v>3850</v>
      </c>
      <c r="W54" s="51">
        <v>5000</v>
      </c>
      <c r="X54" s="52">
        <v>6450</v>
      </c>
      <c r="Y54" s="50">
        <v>3850</v>
      </c>
      <c r="Z54" s="51">
        <v>5000</v>
      </c>
      <c r="AA54" s="52">
        <v>6450</v>
      </c>
      <c r="AB54" s="50">
        <v>3450</v>
      </c>
      <c r="AC54" s="51">
        <v>4500</v>
      </c>
      <c r="AD54" s="52">
        <v>5800</v>
      </c>
      <c r="AE54" s="50" t="s">
        <v>146</v>
      </c>
      <c r="AF54" s="51" t="s">
        <v>146</v>
      </c>
      <c r="AG54" s="52" t="s">
        <v>146</v>
      </c>
      <c r="AH54" s="50" t="s">
        <v>146</v>
      </c>
      <c r="AI54" s="51" t="s">
        <v>146</v>
      </c>
      <c r="AJ54" s="52" t="s">
        <v>146</v>
      </c>
      <c r="AK54" s="50">
        <v>1350</v>
      </c>
      <c r="AL54" s="51">
        <v>1750</v>
      </c>
      <c r="AM54" s="52">
        <v>2250</v>
      </c>
      <c r="AN54" s="50" t="s">
        <v>146</v>
      </c>
      <c r="AO54" s="51" t="s">
        <v>146</v>
      </c>
      <c r="AP54" s="52" t="s">
        <v>146</v>
      </c>
      <c r="AQ54" s="50" t="s">
        <v>146</v>
      </c>
      <c r="AR54" s="51" t="s">
        <v>146</v>
      </c>
      <c r="AS54" s="52" t="s">
        <v>146</v>
      </c>
      <c r="AT54" s="50" t="s">
        <v>146</v>
      </c>
      <c r="AU54" s="51" t="s">
        <v>146</v>
      </c>
      <c r="AV54" s="52" t="s">
        <v>146</v>
      </c>
      <c r="AW54" s="50" t="s">
        <v>146</v>
      </c>
      <c r="AX54" s="51" t="s">
        <v>146</v>
      </c>
      <c r="AY54" s="52" t="s">
        <v>146</v>
      </c>
      <c r="AZ54" s="50" t="s">
        <v>146</v>
      </c>
      <c r="BA54" s="51" t="s">
        <v>146</v>
      </c>
      <c r="BB54" s="52" t="s">
        <v>146</v>
      </c>
      <c r="BC54" s="50" t="s">
        <v>146</v>
      </c>
      <c r="BD54" s="51" t="s">
        <v>146</v>
      </c>
      <c r="BE54" s="52" t="s">
        <v>146</v>
      </c>
    </row>
    <row r="55" spans="1:57" s="66" customFormat="1">
      <c r="A55" s="588"/>
      <c r="B55" s="84" t="s">
        <v>542</v>
      </c>
      <c r="C55" s="79" t="s">
        <v>43</v>
      </c>
      <c r="D55" s="190">
        <f t="shared" si="0"/>
        <v>7851.5625</v>
      </c>
      <c r="F55" s="99">
        <f t="shared" si="1"/>
        <v>48</v>
      </c>
      <c r="G55" s="33">
        <f t="shared" si="2"/>
        <v>5265.625</v>
      </c>
      <c r="H55" s="201">
        <f t="shared" si="3"/>
        <v>6862.5</v>
      </c>
      <c r="I55" s="202">
        <f t="shared" si="4"/>
        <v>8840.625</v>
      </c>
      <c r="J55" s="33">
        <v>6150</v>
      </c>
      <c r="K55" s="37">
        <v>8000</v>
      </c>
      <c r="L55" s="38">
        <v>10300</v>
      </c>
      <c r="M55" s="33">
        <v>6150</v>
      </c>
      <c r="N55" s="37">
        <v>8000</v>
      </c>
      <c r="O55" s="38">
        <v>10300</v>
      </c>
      <c r="P55" s="33">
        <v>6150</v>
      </c>
      <c r="Q55" s="37">
        <v>8000</v>
      </c>
      <c r="R55" s="38">
        <v>10300</v>
      </c>
      <c r="S55" s="33">
        <v>6150</v>
      </c>
      <c r="T55" s="37">
        <v>8000</v>
      </c>
      <c r="U55" s="38">
        <v>10300</v>
      </c>
      <c r="V55" s="33">
        <v>6150</v>
      </c>
      <c r="W55" s="37">
        <v>8000</v>
      </c>
      <c r="X55" s="38">
        <v>10300</v>
      </c>
      <c r="Y55" s="33">
        <v>6150</v>
      </c>
      <c r="Z55" s="37">
        <v>8000</v>
      </c>
      <c r="AA55" s="38">
        <v>10300</v>
      </c>
      <c r="AB55" s="33">
        <v>5750</v>
      </c>
      <c r="AC55" s="37">
        <v>7500</v>
      </c>
      <c r="AD55" s="38">
        <v>9650</v>
      </c>
      <c r="AE55" s="33">
        <v>5200</v>
      </c>
      <c r="AF55" s="37">
        <v>6800</v>
      </c>
      <c r="AG55" s="38">
        <v>8750</v>
      </c>
      <c r="AH55" s="33">
        <v>2500</v>
      </c>
      <c r="AI55" s="37">
        <v>3250</v>
      </c>
      <c r="AJ55" s="38">
        <v>4200</v>
      </c>
      <c r="AK55" s="33">
        <v>7000</v>
      </c>
      <c r="AL55" s="37">
        <v>9100</v>
      </c>
      <c r="AM55" s="38">
        <v>11750</v>
      </c>
      <c r="AN55" s="33">
        <v>4350</v>
      </c>
      <c r="AO55" s="37">
        <v>5700</v>
      </c>
      <c r="AP55" s="38">
        <v>7350</v>
      </c>
      <c r="AQ55" s="33">
        <v>5300</v>
      </c>
      <c r="AR55" s="37">
        <v>6950</v>
      </c>
      <c r="AS55" s="38">
        <v>8950</v>
      </c>
      <c r="AT55" s="33">
        <v>4950</v>
      </c>
      <c r="AU55" s="37">
        <v>6450</v>
      </c>
      <c r="AV55" s="38">
        <v>8350</v>
      </c>
      <c r="AW55" s="33">
        <v>3500</v>
      </c>
      <c r="AX55" s="37">
        <v>4550</v>
      </c>
      <c r="AY55" s="38">
        <v>5850</v>
      </c>
      <c r="AZ55" s="33">
        <v>4400</v>
      </c>
      <c r="BA55" s="37">
        <v>5750</v>
      </c>
      <c r="BB55" s="38">
        <v>7400</v>
      </c>
      <c r="BC55" s="33">
        <v>4400</v>
      </c>
      <c r="BD55" s="37">
        <v>5750</v>
      </c>
      <c r="BE55" s="38">
        <v>7400</v>
      </c>
    </row>
    <row r="56" spans="1:57" s="66" customFormat="1">
      <c r="A56" s="588"/>
      <c r="B56" s="91" t="s">
        <v>543</v>
      </c>
      <c r="C56" s="78" t="s">
        <v>43</v>
      </c>
      <c r="D56" s="189">
        <f t="shared" si="0"/>
        <v>5885.9375</v>
      </c>
      <c r="F56" s="98">
        <f t="shared" si="1"/>
        <v>48</v>
      </c>
      <c r="G56" s="50">
        <f t="shared" si="2"/>
        <v>3931.25</v>
      </c>
      <c r="H56" s="199">
        <f t="shared" si="3"/>
        <v>5134.375</v>
      </c>
      <c r="I56" s="200">
        <f t="shared" si="4"/>
        <v>6637.5</v>
      </c>
      <c r="J56" s="50">
        <v>4600</v>
      </c>
      <c r="K56" s="51">
        <v>6000</v>
      </c>
      <c r="L56" s="52">
        <v>7750</v>
      </c>
      <c r="M56" s="50">
        <v>4600</v>
      </c>
      <c r="N56" s="51">
        <v>6000</v>
      </c>
      <c r="O56" s="52">
        <v>7750</v>
      </c>
      <c r="P56" s="50">
        <v>4600</v>
      </c>
      <c r="Q56" s="51">
        <v>6000</v>
      </c>
      <c r="R56" s="52">
        <v>7750</v>
      </c>
      <c r="S56" s="50">
        <v>4600</v>
      </c>
      <c r="T56" s="51">
        <v>6000</v>
      </c>
      <c r="U56" s="52">
        <v>7750</v>
      </c>
      <c r="V56" s="50">
        <v>4600</v>
      </c>
      <c r="W56" s="51">
        <v>6000</v>
      </c>
      <c r="X56" s="52">
        <v>7750</v>
      </c>
      <c r="Y56" s="50">
        <v>4600</v>
      </c>
      <c r="Z56" s="51">
        <v>6000</v>
      </c>
      <c r="AA56" s="52">
        <v>7750</v>
      </c>
      <c r="AB56" s="50">
        <v>4200</v>
      </c>
      <c r="AC56" s="51">
        <v>5500</v>
      </c>
      <c r="AD56" s="52">
        <v>7100</v>
      </c>
      <c r="AE56" s="50">
        <v>3900</v>
      </c>
      <c r="AF56" s="51">
        <v>5100</v>
      </c>
      <c r="AG56" s="52">
        <v>6550</v>
      </c>
      <c r="AH56" s="50">
        <v>1850</v>
      </c>
      <c r="AI56" s="51">
        <v>2400</v>
      </c>
      <c r="AJ56" s="52">
        <v>3150</v>
      </c>
      <c r="AK56" s="50">
        <v>5250</v>
      </c>
      <c r="AL56" s="51">
        <v>6850</v>
      </c>
      <c r="AM56" s="52">
        <v>8850</v>
      </c>
      <c r="AN56" s="50">
        <v>3250</v>
      </c>
      <c r="AO56" s="51">
        <v>4250</v>
      </c>
      <c r="AP56" s="52">
        <v>5500</v>
      </c>
      <c r="AQ56" s="50">
        <v>3950</v>
      </c>
      <c r="AR56" s="51">
        <v>5200</v>
      </c>
      <c r="AS56" s="52">
        <v>6700</v>
      </c>
      <c r="AT56" s="50">
        <v>3700</v>
      </c>
      <c r="AU56" s="51">
        <v>4850</v>
      </c>
      <c r="AV56" s="52">
        <v>6250</v>
      </c>
      <c r="AW56" s="50">
        <v>2600</v>
      </c>
      <c r="AX56" s="51">
        <v>3400</v>
      </c>
      <c r="AY56" s="52">
        <v>4400</v>
      </c>
      <c r="AZ56" s="50">
        <v>3300</v>
      </c>
      <c r="BA56" s="51">
        <v>4300</v>
      </c>
      <c r="BB56" s="52">
        <v>5600</v>
      </c>
      <c r="BC56" s="50">
        <v>3300</v>
      </c>
      <c r="BD56" s="51">
        <v>4300</v>
      </c>
      <c r="BE56" s="52">
        <v>5600</v>
      </c>
    </row>
    <row r="57" spans="1:57" s="66" customFormat="1" ht="15.75" thickBot="1">
      <c r="A57" s="589"/>
      <c r="B57" s="85" t="s">
        <v>544</v>
      </c>
      <c r="C57" s="81" t="s">
        <v>43</v>
      </c>
      <c r="D57" s="196">
        <f t="shared" si="0"/>
        <v>3898.4375</v>
      </c>
      <c r="F57" s="101">
        <f t="shared" si="1"/>
        <v>48</v>
      </c>
      <c r="G57" s="34">
        <f t="shared" si="2"/>
        <v>2593.75</v>
      </c>
      <c r="H57" s="213">
        <f t="shared" si="3"/>
        <v>3406.25</v>
      </c>
      <c r="I57" s="214">
        <f t="shared" si="4"/>
        <v>4390.625</v>
      </c>
      <c r="J57" s="34">
        <v>3050</v>
      </c>
      <c r="K57" s="39">
        <v>4000</v>
      </c>
      <c r="L57" s="40">
        <v>5150</v>
      </c>
      <c r="M57" s="34">
        <v>3050</v>
      </c>
      <c r="N57" s="39">
        <v>4000</v>
      </c>
      <c r="O57" s="40">
        <v>5150</v>
      </c>
      <c r="P57" s="34">
        <v>3050</v>
      </c>
      <c r="Q57" s="39">
        <v>4000</v>
      </c>
      <c r="R57" s="40">
        <v>5150</v>
      </c>
      <c r="S57" s="34">
        <v>3050</v>
      </c>
      <c r="T57" s="39">
        <v>4000</v>
      </c>
      <c r="U57" s="40">
        <v>5150</v>
      </c>
      <c r="V57" s="34">
        <v>3050</v>
      </c>
      <c r="W57" s="39">
        <v>4000</v>
      </c>
      <c r="X57" s="40">
        <v>5150</v>
      </c>
      <c r="Y57" s="34">
        <v>3050</v>
      </c>
      <c r="Z57" s="39">
        <v>4000</v>
      </c>
      <c r="AA57" s="40">
        <v>5150</v>
      </c>
      <c r="AB57" s="34">
        <v>2650</v>
      </c>
      <c r="AC57" s="39">
        <v>3500</v>
      </c>
      <c r="AD57" s="40">
        <v>4500</v>
      </c>
      <c r="AE57" s="34">
        <v>2550</v>
      </c>
      <c r="AF57" s="39">
        <v>3400</v>
      </c>
      <c r="AG57" s="40">
        <v>4350</v>
      </c>
      <c r="AH57" s="34">
        <v>1200</v>
      </c>
      <c r="AI57" s="39">
        <v>1600</v>
      </c>
      <c r="AJ57" s="40">
        <v>2100</v>
      </c>
      <c r="AK57" s="34">
        <v>3450</v>
      </c>
      <c r="AL57" s="39">
        <v>4550</v>
      </c>
      <c r="AM57" s="40">
        <v>5850</v>
      </c>
      <c r="AN57" s="34">
        <v>2150</v>
      </c>
      <c r="AO57" s="39">
        <v>2850</v>
      </c>
      <c r="AP57" s="40">
        <v>3650</v>
      </c>
      <c r="AQ57" s="34">
        <v>2650</v>
      </c>
      <c r="AR57" s="39">
        <v>3450</v>
      </c>
      <c r="AS57" s="40">
        <v>4450</v>
      </c>
      <c r="AT57" s="34">
        <v>2450</v>
      </c>
      <c r="AU57" s="39">
        <v>3200</v>
      </c>
      <c r="AV57" s="40">
        <v>4150</v>
      </c>
      <c r="AW57" s="34">
        <v>1700</v>
      </c>
      <c r="AX57" s="39">
        <v>2250</v>
      </c>
      <c r="AY57" s="40">
        <v>2900</v>
      </c>
      <c r="AZ57" s="34">
        <v>2200</v>
      </c>
      <c r="BA57" s="39">
        <v>2850</v>
      </c>
      <c r="BB57" s="40">
        <v>3700</v>
      </c>
      <c r="BC57" s="34">
        <v>2200</v>
      </c>
      <c r="BD57" s="39">
        <v>2850</v>
      </c>
      <c r="BE57" s="40">
        <v>3700</v>
      </c>
    </row>
    <row r="58" spans="1:57" s="66" customFormat="1">
      <c r="A58" s="587" t="s">
        <v>545</v>
      </c>
      <c r="B58" s="102" t="s">
        <v>389</v>
      </c>
      <c r="C58" s="103" t="s">
        <v>40</v>
      </c>
      <c r="D58" s="195">
        <f t="shared" si="0"/>
        <v>15882.692307692309</v>
      </c>
      <c r="F58" s="98">
        <f t="shared" si="1"/>
        <v>39</v>
      </c>
      <c r="G58" s="50">
        <f t="shared" si="2"/>
        <v>10661.538461538461</v>
      </c>
      <c r="H58" s="199">
        <f t="shared" si="3"/>
        <v>13865.384615384615</v>
      </c>
      <c r="I58" s="200">
        <f t="shared" si="4"/>
        <v>17900</v>
      </c>
      <c r="J58" s="50">
        <v>12300</v>
      </c>
      <c r="K58" s="51">
        <v>16000</v>
      </c>
      <c r="L58" s="52">
        <v>20650</v>
      </c>
      <c r="M58" s="50">
        <v>12300</v>
      </c>
      <c r="N58" s="51">
        <v>16000</v>
      </c>
      <c r="O58" s="52">
        <v>20650</v>
      </c>
      <c r="P58" s="50">
        <v>11550</v>
      </c>
      <c r="Q58" s="51">
        <v>15000</v>
      </c>
      <c r="R58" s="52">
        <v>19350</v>
      </c>
      <c r="S58" s="50">
        <v>12300</v>
      </c>
      <c r="T58" s="51">
        <v>16000</v>
      </c>
      <c r="U58" s="52">
        <v>20650</v>
      </c>
      <c r="V58" s="50">
        <v>12300</v>
      </c>
      <c r="W58" s="51">
        <v>16000</v>
      </c>
      <c r="X58" s="52">
        <v>20650</v>
      </c>
      <c r="Y58" s="50">
        <v>12300</v>
      </c>
      <c r="Z58" s="51">
        <v>16000</v>
      </c>
      <c r="AA58" s="52">
        <v>20650</v>
      </c>
      <c r="AB58" s="50">
        <v>10400</v>
      </c>
      <c r="AC58" s="51">
        <v>13500</v>
      </c>
      <c r="AD58" s="52">
        <v>17400</v>
      </c>
      <c r="AE58" s="50">
        <v>9600</v>
      </c>
      <c r="AF58" s="51">
        <v>12500</v>
      </c>
      <c r="AG58" s="52">
        <v>16150</v>
      </c>
      <c r="AH58" s="50">
        <v>6600</v>
      </c>
      <c r="AI58" s="51">
        <v>8600</v>
      </c>
      <c r="AJ58" s="52">
        <v>11100</v>
      </c>
      <c r="AK58" s="50">
        <v>9050</v>
      </c>
      <c r="AL58" s="51">
        <v>11800</v>
      </c>
      <c r="AM58" s="52">
        <v>15250</v>
      </c>
      <c r="AN58" s="50">
        <v>9600</v>
      </c>
      <c r="AO58" s="51">
        <v>12500</v>
      </c>
      <c r="AP58" s="52">
        <v>16150</v>
      </c>
      <c r="AQ58" s="50" t="s">
        <v>146</v>
      </c>
      <c r="AR58" s="51" t="s">
        <v>146</v>
      </c>
      <c r="AS58" s="52" t="s">
        <v>146</v>
      </c>
      <c r="AT58" s="50">
        <v>12250</v>
      </c>
      <c r="AU58" s="51">
        <v>15900</v>
      </c>
      <c r="AV58" s="52">
        <v>20550</v>
      </c>
      <c r="AW58" s="50">
        <v>8050</v>
      </c>
      <c r="AX58" s="51">
        <v>10450</v>
      </c>
      <c r="AY58" s="52">
        <v>13500</v>
      </c>
      <c r="AZ58" s="50" t="s">
        <v>146</v>
      </c>
      <c r="BA58" s="51" t="s">
        <v>146</v>
      </c>
      <c r="BB58" s="52" t="s">
        <v>146</v>
      </c>
      <c r="BC58" s="50" t="s">
        <v>146</v>
      </c>
      <c r="BD58" s="51" t="s">
        <v>146</v>
      </c>
      <c r="BE58" s="52" t="s">
        <v>146</v>
      </c>
    </row>
    <row r="59" spans="1:57" s="66" customFormat="1" ht="15.75" thickBot="1">
      <c r="A59" s="589"/>
      <c r="B59" s="85" t="s">
        <v>546</v>
      </c>
      <c r="C59" s="81" t="s">
        <v>43</v>
      </c>
      <c r="D59" s="196">
        <f t="shared" si="0"/>
        <v>13922.604166666668</v>
      </c>
      <c r="F59" s="101">
        <f t="shared" si="1"/>
        <v>47</v>
      </c>
      <c r="G59" s="34">
        <f t="shared" si="2"/>
        <v>9737.5</v>
      </c>
      <c r="H59" s="213">
        <f t="shared" si="3"/>
        <v>12621.875</v>
      </c>
      <c r="I59" s="214">
        <f t="shared" si="4"/>
        <v>15223.333333333334</v>
      </c>
      <c r="J59" s="34">
        <v>11950</v>
      </c>
      <c r="K59" s="39">
        <v>15500</v>
      </c>
      <c r="L59" s="40">
        <v>20000</v>
      </c>
      <c r="M59" s="34">
        <v>11950</v>
      </c>
      <c r="N59" s="39">
        <v>15500</v>
      </c>
      <c r="O59" s="40">
        <v>20000</v>
      </c>
      <c r="P59" s="34">
        <v>12300</v>
      </c>
      <c r="Q59" s="39">
        <v>16000</v>
      </c>
      <c r="R59" s="40">
        <v>20600</v>
      </c>
      <c r="S59" s="34">
        <v>11950</v>
      </c>
      <c r="T59" s="39">
        <v>15500</v>
      </c>
      <c r="U59" s="40">
        <v>20000</v>
      </c>
      <c r="V59" s="34">
        <v>11950</v>
      </c>
      <c r="W59" s="39">
        <v>15500</v>
      </c>
      <c r="X59" s="40">
        <v>20000</v>
      </c>
      <c r="Y59" s="34">
        <v>11950</v>
      </c>
      <c r="Z59" s="39">
        <v>15500</v>
      </c>
      <c r="AA59" s="40">
        <v>20000</v>
      </c>
      <c r="AB59" s="34">
        <v>9850</v>
      </c>
      <c r="AC59" s="39">
        <v>12800</v>
      </c>
      <c r="AD59" s="40">
        <v>16500</v>
      </c>
      <c r="AE59" s="34">
        <v>10350</v>
      </c>
      <c r="AF59" s="39">
        <v>13400</v>
      </c>
      <c r="AG59" s="40">
        <v>17300</v>
      </c>
      <c r="AH59" s="34">
        <v>7950</v>
      </c>
      <c r="AI59" s="39">
        <v>10300</v>
      </c>
      <c r="AJ59" s="40">
        <v>13300</v>
      </c>
      <c r="AK59" s="34">
        <v>10200</v>
      </c>
      <c r="AL59" s="39">
        <v>13250</v>
      </c>
      <c r="AM59" s="40">
        <v>7950</v>
      </c>
      <c r="AN59" s="34">
        <v>10300</v>
      </c>
      <c r="AO59" s="39">
        <v>13300</v>
      </c>
      <c r="AP59" s="40">
        <v>5200</v>
      </c>
      <c r="AQ59" s="34">
        <v>6750</v>
      </c>
      <c r="AR59" s="39">
        <v>8700</v>
      </c>
      <c r="AS59" s="40" t="s">
        <v>146</v>
      </c>
      <c r="AT59" s="34">
        <v>7950</v>
      </c>
      <c r="AU59" s="39">
        <v>10300</v>
      </c>
      <c r="AV59" s="40">
        <v>13300</v>
      </c>
      <c r="AW59" s="34">
        <v>8700</v>
      </c>
      <c r="AX59" s="39">
        <v>11300</v>
      </c>
      <c r="AY59" s="40">
        <v>14600</v>
      </c>
      <c r="AZ59" s="34">
        <v>5850</v>
      </c>
      <c r="BA59" s="39">
        <v>7550</v>
      </c>
      <c r="BB59" s="40">
        <v>9800</v>
      </c>
      <c r="BC59" s="34">
        <v>5850</v>
      </c>
      <c r="BD59" s="39">
        <v>7550</v>
      </c>
      <c r="BE59" s="40">
        <v>9800</v>
      </c>
    </row>
    <row r="60" spans="1:57" s="66" customFormat="1" ht="15.75" thickBot="1">
      <c r="A60" s="130"/>
      <c r="G60" s="87"/>
      <c r="H60" s="87"/>
      <c r="I60" s="87"/>
      <c r="J60" s="87"/>
      <c r="K60" s="87"/>
      <c r="L60" s="87"/>
      <c r="M60" s="87"/>
      <c r="N60" s="87"/>
      <c r="O60" s="87"/>
    </row>
    <row r="61" spans="1:57" s="66" customFormat="1" ht="15.75" thickBot="1">
      <c r="A61" s="54"/>
      <c r="B61" s="575" t="s">
        <v>547</v>
      </c>
      <c r="C61" s="576"/>
      <c r="D61" s="577"/>
      <c r="F61" s="482" t="s">
        <v>127</v>
      </c>
      <c r="G61" s="549" t="s">
        <v>548</v>
      </c>
      <c r="H61" s="550"/>
      <c r="I61" s="551"/>
      <c r="J61" s="546" t="s">
        <v>549</v>
      </c>
      <c r="K61" s="547"/>
      <c r="L61" s="547"/>
      <c r="M61" s="547"/>
      <c r="N61" s="547"/>
      <c r="O61" s="548"/>
    </row>
    <row r="62" spans="1:57" s="66" customFormat="1" ht="15.75" customHeight="1" thickBot="1">
      <c r="A62" s="130"/>
      <c r="B62" s="605" t="s">
        <v>550</v>
      </c>
      <c r="C62" s="605" t="s">
        <v>124</v>
      </c>
      <c r="D62" s="603" t="s">
        <v>470</v>
      </c>
      <c r="F62" s="483"/>
      <c r="G62" s="552"/>
      <c r="H62" s="553"/>
      <c r="I62" s="554"/>
      <c r="J62" s="568" t="s">
        <v>551</v>
      </c>
      <c r="K62" s="572"/>
      <c r="L62" s="570" t="s">
        <v>552</v>
      </c>
      <c r="M62" s="571"/>
      <c r="N62" s="573" t="s">
        <v>553</v>
      </c>
      <c r="O62" s="574"/>
      <c r="Q62" s="590"/>
      <c r="R62" s="590"/>
    </row>
    <row r="63" spans="1:57" s="66" customFormat="1" ht="15.75" thickBot="1">
      <c r="A63" s="130"/>
      <c r="B63" s="606"/>
      <c r="C63" s="606"/>
      <c r="D63" s="619"/>
      <c r="F63" s="484"/>
      <c r="G63" s="71" t="s">
        <v>551</v>
      </c>
      <c r="H63" s="2" t="s">
        <v>552</v>
      </c>
      <c r="I63" s="10" t="s">
        <v>553</v>
      </c>
      <c r="J63" s="72" t="s">
        <v>554</v>
      </c>
      <c r="K63" s="75" t="s">
        <v>555</v>
      </c>
      <c r="L63" s="72" t="s">
        <v>554</v>
      </c>
      <c r="M63" s="73" t="s">
        <v>555</v>
      </c>
      <c r="N63" s="76" t="s">
        <v>554</v>
      </c>
      <c r="O63" s="73" t="s">
        <v>555</v>
      </c>
      <c r="Q63" s="232"/>
      <c r="R63" s="232"/>
    </row>
    <row r="64" spans="1:57" s="66" customFormat="1">
      <c r="A64" s="130"/>
      <c r="B64" s="83" t="s">
        <v>556</v>
      </c>
      <c r="C64" s="88" t="s">
        <v>43</v>
      </c>
      <c r="D64" s="217">
        <f>I64</f>
        <v>16000</v>
      </c>
      <c r="F64" s="77">
        <f>COUNT(J64:O64)</f>
        <v>6</v>
      </c>
      <c r="G64" s="33">
        <f>AVERAGE(J64:K64)</f>
        <v>13500</v>
      </c>
      <c r="H64" s="37">
        <f>AVERAGE(L64:M64)</f>
        <v>13500</v>
      </c>
      <c r="I64" s="201">
        <f>AVERAGE(N64:O64)</f>
        <v>16000</v>
      </c>
      <c r="J64" s="33">
        <v>12000</v>
      </c>
      <c r="K64" s="37">
        <v>15000</v>
      </c>
      <c r="L64" s="33">
        <v>12000</v>
      </c>
      <c r="M64" s="38">
        <v>15000</v>
      </c>
      <c r="N64" s="37">
        <v>14000</v>
      </c>
      <c r="O64" s="38">
        <v>18000</v>
      </c>
      <c r="Q64" s="233"/>
      <c r="R64" s="233"/>
    </row>
    <row r="65" spans="1:15" s="66" customFormat="1">
      <c r="A65" s="130"/>
      <c r="B65" s="167" t="s">
        <v>557</v>
      </c>
      <c r="C65" s="168" t="s">
        <v>6</v>
      </c>
      <c r="D65" s="218">
        <f t="shared" ref="D65:D128" si="5">I65</f>
        <v>17000</v>
      </c>
      <c r="F65" s="170">
        <f t="shared" ref="F65:F128" si="6">COUNT(J65:O65)</f>
        <v>6</v>
      </c>
      <c r="G65" s="171">
        <f>AVERAGE(J65:K65)</f>
        <v>16000</v>
      </c>
      <c r="H65" s="172">
        <f>AVERAGE(L65:M65)</f>
        <v>16000</v>
      </c>
      <c r="I65" s="215">
        <f t="shared" ref="I65:I77" si="7">AVERAGE(N65:O65)</f>
        <v>17000</v>
      </c>
      <c r="J65" s="171">
        <v>15000</v>
      </c>
      <c r="K65" s="172">
        <v>17000</v>
      </c>
      <c r="L65" s="171">
        <v>15000</v>
      </c>
      <c r="M65" s="173">
        <v>17000</v>
      </c>
      <c r="N65" s="172">
        <v>15000</v>
      </c>
      <c r="O65" s="173">
        <v>19000</v>
      </c>
    </row>
    <row r="66" spans="1:15" s="66" customFormat="1">
      <c r="A66" s="130"/>
      <c r="B66" s="84" t="s">
        <v>558</v>
      </c>
      <c r="C66" s="89" t="s">
        <v>43</v>
      </c>
      <c r="D66" s="219">
        <f t="shared" si="5"/>
        <v>30000</v>
      </c>
      <c r="F66" s="79">
        <f t="shared" si="6"/>
        <v>6</v>
      </c>
      <c r="G66" s="33">
        <f t="shared" ref="G66:G77" si="8">AVERAGE(J66:K66)</f>
        <v>26000</v>
      </c>
      <c r="H66" s="37">
        <f>AVERAGE(L66:M66)</f>
        <v>26000</v>
      </c>
      <c r="I66" s="201">
        <f t="shared" si="7"/>
        <v>30000</v>
      </c>
      <c r="J66" s="33">
        <v>24000</v>
      </c>
      <c r="K66" s="37">
        <v>28000</v>
      </c>
      <c r="L66" s="33">
        <v>24000</v>
      </c>
      <c r="M66" s="38">
        <v>28000</v>
      </c>
      <c r="N66" s="37">
        <v>25000</v>
      </c>
      <c r="O66" s="38">
        <v>35000</v>
      </c>
    </row>
    <row r="67" spans="1:15" s="66" customFormat="1">
      <c r="A67" s="130"/>
      <c r="B67" s="167" t="s">
        <v>559</v>
      </c>
      <c r="C67" s="168" t="s">
        <v>43</v>
      </c>
      <c r="D67" s="218">
        <f t="shared" si="5"/>
        <v>30000</v>
      </c>
      <c r="E67" s="620"/>
      <c r="F67" s="170">
        <f t="shared" si="6"/>
        <v>6</v>
      </c>
      <c r="G67" s="171">
        <f>AVERAGE(J67:K67)</f>
        <v>30000</v>
      </c>
      <c r="H67" s="172">
        <f>AVERAGE(L67:M67)</f>
        <v>30000</v>
      </c>
      <c r="I67" s="215">
        <f t="shared" si="7"/>
        <v>30000</v>
      </c>
      <c r="J67" s="171">
        <v>25000</v>
      </c>
      <c r="K67" s="172">
        <v>35000</v>
      </c>
      <c r="L67" s="171">
        <v>25000</v>
      </c>
      <c r="M67" s="173">
        <v>35000</v>
      </c>
      <c r="N67" s="172">
        <v>25000</v>
      </c>
      <c r="O67" s="173">
        <v>35000</v>
      </c>
    </row>
    <row r="68" spans="1:15" s="66" customFormat="1">
      <c r="A68" s="130"/>
      <c r="B68" s="222" t="s">
        <v>560</v>
      </c>
      <c r="C68" s="89" t="s">
        <v>43</v>
      </c>
      <c r="D68" s="219">
        <f t="shared" si="5"/>
        <v>28500</v>
      </c>
      <c r="E68" s="620"/>
      <c r="F68" s="79">
        <f t="shared" si="6"/>
        <v>6</v>
      </c>
      <c r="G68" s="33">
        <f t="shared" si="8"/>
        <v>25000</v>
      </c>
      <c r="H68" s="37">
        <f t="shared" ref="H68:H77" si="9">AVERAGE(L68:M68)</f>
        <v>25000</v>
      </c>
      <c r="I68" s="201">
        <f t="shared" si="7"/>
        <v>28500</v>
      </c>
      <c r="J68" s="33">
        <v>20000</v>
      </c>
      <c r="K68" s="37">
        <v>30000</v>
      </c>
      <c r="L68" s="33">
        <v>20000</v>
      </c>
      <c r="M68" s="38">
        <v>30000</v>
      </c>
      <c r="N68" s="37">
        <v>25000</v>
      </c>
      <c r="O68" s="38">
        <v>32000</v>
      </c>
    </row>
    <row r="69" spans="1:15" s="66" customFormat="1">
      <c r="A69" s="130"/>
      <c r="B69" s="223" t="s">
        <v>561</v>
      </c>
      <c r="C69" s="168" t="s">
        <v>43</v>
      </c>
      <c r="D69" s="218">
        <f t="shared" si="5"/>
        <v>35000</v>
      </c>
      <c r="F69" s="170">
        <f t="shared" si="6"/>
        <v>6</v>
      </c>
      <c r="G69" s="171">
        <f t="shared" si="8"/>
        <v>30000</v>
      </c>
      <c r="H69" s="172">
        <f t="shared" si="9"/>
        <v>30000</v>
      </c>
      <c r="I69" s="215">
        <f t="shared" si="7"/>
        <v>35000</v>
      </c>
      <c r="J69" s="171">
        <v>25000</v>
      </c>
      <c r="K69" s="172">
        <v>35000</v>
      </c>
      <c r="L69" s="171">
        <v>25000</v>
      </c>
      <c r="M69" s="173">
        <v>35000</v>
      </c>
      <c r="N69" s="172">
        <v>30000</v>
      </c>
      <c r="O69" s="173">
        <v>40000</v>
      </c>
    </row>
    <row r="70" spans="1:15" s="66" customFormat="1">
      <c r="A70" s="130"/>
      <c r="B70" s="222" t="s">
        <v>562</v>
      </c>
      <c r="C70" s="89" t="s">
        <v>43</v>
      </c>
      <c r="D70" s="219">
        <f t="shared" si="5"/>
        <v>47500</v>
      </c>
      <c r="F70" s="79">
        <f t="shared" si="6"/>
        <v>6</v>
      </c>
      <c r="G70" s="33">
        <f t="shared" si="8"/>
        <v>35000</v>
      </c>
      <c r="H70" s="37">
        <f t="shared" si="9"/>
        <v>35000</v>
      </c>
      <c r="I70" s="201">
        <f t="shared" si="7"/>
        <v>47500</v>
      </c>
      <c r="J70" s="33">
        <v>30000</v>
      </c>
      <c r="K70" s="37">
        <v>40000</v>
      </c>
      <c r="L70" s="33">
        <v>30000</v>
      </c>
      <c r="M70" s="38">
        <v>40000</v>
      </c>
      <c r="N70" s="37">
        <v>40000</v>
      </c>
      <c r="O70" s="38">
        <v>55000</v>
      </c>
    </row>
    <row r="71" spans="1:15" s="66" customFormat="1">
      <c r="A71" s="130"/>
      <c r="B71" s="167" t="s">
        <v>563</v>
      </c>
      <c r="C71" s="168" t="s">
        <v>43</v>
      </c>
      <c r="D71" s="218">
        <f t="shared" si="5"/>
        <v>50000</v>
      </c>
      <c r="F71" s="170">
        <f t="shared" si="6"/>
        <v>6</v>
      </c>
      <c r="G71" s="171">
        <f t="shared" si="8"/>
        <v>40000</v>
      </c>
      <c r="H71" s="172">
        <f t="shared" si="9"/>
        <v>40000</v>
      </c>
      <c r="I71" s="215">
        <f t="shared" si="7"/>
        <v>50000</v>
      </c>
      <c r="J71" s="171">
        <v>35000</v>
      </c>
      <c r="K71" s="172">
        <v>45000</v>
      </c>
      <c r="L71" s="171">
        <v>35000</v>
      </c>
      <c r="M71" s="173">
        <v>45000</v>
      </c>
      <c r="N71" s="172">
        <v>40000</v>
      </c>
      <c r="O71" s="173">
        <v>60000</v>
      </c>
    </row>
    <row r="72" spans="1:15" s="66" customFormat="1">
      <c r="A72" s="130"/>
      <c r="B72" s="84" t="s">
        <v>564</v>
      </c>
      <c r="C72" s="89" t="s">
        <v>43</v>
      </c>
      <c r="D72" s="219">
        <f t="shared" si="5"/>
        <v>40000</v>
      </c>
      <c r="F72" s="79">
        <f t="shared" si="6"/>
        <v>6</v>
      </c>
      <c r="G72" s="33">
        <f t="shared" si="8"/>
        <v>35000</v>
      </c>
      <c r="H72" s="37">
        <f t="shared" si="9"/>
        <v>35000</v>
      </c>
      <c r="I72" s="201">
        <f t="shared" si="7"/>
        <v>40000</v>
      </c>
      <c r="J72" s="33">
        <v>30000</v>
      </c>
      <c r="K72" s="37">
        <v>40000</v>
      </c>
      <c r="L72" s="33">
        <v>30000</v>
      </c>
      <c r="M72" s="38">
        <v>40000</v>
      </c>
      <c r="N72" s="37">
        <v>35000</v>
      </c>
      <c r="O72" s="38">
        <v>45000</v>
      </c>
    </row>
    <row r="73" spans="1:15" s="66" customFormat="1">
      <c r="A73" s="130"/>
      <c r="B73" s="167" t="s">
        <v>565</v>
      </c>
      <c r="C73" s="168" t="s">
        <v>43</v>
      </c>
      <c r="D73" s="218">
        <f t="shared" si="5"/>
        <v>40000</v>
      </c>
      <c r="F73" s="170">
        <f t="shared" si="6"/>
        <v>6</v>
      </c>
      <c r="G73" s="171">
        <f t="shared" si="8"/>
        <v>35000</v>
      </c>
      <c r="H73" s="172">
        <f t="shared" si="9"/>
        <v>35000</v>
      </c>
      <c r="I73" s="215">
        <f t="shared" si="7"/>
        <v>40000</v>
      </c>
      <c r="J73" s="171">
        <v>30000</v>
      </c>
      <c r="K73" s="172">
        <v>40000</v>
      </c>
      <c r="L73" s="171">
        <v>30000</v>
      </c>
      <c r="M73" s="173">
        <v>40000</v>
      </c>
      <c r="N73" s="172">
        <v>35000</v>
      </c>
      <c r="O73" s="173">
        <v>45000</v>
      </c>
    </row>
    <row r="74" spans="1:15" s="66" customFormat="1">
      <c r="A74" s="130"/>
      <c r="B74" s="84" t="s">
        <v>566</v>
      </c>
      <c r="C74" s="89" t="s">
        <v>43</v>
      </c>
      <c r="D74" s="219">
        <f t="shared" si="5"/>
        <v>40000</v>
      </c>
      <c r="F74" s="79">
        <f t="shared" si="6"/>
        <v>6</v>
      </c>
      <c r="G74" s="33">
        <f t="shared" si="8"/>
        <v>35000</v>
      </c>
      <c r="H74" s="37">
        <f t="shared" si="9"/>
        <v>35000</v>
      </c>
      <c r="I74" s="201">
        <f t="shared" si="7"/>
        <v>40000</v>
      </c>
      <c r="J74" s="33">
        <v>30000</v>
      </c>
      <c r="K74" s="37">
        <v>40000</v>
      </c>
      <c r="L74" s="33">
        <v>30000</v>
      </c>
      <c r="M74" s="38">
        <v>40000</v>
      </c>
      <c r="N74" s="37">
        <v>35000</v>
      </c>
      <c r="O74" s="38">
        <v>45000</v>
      </c>
    </row>
    <row r="75" spans="1:15" s="66" customFormat="1">
      <c r="A75" s="130"/>
      <c r="B75" s="167" t="s">
        <v>567</v>
      </c>
      <c r="C75" s="168" t="s">
        <v>30</v>
      </c>
      <c r="D75" s="218">
        <f t="shared" si="5"/>
        <v>15500</v>
      </c>
      <c r="F75" s="170">
        <f t="shared" si="6"/>
        <v>6</v>
      </c>
      <c r="G75" s="171">
        <f t="shared" si="8"/>
        <v>13500</v>
      </c>
      <c r="H75" s="172">
        <f t="shared" si="9"/>
        <v>13500</v>
      </c>
      <c r="I75" s="215">
        <f t="shared" si="7"/>
        <v>15500</v>
      </c>
      <c r="J75" s="171">
        <v>12000</v>
      </c>
      <c r="K75" s="172">
        <v>15000</v>
      </c>
      <c r="L75" s="171">
        <v>12000</v>
      </c>
      <c r="M75" s="173">
        <v>15000</v>
      </c>
      <c r="N75" s="172">
        <v>14000</v>
      </c>
      <c r="O75" s="173">
        <v>17000</v>
      </c>
    </row>
    <row r="76" spans="1:15" s="66" customFormat="1">
      <c r="A76" s="130"/>
      <c r="B76" s="84" t="s">
        <v>568</v>
      </c>
      <c r="C76" s="89" t="s">
        <v>43</v>
      </c>
      <c r="D76" s="219">
        <f t="shared" si="5"/>
        <v>14500</v>
      </c>
      <c r="F76" s="79">
        <f t="shared" si="6"/>
        <v>6</v>
      </c>
      <c r="G76" s="33">
        <f t="shared" si="8"/>
        <v>11500</v>
      </c>
      <c r="H76" s="37">
        <f t="shared" si="9"/>
        <v>11500</v>
      </c>
      <c r="I76" s="201">
        <f t="shared" si="7"/>
        <v>14500</v>
      </c>
      <c r="J76" s="33">
        <v>10000</v>
      </c>
      <c r="K76" s="37">
        <v>13000</v>
      </c>
      <c r="L76" s="33">
        <v>10000</v>
      </c>
      <c r="M76" s="38">
        <v>13000</v>
      </c>
      <c r="N76" s="37">
        <v>13000</v>
      </c>
      <c r="O76" s="38">
        <v>16000</v>
      </c>
    </row>
    <row r="77" spans="1:15" s="66" customFormat="1">
      <c r="A77" s="130"/>
      <c r="B77" s="167" t="s">
        <v>569</v>
      </c>
      <c r="C77" s="168" t="s">
        <v>43</v>
      </c>
      <c r="D77" s="218">
        <f t="shared" si="5"/>
        <v>17500</v>
      </c>
      <c r="F77" s="170">
        <f t="shared" si="6"/>
        <v>6</v>
      </c>
      <c r="G77" s="171">
        <f t="shared" si="8"/>
        <v>15000</v>
      </c>
      <c r="H77" s="172">
        <f t="shared" si="9"/>
        <v>15000</v>
      </c>
      <c r="I77" s="215">
        <f t="shared" si="7"/>
        <v>17500</v>
      </c>
      <c r="J77" s="171">
        <v>12000</v>
      </c>
      <c r="K77" s="172">
        <v>18000</v>
      </c>
      <c r="L77" s="171">
        <v>12000</v>
      </c>
      <c r="M77" s="173">
        <v>18000</v>
      </c>
      <c r="N77" s="172">
        <v>15000</v>
      </c>
      <c r="O77" s="173">
        <v>20000</v>
      </c>
    </row>
    <row r="78" spans="1:15" s="66" customFormat="1">
      <c r="A78" s="130"/>
      <c r="B78" s="222" t="s">
        <v>570</v>
      </c>
      <c r="C78" s="89" t="s">
        <v>43</v>
      </c>
      <c r="D78" s="219">
        <f t="shared" si="5"/>
        <v>21000</v>
      </c>
      <c r="F78" s="79">
        <f t="shared" si="6"/>
        <v>6</v>
      </c>
      <c r="G78" s="33">
        <f>AVERAGE(J78:K78)</f>
        <v>17500</v>
      </c>
      <c r="H78" s="37">
        <f t="shared" ref="H78:H96" si="10">AVERAGE(L78:M78)</f>
        <v>17500</v>
      </c>
      <c r="I78" s="201">
        <f t="shared" ref="I78:I96" si="11">AVERAGE(N78:O78)</f>
        <v>21000</v>
      </c>
      <c r="J78" s="33">
        <v>16000</v>
      </c>
      <c r="K78" s="37">
        <v>19000</v>
      </c>
      <c r="L78" s="33">
        <v>16000</v>
      </c>
      <c r="M78" s="38">
        <v>19000</v>
      </c>
      <c r="N78" s="37">
        <v>18000</v>
      </c>
      <c r="O78" s="38">
        <v>24000</v>
      </c>
    </row>
    <row r="79" spans="1:15" s="66" customFormat="1">
      <c r="A79" s="130"/>
      <c r="B79" s="167" t="s">
        <v>571</v>
      </c>
      <c r="C79" s="168" t="s">
        <v>43</v>
      </c>
      <c r="D79" s="218">
        <f t="shared" si="5"/>
        <v>29000</v>
      </c>
      <c r="F79" s="170">
        <f t="shared" si="6"/>
        <v>6</v>
      </c>
      <c r="G79" s="171">
        <f t="shared" ref="G79:G96" si="12">AVERAGE(J79:K79)</f>
        <v>27000</v>
      </c>
      <c r="H79" s="172">
        <f t="shared" si="10"/>
        <v>27000</v>
      </c>
      <c r="I79" s="215">
        <f t="shared" si="11"/>
        <v>29000</v>
      </c>
      <c r="J79" s="171">
        <v>25000</v>
      </c>
      <c r="K79" s="172">
        <v>29000</v>
      </c>
      <c r="L79" s="171">
        <v>25000</v>
      </c>
      <c r="M79" s="173">
        <v>29000</v>
      </c>
      <c r="N79" s="172">
        <v>25000</v>
      </c>
      <c r="O79" s="173">
        <v>33000</v>
      </c>
    </row>
    <row r="80" spans="1:15" s="66" customFormat="1">
      <c r="A80" s="130"/>
      <c r="B80" s="84" t="s">
        <v>501</v>
      </c>
      <c r="C80" s="89" t="s">
        <v>43</v>
      </c>
      <c r="D80" s="219">
        <f t="shared" si="5"/>
        <v>23000</v>
      </c>
      <c r="F80" s="79">
        <f t="shared" si="6"/>
        <v>6</v>
      </c>
      <c r="G80" s="33">
        <f t="shared" si="12"/>
        <v>19500</v>
      </c>
      <c r="H80" s="37">
        <f t="shared" si="10"/>
        <v>19500</v>
      </c>
      <c r="I80" s="201">
        <f t="shared" si="11"/>
        <v>23000</v>
      </c>
      <c r="J80" s="33">
        <v>18000</v>
      </c>
      <c r="K80" s="37">
        <v>21000</v>
      </c>
      <c r="L80" s="33">
        <v>18000</v>
      </c>
      <c r="M80" s="38">
        <v>21000</v>
      </c>
      <c r="N80" s="37">
        <v>20000</v>
      </c>
      <c r="O80" s="38">
        <v>26000</v>
      </c>
    </row>
    <row r="81" spans="1:15" s="66" customFormat="1">
      <c r="A81" s="130"/>
      <c r="B81" s="223" t="s">
        <v>572</v>
      </c>
      <c r="C81" s="168"/>
      <c r="D81" s="218">
        <f t="shared" si="5"/>
        <v>26500</v>
      </c>
      <c r="F81" s="170">
        <f t="shared" si="6"/>
        <v>6</v>
      </c>
      <c r="G81" s="171">
        <f t="shared" si="12"/>
        <v>22500</v>
      </c>
      <c r="H81" s="172">
        <f t="shared" si="10"/>
        <v>22500</v>
      </c>
      <c r="I81" s="215">
        <f t="shared" si="11"/>
        <v>26500</v>
      </c>
      <c r="J81" s="171">
        <v>20000</v>
      </c>
      <c r="K81" s="172">
        <v>25000</v>
      </c>
      <c r="L81" s="171">
        <v>20000</v>
      </c>
      <c r="M81" s="173">
        <v>25000</v>
      </c>
      <c r="N81" s="172">
        <v>25000</v>
      </c>
      <c r="O81" s="173">
        <v>28000</v>
      </c>
    </row>
    <row r="82" spans="1:15" s="66" customFormat="1">
      <c r="A82" s="130"/>
      <c r="B82" s="84" t="s">
        <v>573</v>
      </c>
      <c r="C82" s="89" t="s">
        <v>43</v>
      </c>
      <c r="D82" s="219">
        <f t="shared" si="5"/>
        <v>22000</v>
      </c>
      <c r="F82" s="79">
        <f t="shared" si="6"/>
        <v>6</v>
      </c>
      <c r="G82" s="33">
        <f t="shared" si="12"/>
        <v>18000</v>
      </c>
      <c r="H82" s="37">
        <f t="shared" si="10"/>
        <v>18000</v>
      </c>
      <c r="I82" s="201">
        <f t="shared" si="11"/>
        <v>22000</v>
      </c>
      <c r="J82" s="33">
        <v>16000</v>
      </c>
      <c r="K82" s="37">
        <v>20000</v>
      </c>
      <c r="L82" s="33">
        <v>16000</v>
      </c>
      <c r="M82" s="38">
        <v>20000</v>
      </c>
      <c r="N82" s="37">
        <v>18000</v>
      </c>
      <c r="O82" s="38">
        <v>26000</v>
      </c>
    </row>
    <row r="83" spans="1:15" s="66" customFormat="1">
      <c r="A83" s="130"/>
      <c r="B83" s="223" t="s">
        <v>574</v>
      </c>
      <c r="C83" s="168" t="s">
        <v>40</v>
      </c>
      <c r="D83" s="218">
        <f t="shared" si="5"/>
        <v>20500</v>
      </c>
      <c r="F83" s="170">
        <f t="shared" si="6"/>
        <v>6</v>
      </c>
      <c r="G83" s="171">
        <f t="shared" si="12"/>
        <v>16500</v>
      </c>
      <c r="H83" s="172">
        <f t="shared" si="10"/>
        <v>16500</v>
      </c>
      <c r="I83" s="215">
        <f t="shared" si="11"/>
        <v>20500</v>
      </c>
      <c r="J83" s="171">
        <v>15000</v>
      </c>
      <c r="K83" s="172">
        <v>18000</v>
      </c>
      <c r="L83" s="171">
        <v>15000</v>
      </c>
      <c r="M83" s="173">
        <v>18000</v>
      </c>
      <c r="N83" s="172">
        <v>18000</v>
      </c>
      <c r="O83" s="173">
        <v>23000</v>
      </c>
    </row>
    <row r="84" spans="1:15" s="66" customFormat="1">
      <c r="A84" s="130"/>
      <c r="B84" s="222" t="s">
        <v>575</v>
      </c>
      <c r="C84" s="89" t="s">
        <v>43</v>
      </c>
      <c r="D84" s="219">
        <f t="shared" si="5"/>
        <v>21000</v>
      </c>
      <c r="F84" s="79">
        <f t="shared" si="6"/>
        <v>6</v>
      </c>
      <c r="G84" s="33">
        <f t="shared" si="12"/>
        <v>19000</v>
      </c>
      <c r="H84" s="37">
        <f t="shared" si="10"/>
        <v>19000</v>
      </c>
      <c r="I84" s="201">
        <f t="shared" si="11"/>
        <v>21000</v>
      </c>
      <c r="J84" s="33">
        <v>17000</v>
      </c>
      <c r="K84" s="37">
        <v>21000</v>
      </c>
      <c r="L84" s="33">
        <v>17000</v>
      </c>
      <c r="M84" s="38">
        <v>21000</v>
      </c>
      <c r="N84" s="37">
        <v>18000</v>
      </c>
      <c r="O84" s="38">
        <v>24000</v>
      </c>
    </row>
    <row r="85" spans="1:15" s="66" customFormat="1">
      <c r="A85" s="130"/>
      <c r="B85" s="167" t="s">
        <v>576</v>
      </c>
      <c r="C85" s="168" t="s">
        <v>43</v>
      </c>
      <c r="D85" s="218">
        <f t="shared" si="5"/>
        <v>23750</v>
      </c>
      <c r="F85" s="170">
        <f t="shared" si="6"/>
        <v>6</v>
      </c>
      <c r="G85" s="171">
        <f t="shared" si="12"/>
        <v>19500</v>
      </c>
      <c r="H85" s="172">
        <f t="shared" si="10"/>
        <v>19500</v>
      </c>
      <c r="I85" s="215">
        <f t="shared" si="11"/>
        <v>23750</v>
      </c>
      <c r="J85" s="171">
        <v>18000</v>
      </c>
      <c r="K85" s="172">
        <v>21000</v>
      </c>
      <c r="L85" s="171">
        <v>18000</v>
      </c>
      <c r="M85" s="173">
        <v>21000</v>
      </c>
      <c r="N85" s="172">
        <v>20000</v>
      </c>
      <c r="O85" s="173">
        <v>27500</v>
      </c>
    </row>
    <row r="86" spans="1:15" s="66" customFormat="1">
      <c r="A86" s="130"/>
      <c r="B86" s="222" t="s">
        <v>497</v>
      </c>
      <c r="C86" s="89" t="s">
        <v>43</v>
      </c>
      <c r="D86" s="219">
        <f t="shared" si="5"/>
        <v>23000</v>
      </c>
      <c r="F86" s="79">
        <f t="shared" si="6"/>
        <v>6</v>
      </c>
      <c r="G86" s="33">
        <f t="shared" si="12"/>
        <v>19500</v>
      </c>
      <c r="H86" s="37">
        <f t="shared" si="10"/>
        <v>19500</v>
      </c>
      <c r="I86" s="201">
        <f t="shared" si="11"/>
        <v>23000</v>
      </c>
      <c r="J86" s="33">
        <v>18000</v>
      </c>
      <c r="K86" s="37">
        <v>21000</v>
      </c>
      <c r="L86" s="33">
        <v>18000</v>
      </c>
      <c r="M86" s="38">
        <v>21000</v>
      </c>
      <c r="N86" s="37">
        <v>20000</v>
      </c>
      <c r="O86" s="38">
        <v>26000</v>
      </c>
    </row>
    <row r="87" spans="1:15" s="66" customFormat="1">
      <c r="A87" s="130"/>
      <c r="B87" s="167" t="s">
        <v>577</v>
      </c>
      <c r="C87" s="168" t="s">
        <v>43</v>
      </c>
      <c r="D87" s="218">
        <f t="shared" si="5"/>
        <v>23500</v>
      </c>
      <c r="F87" s="170">
        <f t="shared" si="6"/>
        <v>6</v>
      </c>
      <c r="G87" s="171">
        <f t="shared" si="12"/>
        <v>20000</v>
      </c>
      <c r="H87" s="172">
        <f t="shared" si="10"/>
        <v>20000</v>
      </c>
      <c r="I87" s="215">
        <f t="shared" si="11"/>
        <v>23500</v>
      </c>
      <c r="J87" s="171">
        <v>18000</v>
      </c>
      <c r="K87" s="172">
        <v>22000</v>
      </c>
      <c r="L87" s="171">
        <v>18000</v>
      </c>
      <c r="M87" s="173">
        <v>22000</v>
      </c>
      <c r="N87" s="172">
        <v>20000</v>
      </c>
      <c r="O87" s="173">
        <v>27000</v>
      </c>
    </row>
    <row r="88" spans="1:15" s="66" customFormat="1">
      <c r="A88" s="130"/>
      <c r="B88" s="84" t="s">
        <v>578</v>
      </c>
      <c r="C88" s="89" t="s">
        <v>43</v>
      </c>
      <c r="D88" s="219">
        <f t="shared" si="5"/>
        <v>30000</v>
      </c>
      <c r="F88" s="79">
        <f t="shared" si="6"/>
        <v>6</v>
      </c>
      <c r="G88" s="33">
        <f t="shared" si="12"/>
        <v>24500</v>
      </c>
      <c r="H88" s="37">
        <f t="shared" si="10"/>
        <v>24500</v>
      </c>
      <c r="I88" s="201">
        <f t="shared" si="11"/>
        <v>30000</v>
      </c>
      <c r="J88" s="33">
        <v>22000</v>
      </c>
      <c r="K88" s="37">
        <v>27000</v>
      </c>
      <c r="L88" s="33">
        <v>22000</v>
      </c>
      <c r="M88" s="38">
        <v>27000</v>
      </c>
      <c r="N88" s="37">
        <v>25000</v>
      </c>
      <c r="O88" s="38">
        <v>35000</v>
      </c>
    </row>
    <row r="89" spans="1:15" s="66" customFormat="1">
      <c r="A89" s="130"/>
      <c r="B89" s="223" t="s">
        <v>579</v>
      </c>
      <c r="C89" s="168" t="s">
        <v>43</v>
      </c>
      <c r="D89" s="218">
        <f t="shared" si="5"/>
        <v>17500</v>
      </c>
      <c r="F89" s="170">
        <f t="shared" si="6"/>
        <v>6</v>
      </c>
      <c r="G89" s="171">
        <f t="shared" si="12"/>
        <v>14500</v>
      </c>
      <c r="H89" s="172">
        <f>AVERAGE(N89:O89)</f>
        <v>17500</v>
      </c>
      <c r="I89" s="215">
        <f>AVERAGE(N89:O89)</f>
        <v>17500</v>
      </c>
      <c r="J89" s="171">
        <v>12000</v>
      </c>
      <c r="K89" s="172">
        <v>17000</v>
      </c>
      <c r="L89" s="171">
        <v>12000</v>
      </c>
      <c r="M89" s="173">
        <v>17000</v>
      </c>
      <c r="N89" s="172">
        <v>16000</v>
      </c>
      <c r="O89" s="173">
        <v>19000</v>
      </c>
    </row>
    <row r="90" spans="1:15" s="66" customFormat="1">
      <c r="A90" s="130"/>
      <c r="B90" s="222" t="s">
        <v>580</v>
      </c>
      <c r="C90" s="89" t="s">
        <v>43</v>
      </c>
      <c r="D90" s="219">
        <f t="shared" si="5"/>
        <v>30000</v>
      </c>
      <c r="F90" s="79">
        <f t="shared" si="6"/>
        <v>6</v>
      </c>
      <c r="G90" s="33">
        <f t="shared" si="12"/>
        <v>22500</v>
      </c>
      <c r="H90" s="37">
        <f t="shared" si="10"/>
        <v>22500</v>
      </c>
      <c r="I90" s="201">
        <f t="shared" si="11"/>
        <v>30000</v>
      </c>
      <c r="J90" s="33">
        <v>19000</v>
      </c>
      <c r="K90" s="37">
        <v>26000</v>
      </c>
      <c r="L90" s="33">
        <v>19000</v>
      </c>
      <c r="M90" s="38">
        <v>26000</v>
      </c>
      <c r="N90" s="37">
        <v>25000</v>
      </c>
      <c r="O90" s="38">
        <v>35000</v>
      </c>
    </row>
    <row r="91" spans="1:15" s="66" customFormat="1">
      <c r="A91" s="130"/>
      <c r="B91" s="167" t="s">
        <v>581</v>
      </c>
      <c r="C91" s="168" t="s">
        <v>43</v>
      </c>
      <c r="D91" s="218">
        <f t="shared" si="5"/>
        <v>30000</v>
      </c>
      <c r="F91" s="170">
        <f t="shared" si="6"/>
        <v>6</v>
      </c>
      <c r="G91" s="171">
        <f t="shared" si="12"/>
        <v>22500</v>
      </c>
      <c r="H91" s="172">
        <f t="shared" si="10"/>
        <v>22500</v>
      </c>
      <c r="I91" s="215">
        <f t="shared" si="11"/>
        <v>30000</v>
      </c>
      <c r="J91" s="171">
        <v>19000</v>
      </c>
      <c r="K91" s="172">
        <v>26000</v>
      </c>
      <c r="L91" s="171">
        <v>19000</v>
      </c>
      <c r="M91" s="173">
        <v>26000</v>
      </c>
      <c r="N91" s="172">
        <v>25000</v>
      </c>
      <c r="O91" s="173">
        <v>35000</v>
      </c>
    </row>
    <row r="92" spans="1:15" s="66" customFormat="1">
      <c r="A92" s="130"/>
      <c r="B92" s="84" t="s">
        <v>582</v>
      </c>
      <c r="C92" s="89" t="s">
        <v>43</v>
      </c>
      <c r="D92" s="219">
        <f t="shared" si="5"/>
        <v>19000</v>
      </c>
      <c r="F92" s="79">
        <f t="shared" si="6"/>
        <v>6</v>
      </c>
      <c r="G92" s="33">
        <f t="shared" si="12"/>
        <v>16000</v>
      </c>
      <c r="H92" s="37">
        <f t="shared" si="10"/>
        <v>16000</v>
      </c>
      <c r="I92" s="201">
        <f t="shared" si="11"/>
        <v>19000</v>
      </c>
      <c r="J92" s="33">
        <v>14000</v>
      </c>
      <c r="K92" s="37">
        <v>18000</v>
      </c>
      <c r="L92" s="33">
        <v>14000</v>
      </c>
      <c r="M92" s="38">
        <v>18000</v>
      </c>
      <c r="N92" s="37">
        <v>18000</v>
      </c>
      <c r="O92" s="38">
        <v>20000</v>
      </c>
    </row>
    <row r="93" spans="1:15" s="66" customFormat="1">
      <c r="A93" s="130"/>
      <c r="B93" s="167" t="s">
        <v>583</v>
      </c>
      <c r="C93" s="168" t="s">
        <v>43</v>
      </c>
      <c r="D93" s="218">
        <f t="shared" si="5"/>
        <v>21500</v>
      </c>
      <c r="F93" s="170">
        <f t="shared" si="6"/>
        <v>6</v>
      </c>
      <c r="G93" s="171">
        <f t="shared" si="12"/>
        <v>17000</v>
      </c>
      <c r="H93" s="172">
        <f t="shared" si="10"/>
        <v>17000</v>
      </c>
      <c r="I93" s="215">
        <f t="shared" si="11"/>
        <v>21500</v>
      </c>
      <c r="J93" s="171">
        <v>16000</v>
      </c>
      <c r="K93" s="172">
        <v>18000</v>
      </c>
      <c r="L93" s="171">
        <v>16000</v>
      </c>
      <c r="M93" s="173">
        <v>18000</v>
      </c>
      <c r="N93" s="172">
        <v>18000</v>
      </c>
      <c r="O93" s="173">
        <v>25000</v>
      </c>
    </row>
    <row r="94" spans="1:15" s="66" customFormat="1">
      <c r="A94" s="130"/>
      <c r="B94" s="84" t="s">
        <v>584</v>
      </c>
      <c r="C94" s="89" t="s">
        <v>43</v>
      </c>
      <c r="D94" s="219">
        <f t="shared" si="5"/>
        <v>31500</v>
      </c>
      <c r="F94" s="79">
        <f t="shared" si="6"/>
        <v>6</v>
      </c>
      <c r="G94" s="33">
        <f t="shared" si="12"/>
        <v>24000</v>
      </c>
      <c r="H94" s="37">
        <f t="shared" si="10"/>
        <v>24000</v>
      </c>
      <c r="I94" s="201">
        <f t="shared" si="11"/>
        <v>31500</v>
      </c>
      <c r="J94" s="33">
        <v>22000</v>
      </c>
      <c r="K94" s="37">
        <v>26000</v>
      </c>
      <c r="L94" s="33">
        <v>22000</v>
      </c>
      <c r="M94" s="38">
        <v>26000</v>
      </c>
      <c r="N94" s="37">
        <v>26000</v>
      </c>
      <c r="O94" s="38">
        <v>37000</v>
      </c>
    </row>
    <row r="95" spans="1:15" s="66" customFormat="1">
      <c r="A95" s="130"/>
      <c r="B95" s="167" t="s">
        <v>585</v>
      </c>
      <c r="C95" s="168" t="s">
        <v>43</v>
      </c>
      <c r="D95" s="218">
        <f t="shared" si="5"/>
        <v>30500</v>
      </c>
      <c r="F95" s="170">
        <f t="shared" si="6"/>
        <v>6</v>
      </c>
      <c r="G95" s="171">
        <f t="shared" si="12"/>
        <v>25000</v>
      </c>
      <c r="H95" s="172">
        <f t="shared" si="10"/>
        <v>25000</v>
      </c>
      <c r="I95" s="215">
        <f t="shared" si="11"/>
        <v>30500</v>
      </c>
      <c r="J95" s="171">
        <v>23000</v>
      </c>
      <c r="K95" s="172">
        <v>27000</v>
      </c>
      <c r="L95" s="171">
        <v>23000</v>
      </c>
      <c r="M95" s="173">
        <v>27000</v>
      </c>
      <c r="N95" s="172">
        <v>25000</v>
      </c>
      <c r="O95" s="173">
        <v>36000</v>
      </c>
    </row>
    <row r="96" spans="1:15" s="66" customFormat="1">
      <c r="A96" s="130"/>
      <c r="B96" s="84" t="s">
        <v>586</v>
      </c>
      <c r="C96" s="89" t="s">
        <v>43</v>
      </c>
      <c r="D96" s="219">
        <f t="shared" si="5"/>
        <v>22000</v>
      </c>
      <c r="F96" s="79">
        <f t="shared" si="6"/>
        <v>6</v>
      </c>
      <c r="G96" s="33">
        <f t="shared" si="12"/>
        <v>16500</v>
      </c>
      <c r="H96" s="37">
        <f t="shared" si="10"/>
        <v>16500</v>
      </c>
      <c r="I96" s="201">
        <f t="shared" si="11"/>
        <v>22000</v>
      </c>
      <c r="J96" s="33">
        <v>15000</v>
      </c>
      <c r="K96" s="37">
        <v>18000</v>
      </c>
      <c r="L96" s="33">
        <v>15000</v>
      </c>
      <c r="M96" s="38">
        <v>18000</v>
      </c>
      <c r="N96" s="37">
        <v>18000</v>
      </c>
      <c r="O96" s="38">
        <v>26000</v>
      </c>
    </row>
    <row r="97" spans="1:15" s="66" customFormat="1">
      <c r="A97" s="130"/>
      <c r="B97" s="167" t="s">
        <v>587</v>
      </c>
      <c r="C97" s="168" t="s">
        <v>14</v>
      </c>
      <c r="D97" s="218">
        <f t="shared" si="5"/>
        <v>7000</v>
      </c>
      <c r="F97" s="170">
        <f t="shared" si="6"/>
        <v>6</v>
      </c>
      <c r="G97" s="171">
        <f t="shared" ref="G97:G99" si="13">AVERAGE(J97:K97)</f>
        <v>6250</v>
      </c>
      <c r="H97" s="172">
        <f t="shared" ref="H97:H99" si="14">AVERAGE(L97:M97)</f>
        <v>6250</v>
      </c>
      <c r="I97" s="215">
        <f t="shared" ref="I97:I98" si="15">AVERAGE(N97:O97)</f>
        <v>7000</v>
      </c>
      <c r="J97" s="171">
        <v>5500</v>
      </c>
      <c r="K97" s="172">
        <v>7000</v>
      </c>
      <c r="L97" s="171">
        <v>5500</v>
      </c>
      <c r="M97" s="173">
        <v>7000</v>
      </c>
      <c r="N97" s="172">
        <v>6000</v>
      </c>
      <c r="O97" s="173">
        <v>8000</v>
      </c>
    </row>
    <row r="98" spans="1:15" s="66" customFormat="1">
      <c r="A98" s="130"/>
      <c r="B98" s="84" t="s">
        <v>588</v>
      </c>
      <c r="C98" s="89" t="s">
        <v>16</v>
      </c>
      <c r="D98" s="219">
        <f t="shared" si="5"/>
        <v>10250</v>
      </c>
      <c r="F98" s="79">
        <f t="shared" si="6"/>
        <v>6</v>
      </c>
      <c r="G98" s="33">
        <f t="shared" si="13"/>
        <v>8500</v>
      </c>
      <c r="H98" s="37">
        <f t="shared" si="14"/>
        <v>10250</v>
      </c>
      <c r="I98" s="201">
        <f t="shared" si="15"/>
        <v>10250</v>
      </c>
      <c r="J98" s="33">
        <v>7500</v>
      </c>
      <c r="K98" s="37">
        <v>9500</v>
      </c>
      <c r="L98" s="33">
        <v>8500</v>
      </c>
      <c r="M98" s="38">
        <v>12000</v>
      </c>
      <c r="N98" s="37">
        <v>8500</v>
      </c>
      <c r="O98" s="38">
        <v>12000</v>
      </c>
    </row>
    <row r="99" spans="1:15" s="66" customFormat="1">
      <c r="A99" s="130"/>
      <c r="B99" s="167" t="s">
        <v>589</v>
      </c>
      <c r="C99" s="168" t="s">
        <v>18</v>
      </c>
      <c r="D99" s="218">
        <f t="shared" si="5"/>
        <v>14500</v>
      </c>
      <c r="F99" s="170">
        <f t="shared" si="6"/>
        <v>6</v>
      </c>
      <c r="G99" s="171">
        <f t="shared" si="13"/>
        <v>12500</v>
      </c>
      <c r="H99" s="172">
        <f t="shared" si="14"/>
        <v>12500</v>
      </c>
      <c r="I99" s="215">
        <f>AVERAGE(N99:O99)</f>
        <v>14500</v>
      </c>
      <c r="J99" s="171">
        <v>12000</v>
      </c>
      <c r="K99" s="172">
        <v>13000</v>
      </c>
      <c r="L99" s="171">
        <v>12000</v>
      </c>
      <c r="M99" s="173">
        <v>13000</v>
      </c>
      <c r="N99" s="172">
        <v>13000</v>
      </c>
      <c r="O99" s="173">
        <v>16000</v>
      </c>
    </row>
    <row r="100" spans="1:15" s="66" customFormat="1">
      <c r="A100" s="130"/>
      <c r="B100" s="84" t="s">
        <v>590</v>
      </c>
      <c r="C100" s="89" t="s">
        <v>20</v>
      </c>
      <c r="D100" s="219">
        <f t="shared" si="5"/>
        <v>6000</v>
      </c>
      <c r="F100" s="79">
        <f t="shared" si="6"/>
        <v>6</v>
      </c>
      <c r="G100" s="33">
        <f t="shared" ref="G100:G111" si="16">AVERAGE(J100:K100)</f>
        <v>5000</v>
      </c>
      <c r="H100" s="37">
        <f t="shared" ref="H100:H111" si="17">AVERAGE(L100:M100)</f>
        <v>5000</v>
      </c>
      <c r="I100" s="201">
        <f t="shared" ref="I100:I111" si="18">AVERAGE(N100:O100)</f>
        <v>6000</v>
      </c>
      <c r="J100" s="33">
        <v>4500</v>
      </c>
      <c r="K100" s="37">
        <v>5500</v>
      </c>
      <c r="L100" s="33">
        <v>4500</v>
      </c>
      <c r="M100" s="38">
        <v>5500</v>
      </c>
      <c r="N100" s="37">
        <v>5500</v>
      </c>
      <c r="O100" s="38">
        <v>6500</v>
      </c>
    </row>
    <row r="101" spans="1:15" s="66" customFormat="1">
      <c r="A101" s="130"/>
      <c r="B101" s="167" t="s">
        <v>591</v>
      </c>
      <c r="C101" s="168" t="s">
        <v>22</v>
      </c>
      <c r="D101" s="218">
        <f t="shared" si="5"/>
        <v>7750</v>
      </c>
      <c r="F101" s="170">
        <f t="shared" si="6"/>
        <v>6</v>
      </c>
      <c r="G101" s="171">
        <f t="shared" si="16"/>
        <v>6250</v>
      </c>
      <c r="H101" s="172">
        <f t="shared" si="17"/>
        <v>6250</v>
      </c>
      <c r="I101" s="215">
        <f t="shared" si="18"/>
        <v>7750</v>
      </c>
      <c r="J101" s="171">
        <v>5500</v>
      </c>
      <c r="K101" s="172">
        <v>7000</v>
      </c>
      <c r="L101" s="171">
        <v>5500</v>
      </c>
      <c r="M101" s="173">
        <v>7000</v>
      </c>
      <c r="N101" s="172">
        <v>7000</v>
      </c>
      <c r="O101" s="173">
        <v>8500</v>
      </c>
    </row>
    <row r="102" spans="1:15" s="66" customFormat="1">
      <c r="A102" s="130"/>
      <c r="B102" s="84" t="s">
        <v>592</v>
      </c>
      <c r="C102" s="89" t="s">
        <v>24</v>
      </c>
      <c r="D102" s="219">
        <f t="shared" si="5"/>
        <v>11750</v>
      </c>
      <c r="F102" s="79">
        <f t="shared" si="6"/>
        <v>6</v>
      </c>
      <c r="G102" s="33">
        <f t="shared" si="16"/>
        <v>7750</v>
      </c>
      <c r="H102" s="37">
        <f t="shared" si="17"/>
        <v>10000</v>
      </c>
      <c r="I102" s="201">
        <f t="shared" si="18"/>
        <v>11750</v>
      </c>
      <c r="J102" s="33">
        <v>7000</v>
      </c>
      <c r="K102" s="37">
        <v>8500</v>
      </c>
      <c r="L102" s="33">
        <v>9000</v>
      </c>
      <c r="M102" s="38">
        <v>11000</v>
      </c>
      <c r="N102" s="37">
        <v>10000</v>
      </c>
      <c r="O102" s="38">
        <v>13500</v>
      </c>
    </row>
    <row r="103" spans="1:15" s="66" customFormat="1">
      <c r="A103" s="130"/>
      <c r="B103" s="167" t="s">
        <v>593</v>
      </c>
      <c r="C103" s="168" t="s">
        <v>43</v>
      </c>
      <c r="D103" s="218">
        <f t="shared" si="5"/>
        <v>5000</v>
      </c>
      <c r="F103" s="170">
        <f t="shared" si="6"/>
        <v>6</v>
      </c>
      <c r="G103" s="171">
        <f t="shared" si="16"/>
        <v>4250</v>
      </c>
      <c r="H103" s="172">
        <f t="shared" si="17"/>
        <v>5000</v>
      </c>
      <c r="I103" s="215">
        <f t="shared" si="18"/>
        <v>5000</v>
      </c>
      <c r="J103" s="171">
        <v>4000</v>
      </c>
      <c r="K103" s="172">
        <v>4500</v>
      </c>
      <c r="L103" s="171">
        <v>4500</v>
      </c>
      <c r="M103" s="173">
        <v>5500</v>
      </c>
      <c r="N103" s="172">
        <v>4500</v>
      </c>
      <c r="O103" s="173">
        <v>5500</v>
      </c>
    </row>
    <row r="104" spans="1:15" s="66" customFormat="1">
      <c r="A104" s="130"/>
      <c r="B104" s="84" t="s">
        <v>594</v>
      </c>
      <c r="C104" s="89" t="s">
        <v>43</v>
      </c>
      <c r="D104" s="219">
        <f t="shared" si="5"/>
        <v>7000</v>
      </c>
      <c r="F104" s="79">
        <f t="shared" si="6"/>
        <v>6</v>
      </c>
      <c r="G104" s="33">
        <f t="shared" si="16"/>
        <v>6000</v>
      </c>
      <c r="H104" s="37">
        <f t="shared" si="17"/>
        <v>7000</v>
      </c>
      <c r="I104" s="201">
        <f t="shared" si="18"/>
        <v>7000</v>
      </c>
      <c r="J104" s="33">
        <v>5500</v>
      </c>
      <c r="K104" s="37">
        <v>6500</v>
      </c>
      <c r="L104" s="33">
        <v>6500</v>
      </c>
      <c r="M104" s="38">
        <v>7500</v>
      </c>
      <c r="N104" s="37">
        <v>6500</v>
      </c>
      <c r="O104" s="38">
        <v>7500</v>
      </c>
    </row>
    <row r="105" spans="1:15" s="66" customFormat="1">
      <c r="A105" s="130"/>
      <c r="B105" s="167" t="s">
        <v>595</v>
      </c>
      <c r="C105" s="168" t="s">
        <v>43</v>
      </c>
      <c r="D105" s="218">
        <f t="shared" si="5"/>
        <v>11500</v>
      </c>
      <c r="F105" s="170">
        <f t="shared" si="6"/>
        <v>6</v>
      </c>
      <c r="G105" s="171">
        <f t="shared" si="16"/>
        <v>8250</v>
      </c>
      <c r="H105" s="172">
        <f t="shared" si="17"/>
        <v>9500</v>
      </c>
      <c r="I105" s="215">
        <f t="shared" si="18"/>
        <v>11500</v>
      </c>
      <c r="J105" s="171">
        <v>7500</v>
      </c>
      <c r="K105" s="172">
        <v>9000</v>
      </c>
      <c r="L105" s="171">
        <v>9000</v>
      </c>
      <c r="M105" s="173">
        <v>10000</v>
      </c>
      <c r="N105" s="172">
        <v>11000</v>
      </c>
      <c r="O105" s="173">
        <v>12000</v>
      </c>
    </row>
    <row r="106" spans="1:15" s="66" customFormat="1">
      <c r="A106" s="130"/>
      <c r="B106" s="84" t="s">
        <v>596</v>
      </c>
      <c r="C106" s="89" t="s">
        <v>43</v>
      </c>
      <c r="D106" s="219">
        <f t="shared" si="5"/>
        <v>4500</v>
      </c>
      <c r="F106" s="79">
        <f t="shared" si="6"/>
        <v>2</v>
      </c>
      <c r="G106" s="33" t="s">
        <v>146</v>
      </c>
      <c r="H106" s="37" t="s">
        <v>146</v>
      </c>
      <c r="I106" s="201">
        <f t="shared" si="18"/>
        <v>4500</v>
      </c>
      <c r="J106" s="33" t="s">
        <v>146</v>
      </c>
      <c r="K106" s="37" t="s">
        <v>146</v>
      </c>
      <c r="L106" s="33" t="s">
        <v>146</v>
      </c>
      <c r="M106" s="38" t="s">
        <v>146</v>
      </c>
      <c r="N106" s="37">
        <v>4000</v>
      </c>
      <c r="O106" s="38">
        <v>5000</v>
      </c>
    </row>
    <row r="107" spans="1:15" s="66" customFormat="1">
      <c r="A107" s="130"/>
      <c r="B107" s="167" t="s">
        <v>597</v>
      </c>
      <c r="C107" s="168" t="s">
        <v>43</v>
      </c>
      <c r="D107" s="218">
        <f t="shared" si="5"/>
        <v>7000</v>
      </c>
      <c r="F107" s="170">
        <f t="shared" si="6"/>
        <v>2</v>
      </c>
      <c r="G107" s="171" t="s">
        <v>146</v>
      </c>
      <c r="H107" s="172" t="s">
        <v>146</v>
      </c>
      <c r="I107" s="215">
        <f t="shared" si="18"/>
        <v>7000</v>
      </c>
      <c r="J107" s="171" t="s">
        <v>146</v>
      </c>
      <c r="K107" s="172" t="s">
        <v>146</v>
      </c>
      <c r="L107" s="171" t="s">
        <v>146</v>
      </c>
      <c r="M107" s="173" t="s">
        <v>146</v>
      </c>
      <c r="N107" s="172">
        <v>6000</v>
      </c>
      <c r="O107" s="173">
        <v>8000</v>
      </c>
    </row>
    <row r="108" spans="1:15" s="66" customFormat="1">
      <c r="A108" s="130"/>
      <c r="B108" s="84" t="s">
        <v>598</v>
      </c>
      <c r="C108" s="89" t="s">
        <v>43</v>
      </c>
      <c r="D108" s="219">
        <f t="shared" si="5"/>
        <v>10000</v>
      </c>
      <c r="F108" s="79">
        <f t="shared" si="6"/>
        <v>2</v>
      </c>
      <c r="G108" s="33" t="s">
        <v>146</v>
      </c>
      <c r="H108" s="37" t="s">
        <v>146</v>
      </c>
      <c r="I108" s="201">
        <f t="shared" si="18"/>
        <v>10000</v>
      </c>
      <c r="J108" s="33" t="s">
        <v>146</v>
      </c>
      <c r="K108" s="37" t="s">
        <v>146</v>
      </c>
      <c r="L108" s="33" t="s">
        <v>146</v>
      </c>
      <c r="M108" s="38" t="s">
        <v>146</v>
      </c>
      <c r="N108" s="37">
        <v>8000</v>
      </c>
      <c r="O108" s="38">
        <v>12000</v>
      </c>
    </row>
    <row r="109" spans="1:15" s="66" customFormat="1">
      <c r="A109" s="130"/>
      <c r="B109" s="167" t="s">
        <v>599</v>
      </c>
      <c r="C109" s="168" t="s">
        <v>8</v>
      </c>
      <c r="D109" s="218">
        <f t="shared" si="5"/>
        <v>5500</v>
      </c>
      <c r="F109" s="170">
        <f t="shared" si="6"/>
        <v>6</v>
      </c>
      <c r="G109" s="171">
        <f t="shared" si="16"/>
        <v>4500</v>
      </c>
      <c r="H109" s="172">
        <f t="shared" si="17"/>
        <v>5000</v>
      </c>
      <c r="I109" s="215">
        <f t="shared" si="18"/>
        <v>5500</v>
      </c>
      <c r="J109" s="174">
        <v>4000</v>
      </c>
      <c r="K109" s="175">
        <v>5000</v>
      </c>
      <c r="L109" s="174">
        <v>4500</v>
      </c>
      <c r="M109" s="176">
        <v>5500</v>
      </c>
      <c r="N109" s="175">
        <v>5000</v>
      </c>
      <c r="O109" s="176">
        <v>6000</v>
      </c>
    </row>
    <row r="110" spans="1:15" s="66" customFormat="1">
      <c r="A110" s="130"/>
      <c r="B110" s="84" t="s">
        <v>600</v>
      </c>
      <c r="C110" s="89" t="s">
        <v>10</v>
      </c>
      <c r="D110" s="219">
        <f t="shared" si="5"/>
        <v>9000</v>
      </c>
      <c r="F110" s="79">
        <f t="shared" si="6"/>
        <v>6</v>
      </c>
      <c r="G110" s="33">
        <f t="shared" si="16"/>
        <v>7000</v>
      </c>
      <c r="H110" s="37">
        <f t="shared" si="17"/>
        <v>7500</v>
      </c>
      <c r="I110" s="201">
        <f t="shared" si="18"/>
        <v>9000</v>
      </c>
      <c r="J110" s="4">
        <v>6500</v>
      </c>
      <c r="K110" s="5">
        <v>7500</v>
      </c>
      <c r="L110" s="4">
        <v>7000</v>
      </c>
      <c r="M110" s="6">
        <v>8000</v>
      </c>
      <c r="N110" s="5">
        <v>8000</v>
      </c>
      <c r="O110" s="6">
        <v>10000</v>
      </c>
    </row>
    <row r="111" spans="1:15" s="66" customFormat="1">
      <c r="A111" s="130"/>
      <c r="B111" s="167" t="s">
        <v>601</v>
      </c>
      <c r="C111" s="168" t="s">
        <v>12</v>
      </c>
      <c r="D111" s="218">
        <f t="shared" si="5"/>
        <v>13500</v>
      </c>
      <c r="F111" s="170">
        <f t="shared" si="6"/>
        <v>6</v>
      </c>
      <c r="G111" s="171">
        <f t="shared" si="16"/>
        <v>11000</v>
      </c>
      <c r="H111" s="172">
        <f t="shared" si="17"/>
        <v>12000</v>
      </c>
      <c r="I111" s="215">
        <f t="shared" si="18"/>
        <v>13500</v>
      </c>
      <c r="J111" s="174">
        <v>10000</v>
      </c>
      <c r="K111" s="175">
        <v>12000</v>
      </c>
      <c r="L111" s="174">
        <v>11000</v>
      </c>
      <c r="M111" s="176">
        <v>13000</v>
      </c>
      <c r="N111" s="175">
        <v>13000</v>
      </c>
      <c r="O111" s="176">
        <v>14000</v>
      </c>
    </row>
    <row r="112" spans="1:15" s="66" customFormat="1">
      <c r="A112" s="130"/>
      <c r="B112" s="84" t="s">
        <v>602</v>
      </c>
      <c r="C112" s="89" t="s">
        <v>43</v>
      </c>
      <c r="D112" s="219">
        <f t="shared" si="5"/>
        <v>5000</v>
      </c>
      <c r="F112" s="79">
        <f t="shared" si="6"/>
        <v>6</v>
      </c>
      <c r="G112" s="33">
        <f t="shared" ref="G112:G114" si="19">AVERAGE(J112:K112)</f>
        <v>2500</v>
      </c>
      <c r="H112" s="37">
        <f t="shared" ref="H112:H114" si="20">AVERAGE(L112:M112)</f>
        <v>3000</v>
      </c>
      <c r="I112" s="201">
        <f t="shared" ref="I112:I114" si="21">AVERAGE(N112:O112)</f>
        <v>5000</v>
      </c>
      <c r="J112" s="4">
        <v>2000</v>
      </c>
      <c r="K112" s="5">
        <v>3000</v>
      </c>
      <c r="L112" s="4">
        <v>2500</v>
      </c>
      <c r="M112" s="6">
        <v>3500</v>
      </c>
      <c r="N112" s="5">
        <v>4500</v>
      </c>
      <c r="O112" s="6">
        <v>5500</v>
      </c>
    </row>
    <row r="113" spans="1:15" s="66" customFormat="1">
      <c r="A113" s="130"/>
      <c r="B113" s="167" t="s">
        <v>543</v>
      </c>
      <c r="C113" s="168" t="s">
        <v>43</v>
      </c>
      <c r="D113" s="218">
        <f t="shared" si="5"/>
        <v>6750</v>
      </c>
      <c r="F113" s="170">
        <f t="shared" si="6"/>
        <v>6</v>
      </c>
      <c r="G113" s="171">
        <f t="shared" si="19"/>
        <v>5000</v>
      </c>
      <c r="H113" s="172">
        <f t="shared" si="20"/>
        <v>5500</v>
      </c>
      <c r="I113" s="215">
        <f t="shared" si="21"/>
        <v>6750</v>
      </c>
      <c r="J113" s="174">
        <v>4500</v>
      </c>
      <c r="K113" s="175">
        <v>5500</v>
      </c>
      <c r="L113" s="174">
        <v>5000</v>
      </c>
      <c r="M113" s="176">
        <v>6000</v>
      </c>
      <c r="N113" s="175">
        <v>6000</v>
      </c>
      <c r="O113" s="176">
        <v>7500</v>
      </c>
    </row>
    <row r="114" spans="1:15" s="66" customFormat="1">
      <c r="A114" s="130"/>
      <c r="B114" s="84" t="s">
        <v>603</v>
      </c>
      <c r="C114" s="89" t="s">
        <v>43</v>
      </c>
      <c r="D114" s="219">
        <f t="shared" si="5"/>
        <v>9500</v>
      </c>
      <c r="F114" s="79">
        <f t="shared" si="6"/>
        <v>6</v>
      </c>
      <c r="G114" s="33">
        <f t="shared" si="19"/>
        <v>6750</v>
      </c>
      <c r="H114" s="37">
        <f t="shared" si="20"/>
        <v>7250</v>
      </c>
      <c r="I114" s="201">
        <f t="shared" si="21"/>
        <v>9500</v>
      </c>
      <c r="J114" s="4">
        <v>6000</v>
      </c>
      <c r="K114" s="5">
        <v>7500</v>
      </c>
      <c r="L114" s="4">
        <v>6500</v>
      </c>
      <c r="M114" s="6">
        <v>8000</v>
      </c>
      <c r="N114" s="5">
        <v>8500</v>
      </c>
      <c r="O114" s="6">
        <v>10500</v>
      </c>
    </row>
    <row r="115" spans="1:15" s="66" customFormat="1">
      <c r="A115" s="130"/>
      <c r="B115" s="167" t="s">
        <v>541</v>
      </c>
      <c r="C115" s="168" t="s">
        <v>43</v>
      </c>
      <c r="D115" s="218">
        <f t="shared" si="5"/>
        <v>5000</v>
      </c>
      <c r="F115" s="170">
        <f t="shared" si="6"/>
        <v>6</v>
      </c>
      <c r="G115" s="171">
        <f t="shared" ref="G115:G135" si="22">AVERAGE(J115:K115)</f>
        <v>2500</v>
      </c>
      <c r="H115" s="172">
        <f t="shared" ref="H115:H135" si="23">AVERAGE(L115:M115)</f>
        <v>3000</v>
      </c>
      <c r="I115" s="215">
        <f t="shared" ref="I115:I135" si="24">AVERAGE(N115:O115)</f>
        <v>5000</v>
      </c>
      <c r="J115" s="174">
        <v>2000</v>
      </c>
      <c r="K115" s="175">
        <v>3000</v>
      </c>
      <c r="L115" s="174">
        <v>2500</v>
      </c>
      <c r="M115" s="176">
        <v>3500</v>
      </c>
      <c r="N115" s="175">
        <v>4500</v>
      </c>
      <c r="O115" s="176">
        <v>5500</v>
      </c>
    </row>
    <row r="116" spans="1:15" s="66" customFormat="1">
      <c r="A116" s="130"/>
      <c r="B116" s="84" t="s">
        <v>540</v>
      </c>
      <c r="C116" s="89" t="s">
        <v>43</v>
      </c>
      <c r="D116" s="219">
        <f t="shared" si="5"/>
        <v>6750</v>
      </c>
      <c r="F116" s="79">
        <f t="shared" si="6"/>
        <v>6</v>
      </c>
      <c r="G116" s="33">
        <f t="shared" si="22"/>
        <v>5000</v>
      </c>
      <c r="H116" s="37">
        <f t="shared" si="23"/>
        <v>5500</v>
      </c>
      <c r="I116" s="201">
        <f t="shared" si="24"/>
        <v>6750</v>
      </c>
      <c r="J116" s="4">
        <v>4500</v>
      </c>
      <c r="K116" s="5">
        <v>5500</v>
      </c>
      <c r="L116" s="4">
        <v>5000</v>
      </c>
      <c r="M116" s="6">
        <v>6000</v>
      </c>
      <c r="N116" s="5">
        <v>6000</v>
      </c>
      <c r="O116" s="6">
        <v>7500</v>
      </c>
    </row>
    <row r="117" spans="1:15" s="66" customFormat="1">
      <c r="A117" s="130"/>
      <c r="B117" s="167" t="s">
        <v>539</v>
      </c>
      <c r="C117" s="168" t="s">
        <v>43</v>
      </c>
      <c r="D117" s="218">
        <f t="shared" si="5"/>
        <v>9500</v>
      </c>
      <c r="F117" s="170">
        <f t="shared" si="6"/>
        <v>6</v>
      </c>
      <c r="G117" s="171">
        <f t="shared" si="22"/>
        <v>6750</v>
      </c>
      <c r="H117" s="172">
        <f t="shared" si="23"/>
        <v>7250</v>
      </c>
      <c r="I117" s="215">
        <f t="shared" si="24"/>
        <v>9500</v>
      </c>
      <c r="J117" s="174">
        <v>6000</v>
      </c>
      <c r="K117" s="175">
        <v>7500</v>
      </c>
      <c r="L117" s="174">
        <v>6500</v>
      </c>
      <c r="M117" s="176">
        <v>8000</v>
      </c>
      <c r="N117" s="175">
        <v>8500</v>
      </c>
      <c r="O117" s="176">
        <v>10500</v>
      </c>
    </row>
    <row r="118" spans="1:15" s="66" customFormat="1">
      <c r="A118" s="130"/>
      <c r="B118" s="84" t="s">
        <v>604</v>
      </c>
      <c r="C118" s="89" t="s">
        <v>43</v>
      </c>
      <c r="D118" s="219">
        <f t="shared" si="5"/>
        <v>5000</v>
      </c>
      <c r="F118" s="79">
        <f t="shared" si="6"/>
        <v>6</v>
      </c>
      <c r="G118" s="33">
        <f t="shared" si="22"/>
        <v>2500</v>
      </c>
      <c r="H118" s="37">
        <f t="shared" si="23"/>
        <v>3000</v>
      </c>
      <c r="I118" s="201">
        <f t="shared" si="24"/>
        <v>5000</v>
      </c>
      <c r="J118" s="4">
        <v>2000</v>
      </c>
      <c r="K118" s="5">
        <v>3000</v>
      </c>
      <c r="L118" s="4">
        <v>2500</v>
      </c>
      <c r="M118" s="6">
        <v>3500</v>
      </c>
      <c r="N118" s="5">
        <v>4500</v>
      </c>
      <c r="O118" s="6">
        <v>5500</v>
      </c>
    </row>
    <row r="119" spans="1:15" s="66" customFormat="1">
      <c r="A119" s="130"/>
      <c r="B119" s="167" t="s">
        <v>605</v>
      </c>
      <c r="C119" s="168" t="s">
        <v>43</v>
      </c>
      <c r="D119" s="218">
        <f t="shared" si="5"/>
        <v>6750</v>
      </c>
      <c r="F119" s="170">
        <f t="shared" si="6"/>
        <v>6</v>
      </c>
      <c r="G119" s="171">
        <f t="shared" si="22"/>
        <v>5000</v>
      </c>
      <c r="H119" s="172">
        <f t="shared" si="23"/>
        <v>5500</v>
      </c>
      <c r="I119" s="215">
        <f t="shared" si="24"/>
        <v>6750</v>
      </c>
      <c r="J119" s="174">
        <v>4500</v>
      </c>
      <c r="K119" s="175">
        <v>5500</v>
      </c>
      <c r="L119" s="174">
        <v>5000</v>
      </c>
      <c r="M119" s="176">
        <v>6000</v>
      </c>
      <c r="N119" s="175">
        <v>6000</v>
      </c>
      <c r="O119" s="176">
        <v>7500</v>
      </c>
    </row>
    <row r="120" spans="1:15" s="66" customFormat="1">
      <c r="A120" s="130"/>
      <c r="B120" s="84" t="s">
        <v>606</v>
      </c>
      <c r="C120" s="89" t="s">
        <v>43</v>
      </c>
      <c r="D120" s="219">
        <f t="shared" si="5"/>
        <v>9500</v>
      </c>
      <c r="F120" s="79">
        <f t="shared" si="6"/>
        <v>6</v>
      </c>
      <c r="G120" s="33">
        <f t="shared" si="22"/>
        <v>6750</v>
      </c>
      <c r="H120" s="37">
        <f t="shared" si="23"/>
        <v>7250</v>
      </c>
      <c r="I120" s="201">
        <f t="shared" si="24"/>
        <v>9500</v>
      </c>
      <c r="J120" s="4">
        <v>6000</v>
      </c>
      <c r="K120" s="5">
        <v>7500</v>
      </c>
      <c r="L120" s="4">
        <v>6500</v>
      </c>
      <c r="M120" s="6">
        <v>8000</v>
      </c>
      <c r="N120" s="5">
        <v>8500</v>
      </c>
      <c r="O120" s="6">
        <v>10500</v>
      </c>
    </row>
    <row r="121" spans="1:15" s="66" customFormat="1">
      <c r="A121" s="130"/>
      <c r="B121" s="167" t="s">
        <v>607</v>
      </c>
      <c r="C121" s="168" t="s">
        <v>43</v>
      </c>
      <c r="D121" s="218">
        <f t="shared" si="5"/>
        <v>6000</v>
      </c>
      <c r="F121" s="170">
        <f t="shared" si="6"/>
        <v>6</v>
      </c>
      <c r="G121" s="171">
        <f t="shared" si="22"/>
        <v>5250</v>
      </c>
      <c r="H121" s="172">
        <f t="shared" si="23"/>
        <v>6000</v>
      </c>
      <c r="I121" s="215">
        <f t="shared" si="24"/>
        <v>6000</v>
      </c>
      <c r="J121" s="174">
        <v>5000</v>
      </c>
      <c r="K121" s="175">
        <v>5500</v>
      </c>
      <c r="L121" s="174">
        <v>5500</v>
      </c>
      <c r="M121" s="176">
        <v>6500</v>
      </c>
      <c r="N121" s="175">
        <v>5500</v>
      </c>
      <c r="O121" s="176">
        <v>6500</v>
      </c>
    </row>
    <row r="122" spans="1:15" s="66" customFormat="1">
      <c r="A122" s="130"/>
      <c r="B122" s="84" t="s">
        <v>608</v>
      </c>
      <c r="C122" s="89" t="s">
        <v>43</v>
      </c>
      <c r="D122" s="219">
        <f t="shared" si="5"/>
        <v>8500</v>
      </c>
      <c r="F122" s="79">
        <f t="shared" si="6"/>
        <v>6</v>
      </c>
      <c r="G122" s="33">
        <f t="shared" si="22"/>
        <v>7500</v>
      </c>
      <c r="H122" s="37">
        <f t="shared" si="23"/>
        <v>7500</v>
      </c>
      <c r="I122" s="201">
        <f t="shared" si="24"/>
        <v>8500</v>
      </c>
      <c r="J122" s="4">
        <v>7000</v>
      </c>
      <c r="K122" s="5">
        <v>8000</v>
      </c>
      <c r="L122" s="4">
        <v>7000</v>
      </c>
      <c r="M122" s="6">
        <v>8000</v>
      </c>
      <c r="N122" s="5">
        <v>8000</v>
      </c>
      <c r="O122" s="6">
        <v>9000</v>
      </c>
    </row>
    <row r="123" spans="1:15" s="66" customFormat="1">
      <c r="A123" s="130"/>
      <c r="B123" s="167" t="s">
        <v>609</v>
      </c>
      <c r="C123" s="168" t="s">
        <v>43</v>
      </c>
      <c r="D123" s="218">
        <f t="shared" si="5"/>
        <v>13000</v>
      </c>
      <c r="F123" s="170">
        <f t="shared" si="6"/>
        <v>6</v>
      </c>
      <c r="G123" s="171">
        <f t="shared" si="22"/>
        <v>11000</v>
      </c>
      <c r="H123" s="172">
        <f t="shared" si="23"/>
        <v>12500</v>
      </c>
      <c r="I123" s="215">
        <f t="shared" si="24"/>
        <v>13000</v>
      </c>
      <c r="J123" s="174">
        <v>10000</v>
      </c>
      <c r="K123" s="175">
        <v>12000</v>
      </c>
      <c r="L123" s="174">
        <v>12000</v>
      </c>
      <c r="M123" s="176">
        <v>13000</v>
      </c>
      <c r="N123" s="175">
        <v>12000</v>
      </c>
      <c r="O123" s="176">
        <v>14000</v>
      </c>
    </row>
    <row r="124" spans="1:15" s="66" customFormat="1">
      <c r="A124" s="130"/>
      <c r="B124" s="84" t="s">
        <v>610</v>
      </c>
      <c r="C124" s="89" t="s">
        <v>26</v>
      </c>
      <c r="D124" s="219">
        <f t="shared" si="5"/>
        <v>6500</v>
      </c>
      <c r="F124" s="79">
        <f t="shared" si="6"/>
        <v>6</v>
      </c>
      <c r="G124" s="33">
        <f t="shared" si="22"/>
        <v>5000</v>
      </c>
      <c r="H124" s="37">
        <f t="shared" si="23"/>
        <v>6000</v>
      </c>
      <c r="I124" s="201">
        <f t="shared" si="24"/>
        <v>6500</v>
      </c>
      <c r="J124" s="4">
        <v>4500</v>
      </c>
      <c r="K124" s="5">
        <v>5500</v>
      </c>
      <c r="L124" s="4">
        <v>5500</v>
      </c>
      <c r="M124" s="6">
        <v>6500</v>
      </c>
      <c r="N124" s="5">
        <v>6000</v>
      </c>
      <c r="O124" s="6">
        <v>7000</v>
      </c>
    </row>
    <row r="125" spans="1:15" s="66" customFormat="1">
      <c r="A125" s="130"/>
      <c r="B125" s="167" t="s">
        <v>611</v>
      </c>
      <c r="C125" s="168" t="s">
        <v>28</v>
      </c>
      <c r="D125" s="218">
        <f t="shared" si="5"/>
        <v>9500</v>
      </c>
      <c r="F125" s="170">
        <f t="shared" si="6"/>
        <v>6</v>
      </c>
      <c r="G125" s="171">
        <f t="shared" si="22"/>
        <v>8000</v>
      </c>
      <c r="H125" s="172">
        <f t="shared" si="23"/>
        <v>8500</v>
      </c>
      <c r="I125" s="215">
        <f t="shared" si="24"/>
        <v>9500</v>
      </c>
      <c r="J125" s="174">
        <v>7500</v>
      </c>
      <c r="K125" s="175">
        <v>8500</v>
      </c>
      <c r="L125" s="174">
        <v>8000</v>
      </c>
      <c r="M125" s="176">
        <v>9000</v>
      </c>
      <c r="N125" s="175">
        <v>9000</v>
      </c>
      <c r="O125" s="176">
        <v>10000</v>
      </c>
    </row>
    <row r="126" spans="1:15" s="66" customFormat="1">
      <c r="A126" s="130"/>
      <c r="B126" s="84" t="s">
        <v>612</v>
      </c>
      <c r="C126" s="89" t="s">
        <v>30</v>
      </c>
      <c r="D126" s="219">
        <f t="shared" si="5"/>
        <v>12500</v>
      </c>
      <c r="F126" s="79">
        <f t="shared" si="6"/>
        <v>6</v>
      </c>
      <c r="G126" s="33">
        <f t="shared" si="22"/>
        <v>11500</v>
      </c>
      <c r="H126" s="37">
        <f t="shared" si="23"/>
        <v>11500</v>
      </c>
      <c r="I126" s="201">
        <f t="shared" si="24"/>
        <v>12500</v>
      </c>
      <c r="J126" s="4">
        <v>11000</v>
      </c>
      <c r="K126" s="5">
        <v>12000</v>
      </c>
      <c r="L126" s="4">
        <v>11000</v>
      </c>
      <c r="M126" s="6">
        <v>12000</v>
      </c>
      <c r="N126" s="5">
        <v>12000</v>
      </c>
      <c r="O126" s="6">
        <v>13000</v>
      </c>
    </row>
    <row r="127" spans="1:15" s="66" customFormat="1">
      <c r="A127" s="130"/>
      <c r="B127" s="223" t="s">
        <v>613</v>
      </c>
      <c r="C127" s="168" t="s">
        <v>43</v>
      </c>
      <c r="D127" s="218">
        <f t="shared" si="5"/>
        <v>6500</v>
      </c>
      <c r="F127" s="170">
        <f t="shared" si="6"/>
        <v>6</v>
      </c>
      <c r="G127" s="171">
        <f t="shared" si="22"/>
        <v>5500</v>
      </c>
      <c r="H127" s="172">
        <f t="shared" si="23"/>
        <v>7000</v>
      </c>
      <c r="I127" s="215">
        <f t="shared" si="24"/>
        <v>6500</v>
      </c>
      <c r="J127" s="174">
        <v>5000</v>
      </c>
      <c r="K127" s="175">
        <v>6000</v>
      </c>
      <c r="L127" s="174">
        <v>6500</v>
      </c>
      <c r="M127" s="176">
        <v>7500</v>
      </c>
      <c r="N127" s="175">
        <v>6000</v>
      </c>
      <c r="O127" s="176">
        <v>7000</v>
      </c>
    </row>
    <row r="128" spans="1:15" s="66" customFormat="1">
      <c r="A128" s="130"/>
      <c r="B128" s="222" t="s">
        <v>614</v>
      </c>
      <c r="C128" s="89" t="s">
        <v>43</v>
      </c>
      <c r="D128" s="219">
        <f t="shared" si="5"/>
        <v>9500</v>
      </c>
      <c r="F128" s="79">
        <f t="shared" si="6"/>
        <v>6</v>
      </c>
      <c r="G128" s="33">
        <f t="shared" si="22"/>
        <v>7500</v>
      </c>
      <c r="H128" s="37">
        <f t="shared" si="23"/>
        <v>8500</v>
      </c>
      <c r="I128" s="201">
        <f t="shared" si="24"/>
        <v>9500</v>
      </c>
      <c r="J128" s="4">
        <v>7000</v>
      </c>
      <c r="K128" s="5">
        <v>8000</v>
      </c>
      <c r="L128" s="4">
        <v>8000</v>
      </c>
      <c r="M128" s="6">
        <v>9000</v>
      </c>
      <c r="N128" s="5">
        <v>9000</v>
      </c>
      <c r="O128" s="6">
        <v>10000</v>
      </c>
    </row>
    <row r="129" spans="1:15" s="66" customFormat="1">
      <c r="A129" s="130"/>
      <c r="B129" s="223" t="s">
        <v>615</v>
      </c>
      <c r="C129" s="168" t="s">
        <v>43</v>
      </c>
      <c r="D129" s="218">
        <f t="shared" ref="D129:D181" si="25">I129</f>
        <v>13000</v>
      </c>
      <c r="F129" s="170">
        <f t="shared" ref="F129:F181" si="26">COUNT(J129:O129)</f>
        <v>6</v>
      </c>
      <c r="G129" s="171">
        <f t="shared" si="22"/>
        <v>11000</v>
      </c>
      <c r="H129" s="172">
        <f t="shared" si="23"/>
        <v>11500</v>
      </c>
      <c r="I129" s="215">
        <f t="shared" si="24"/>
        <v>13000</v>
      </c>
      <c r="J129" s="174">
        <v>10500</v>
      </c>
      <c r="K129" s="175">
        <v>11500</v>
      </c>
      <c r="L129" s="174">
        <v>11000</v>
      </c>
      <c r="M129" s="176">
        <v>12000</v>
      </c>
      <c r="N129" s="175">
        <v>12000</v>
      </c>
      <c r="O129" s="176">
        <v>14000</v>
      </c>
    </row>
    <row r="130" spans="1:15" s="66" customFormat="1">
      <c r="A130" s="130"/>
      <c r="B130" s="84" t="s">
        <v>616</v>
      </c>
      <c r="C130" s="89" t="s">
        <v>43</v>
      </c>
      <c r="D130" s="219">
        <f t="shared" si="25"/>
        <v>5750</v>
      </c>
      <c r="F130" s="79">
        <f t="shared" si="26"/>
        <v>6</v>
      </c>
      <c r="G130" s="33">
        <f t="shared" si="22"/>
        <v>5250</v>
      </c>
      <c r="H130" s="37">
        <f t="shared" si="23"/>
        <v>5250</v>
      </c>
      <c r="I130" s="201">
        <f t="shared" si="24"/>
        <v>5750</v>
      </c>
      <c r="J130" s="4">
        <v>4500</v>
      </c>
      <c r="K130" s="5">
        <v>6000</v>
      </c>
      <c r="L130" s="4">
        <v>4500</v>
      </c>
      <c r="M130" s="6">
        <v>6000</v>
      </c>
      <c r="N130" s="5">
        <v>5000</v>
      </c>
      <c r="O130" s="6">
        <v>6500</v>
      </c>
    </row>
    <row r="131" spans="1:15" s="66" customFormat="1">
      <c r="A131" s="130"/>
      <c r="B131" s="167" t="s">
        <v>617</v>
      </c>
      <c r="C131" s="168" t="s">
        <v>43</v>
      </c>
      <c r="D131" s="218">
        <f t="shared" si="25"/>
        <v>9000</v>
      </c>
      <c r="F131" s="170">
        <f t="shared" si="26"/>
        <v>6</v>
      </c>
      <c r="G131" s="171">
        <f t="shared" si="22"/>
        <v>7500</v>
      </c>
      <c r="H131" s="172">
        <f t="shared" si="23"/>
        <v>7500</v>
      </c>
      <c r="I131" s="215">
        <f t="shared" si="24"/>
        <v>9000</v>
      </c>
      <c r="J131" s="174">
        <v>7000</v>
      </c>
      <c r="K131" s="175">
        <v>8000</v>
      </c>
      <c r="L131" s="174">
        <v>7000</v>
      </c>
      <c r="M131" s="176">
        <v>8000</v>
      </c>
      <c r="N131" s="175">
        <v>8000</v>
      </c>
      <c r="O131" s="176">
        <v>10000</v>
      </c>
    </row>
    <row r="132" spans="1:15" s="66" customFormat="1">
      <c r="A132" s="130"/>
      <c r="B132" s="84" t="s">
        <v>618</v>
      </c>
      <c r="C132" s="89" t="s">
        <v>43</v>
      </c>
      <c r="D132" s="219">
        <f t="shared" si="25"/>
        <v>12000</v>
      </c>
      <c r="F132" s="79">
        <f t="shared" si="26"/>
        <v>6</v>
      </c>
      <c r="G132" s="33">
        <f t="shared" si="22"/>
        <v>9000</v>
      </c>
      <c r="H132" s="37">
        <f t="shared" si="23"/>
        <v>9000</v>
      </c>
      <c r="I132" s="201">
        <f t="shared" si="24"/>
        <v>12000</v>
      </c>
      <c r="J132" s="4">
        <v>8000</v>
      </c>
      <c r="K132" s="5">
        <v>10000</v>
      </c>
      <c r="L132" s="4">
        <v>8000</v>
      </c>
      <c r="M132" s="6">
        <v>10000</v>
      </c>
      <c r="N132" s="5">
        <v>10000</v>
      </c>
      <c r="O132" s="6">
        <v>14000</v>
      </c>
    </row>
    <row r="133" spans="1:15" s="66" customFormat="1">
      <c r="A133" s="130"/>
      <c r="B133" s="221" t="s">
        <v>619</v>
      </c>
      <c r="C133" s="168" t="s">
        <v>32</v>
      </c>
      <c r="D133" s="218">
        <f t="shared" si="25"/>
        <v>7500</v>
      </c>
      <c r="F133" s="170">
        <f t="shared" si="26"/>
        <v>6</v>
      </c>
      <c r="G133" s="171">
        <f t="shared" si="22"/>
        <v>5500</v>
      </c>
      <c r="H133" s="172">
        <f t="shared" si="23"/>
        <v>6500</v>
      </c>
      <c r="I133" s="215">
        <f t="shared" si="24"/>
        <v>7500</v>
      </c>
      <c r="J133" s="174">
        <v>5000</v>
      </c>
      <c r="K133" s="175">
        <v>6000</v>
      </c>
      <c r="L133" s="174">
        <v>6000</v>
      </c>
      <c r="M133" s="176">
        <v>7000</v>
      </c>
      <c r="N133" s="175">
        <v>7000</v>
      </c>
      <c r="O133" s="176">
        <v>8000</v>
      </c>
    </row>
    <row r="134" spans="1:15" s="66" customFormat="1">
      <c r="A134" s="130"/>
      <c r="B134" s="125" t="s">
        <v>620</v>
      </c>
      <c r="C134" s="89" t="s">
        <v>32</v>
      </c>
      <c r="D134" s="219">
        <f t="shared" si="25"/>
        <v>13000</v>
      </c>
      <c r="F134" s="79">
        <f t="shared" si="26"/>
        <v>6</v>
      </c>
      <c r="G134" s="33">
        <f t="shared" si="22"/>
        <v>10000</v>
      </c>
      <c r="H134" s="37">
        <f t="shared" si="23"/>
        <v>12500</v>
      </c>
      <c r="I134" s="201">
        <f t="shared" si="24"/>
        <v>13000</v>
      </c>
      <c r="J134" s="4">
        <v>9000</v>
      </c>
      <c r="K134" s="5">
        <v>11000</v>
      </c>
      <c r="L134" s="4">
        <v>12000</v>
      </c>
      <c r="M134" s="6">
        <v>13000</v>
      </c>
      <c r="N134" s="5">
        <v>12000</v>
      </c>
      <c r="O134" s="6">
        <v>14000</v>
      </c>
    </row>
    <row r="135" spans="1:15" s="66" customFormat="1">
      <c r="A135" s="130"/>
      <c r="B135" s="221" t="s">
        <v>621</v>
      </c>
      <c r="C135" s="168" t="s">
        <v>34</v>
      </c>
      <c r="D135" s="218">
        <f t="shared" si="25"/>
        <v>17000</v>
      </c>
      <c r="F135" s="170">
        <f t="shared" si="26"/>
        <v>6</v>
      </c>
      <c r="G135" s="171">
        <f t="shared" si="22"/>
        <v>15000</v>
      </c>
      <c r="H135" s="172">
        <f t="shared" si="23"/>
        <v>15000</v>
      </c>
      <c r="I135" s="215">
        <f t="shared" si="24"/>
        <v>17000</v>
      </c>
      <c r="J135" s="174">
        <v>14000</v>
      </c>
      <c r="K135" s="175">
        <v>16000</v>
      </c>
      <c r="L135" s="174">
        <v>14000</v>
      </c>
      <c r="M135" s="176">
        <v>16000</v>
      </c>
      <c r="N135" s="175">
        <v>16000</v>
      </c>
      <c r="O135" s="176">
        <v>18000</v>
      </c>
    </row>
    <row r="136" spans="1:15" s="66" customFormat="1">
      <c r="A136" s="130"/>
      <c r="B136" s="222" t="s">
        <v>622</v>
      </c>
      <c r="C136" s="89" t="s">
        <v>43</v>
      </c>
      <c r="D136" s="219">
        <f t="shared" si="25"/>
        <v>7500</v>
      </c>
      <c r="F136" s="79">
        <f t="shared" si="26"/>
        <v>6</v>
      </c>
      <c r="G136" s="33">
        <f t="shared" ref="G136:G154" si="27">AVERAGE(J136:K136)</f>
        <v>5500</v>
      </c>
      <c r="H136" s="37">
        <f t="shared" ref="H136:H141" si="28">AVERAGE(L136:M136)</f>
        <v>6500</v>
      </c>
      <c r="I136" s="201">
        <f t="shared" ref="I136:I154" si="29">AVERAGE(N136:O136)</f>
        <v>7500</v>
      </c>
      <c r="J136" s="4">
        <v>5000</v>
      </c>
      <c r="K136" s="5">
        <v>6000</v>
      </c>
      <c r="L136" s="4">
        <v>6000</v>
      </c>
      <c r="M136" s="6">
        <v>7000</v>
      </c>
      <c r="N136" s="5">
        <v>7000</v>
      </c>
      <c r="O136" s="6">
        <v>8000</v>
      </c>
    </row>
    <row r="137" spans="1:15" s="66" customFormat="1">
      <c r="A137" s="130"/>
      <c r="B137" s="223" t="s">
        <v>623</v>
      </c>
      <c r="C137" s="168" t="s">
        <v>43</v>
      </c>
      <c r="D137" s="218">
        <f t="shared" si="25"/>
        <v>13000</v>
      </c>
      <c r="F137" s="170">
        <f t="shared" si="26"/>
        <v>6</v>
      </c>
      <c r="G137" s="171">
        <f t="shared" si="27"/>
        <v>10000</v>
      </c>
      <c r="H137" s="172">
        <f t="shared" si="28"/>
        <v>12500</v>
      </c>
      <c r="I137" s="215">
        <f t="shared" si="29"/>
        <v>13000</v>
      </c>
      <c r="J137" s="174">
        <v>9000</v>
      </c>
      <c r="K137" s="175">
        <v>11000</v>
      </c>
      <c r="L137" s="174">
        <v>12000</v>
      </c>
      <c r="M137" s="176">
        <v>13000</v>
      </c>
      <c r="N137" s="175">
        <v>12000</v>
      </c>
      <c r="O137" s="176">
        <v>14000</v>
      </c>
    </row>
    <row r="138" spans="1:15" s="66" customFormat="1">
      <c r="A138" s="130"/>
      <c r="B138" s="222" t="s">
        <v>624</v>
      </c>
      <c r="C138" s="89" t="s">
        <v>43</v>
      </c>
      <c r="D138" s="219">
        <f t="shared" si="25"/>
        <v>17000</v>
      </c>
      <c r="F138" s="79">
        <f t="shared" si="26"/>
        <v>6</v>
      </c>
      <c r="G138" s="33">
        <f t="shared" si="27"/>
        <v>15000</v>
      </c>
      <c r="H138" s="37">
        <f t="shared" si="28"/>
        <v>15000</v>
      </c>
      <c r="I138" s="201">
        <f t="shared" si="29"/>
        <v>17000</v>
      </c>
      <c r="J138" s="4">
        <v>14000</v>
      </c>
      <c r="K138" s="5">
        <v>16000</v>
      </c>
      <c r="L138" s="4">
        <v>14000</v>
      </c>
      <c r="M138" s="6">
        <v>16000</v>
      </c>
      <c r="N138" s="5">
        <v>16000</v>
      </c>
      <c r="O138" s="6">
        <v>18000</v>
      </c>
    </row>
    <row r="139" spans="1:15" s="66" customFormat="1">
      <c r="A139" s="130"/>
      <c r="B139" s="167" t="s">
        <v>625</v>
      </c>
      <c r="C139" s="168" t="s">
        <v>43</v>
      </c>
      <c r="D139" s="218">
        <f t="shared" si="25"/>
        <v>7500</v>
      </c>
      <c r="F139" s="170">
        <f t="shared" si="26"/>
        <v>6</v>
      </c>
      <c r="G139" s="171">
        <f t="shared" si="27"/>
        <v>5850</v>
      </c>
      <c r="H139" s="172">
        <f t="shared" si="28"/>
        <v>6500</v>
      </c>
      <c r="I139" s="215">
        <f t="shared" si="29"/>
        <v>7500</v>
      </c>
      <c r="J139" s="174">
        <v>5500</v>
      </c>
      <c r="K139" s="175">
        <v>6200</v>
      </c>
      <c r="L139" s="174">
        <v>6000</v>
      </c>
      <c r="M139" s="176">
        <v>7000</v>
      </c>
      <c r="N139" s="175">
        <v>7000</v>
      </c>
      <c r="O139" s="176">
        <v>8000</v>
      </c>
    </row>
    <row r="140" spans="1:15" s="66" customFormat="1">
      <c r="A140" s="130"/>
      <c r="B140" s="84" t="s">
        <v>626</v>
      </c>
      <c r="C140" s="89" t="s">
        <v>43</v>
      </c>
      <c r="D140" s="219">
        <f t="shared" si="25"/>
        <v>10500</v>
      </c>
      <c r="F140" s="79">
        <f t="shared" si="26"/>
        <v>6</v>
      </c>
      <c r="G140" s="33">
        <f t="shared" si="27"/>
        <v>8500</v>
      </c>
      <c r="H140" s="37">
        <f t="shared" si="28"/>
        <v>9500</v>
      </c>
      <c r="I140" s="201">
        <f t="shared" si="29"/>
        <v>10500</v>
      </c>
      <c r="J140" s="4">
        <v>8000</v>
      </c>
      <c r="K140" s="5">
        <v>9000</v>
      </c>
      <c r="L140" s="4">
        <v>9000</v>
      </c>
      <c r="M140" s="6">
        <v>10000</v>
      </c>
      <c r="N140" s="5">
        <v>10000</v>
      </c>
      <c r="O140" s="6">
        <v>11000</v>
      </c>
    </row>
    <row r="141" spans="1:15" s="66" customFormat="1">
      <c r="A141" s="130"/>
      <c r="B141" s="167" t="s">
        <v>627</v>
      </c>
      <c r="C141" s="168" t="s">
        <v>43</v>
      </c>
      <c r="D141" s="218">
        <f t="shared" si="25"/>
        <v>17000</v>
      </c>
      <c r="F141" s="170">
        <f t="shared" si="26"/>
        <v>6</v>
      </c>
      <c r="G141" s="171">
        <f t="shared" si="27"/>
        <v>12000</v>
      </c>
      <c r="H141" s="172">
        <f t="shared" si="28"/>
        <v>14000</v>
      </c>
      <c r="I141" s="215">
        <f t="shared" si="29"/>
        <v>17000</v>
      </c>
      <c r="J141" s="174">
        <v>11000</v>
      </c>
      <c r="K141" s="175">
        <v>13000</v>
      </c>
      <c r="L141" s="174">
        <v>13000</v>
      </c>
      <c r="M141" s="176">
        <v>15000</v>
      </c>
      <c r="N141" s="175">
        <v>16000</v>
      </c>
      <c r="O141" s="176">
        <v>18000</v>
      </c>
    </row>
    <row r="142" spans="1:15" s="66" customFormat="1">
      <c r="A142" s="130"/>
      <c r="B142" s="84" t="s">
        <v>628</v>
      </c>
      <c r="C142" s="89" t="s">
        <v>14</v>
      </c>
      <c r="D142" s="219">
        <f t="shared" si="25"/>
        <v>7000</v>
      </c>
      <c r="F142" s="79">
        <f t="shared" si="26"/>
        <v>4</v>
      </c>
      <c r="G142" s="33">
        <f t="shared" si="27"/>
        <v>7000</v>
      </c>
      <c r="H142" s="37" t="s">
        <v>146</v>
      </c>
      <c r="I142" s="201">
        <f t="shared" si="29"/>
        <v>7000</v>
      </c>
      <c r="J142" s="4">
        <v>6000</v>
      </c>
      <c r="K142" s="5">
        <v>8000</v>
      </c>
      <c r="L142" s="33" t="s">
        <v>146</v>
      </c>
      <c r="M142" s="38" t="s">
        <v>146</v>
      </c>
      <c r="N142" s="5">
        <v>6000</v>
      </c>
      <c r="O142" s="6">
        <v>8000</v>
      </c>
    </row>
    <row r="143" spans="1:15" s="66" customFormat="1">
      <c r="A143" s="130"/>
      <c r="B143" s="167" t="s">
        <v>507</v>
      </c>
      <c r="C143" s="168" t="s">
        <v>16</v>
      </c>
      <c r="D143" s="218">
        <f t="shared" si="25"/>
        <v>12500</v>
      </c>
      <c r="F143" s="170">
        <f t="shared" si="26"/>
        <v>4</v>
      </c>
      <c r="G143" s="171">
        <f t="shared" si="27"/>
        <v>11500</v>
      </c>
      <c r="H143" s="172" t="s">
        <v>146</v>
      </c>
      <c r="I143" s="215">
        <f t="shared" si="29"/>
        <v>12500</v>
      </c>
      <c r="J143" s="174">
        <v>10000</v>
      </c>
      <c r="K143" s="175">
        <v>13000</v>
      </c>
      <c r="L143" s="171" t="s">
        <v>146</v>
      </c>
      <c r="M143" s="173" t="s">
        <v>146</v>
      </c>
      <c r="N143" s="175">
        <v>11000</v>
      </c>
      <c r="O143" s="176">
        <v>14000</v>
      </c>
    </row>
    <row r="144" spans="1:15" s="66" customFormat="1">
      <c r="A144" s="130"/>
      <c r="B144" s="84" t="s">
        <v>506</v>
      </c>
      <c r="C144" s="89" t="s">
        <v>18</v>
      </c>
      <c r="D144" s="219">
        <f t="shared" si="25"/>
        <v>17000</v>
      </c>
      <c r="F144" s="79">
        <f t="shared" si="26"/>
        <v>4</v>
      </c>
      <c r="G144" s="33">
        <f t="shared" si="27"/>
        <v>15000</v>
      </c>
      <c r="H144" s="37" t="s">
        <v>146</v>
      </c>
      <c r="I144" s="201">
        <f t="shared" si="29"/>
        <v>17000</v>
      </c>
      <c r="J144" s="4">
        <v>14000</v>
      </c>
      <c r="K144" s="5">
        <v>16000</v>
      </c>
      <c r="L144" s="33" t="s">
        <v>146</v>
      </c>
      <c r="M144" s="38" t="s">
        <v>146</v>
      </c>
      <c r="N144" s="5">
        <v>16000</v>
      </c>
      <c r="O144" s="6">
        <v>18000</v>
      </c>
    </row>
    <row r="145" spans="1:15" s="66" customFormat="1">
      <c r="A145" s="130"/>
      <c r="B145" s="167" t="s">
        <v>629</v>
      </c>
      <c r="C145" s="168" t="s">
        <v>14</v>
      </c>
      <c r="D145" s="218">
        <f t="shared" si="25"/>
        <v>7000</v>
      </c>
      <c r="F145" s="170">
        <f t="shared" si="26"/>
        <v>4</v>
      </c>
      <c r="G145" s="171">
        <f t="shared" si="27"/>
        <v>6000</v>
      </c>
      <c r="H145" s="172" t="s">
        <v>146</v>
      </c>
      <c r="I145" s="215">
        <f t="shared" si="29"/>
        <v>7000</v>
      </c>
      <c r="J145" s="174">
        <v>5000</v>
      </c>
      <c r="K145" s="175">
        <v>7000</v>
      </c>
      <c r="L145" s="171" t="s">
        <v>146</v>
      </c>
      <c r="M145" s="173" t="s">
        <v>146</v>
      </c>
      <c r="N145" s="175">
        <v>6000</v>
      </c>
      <c r="O145" s="176">
        <v>8000</v>
      </c>
    </row>
    <row r="146" spans="1:15" s="66" customFormat="1">
      <c r="A146" s="130"/>
      <c r="B146" s="84" t="s">
        <v>630</v>
      </c>
      <c r="C146" s="89" t="s">
        <v>16</v>
      </c>
      <c r="D146" s="219">
        <f t="shared" si="25"/>
        <v>13000</v>
      </c>
      <c r="F146" s="79">
        <f t="shared" si="26"/>
        <v>4</v>
      </c>
      <c r="G146" s="33">
        <f t="shared" si="27"/>
        <v>10500</v>
      </c>
      <c r="H146" s="37" t="s">
        <v>146</v>
      </c>
      <c r="I146" s="201">
        <f t="shared" si="29"/>
        <v>13000</v>
      </c>
      <c r="J146" s="4">
        <v>9000</v>
      </c>
      <c r="K146" s="5">
        <v>12000</v>
      </c>
      <c r="L146" s="33" t="s">
        <v>146</v>
      </c>
      <c r="M146" s="38" t="s">
        <v>146</v>
      </c>
      <c r="N146" s="5">
        <v>12000</v>
      </c>
      <c r="O146" s="6">
        <v>14000</v>
      </c>
    </row>
    <row r="147" spans="1:15" s="66" customFormat="1">
      <c r="A147" s="130"/>
      <c r="B147" s="167" t="s">
        <v>631</v>
      </c>
      <c r="C147" s="168" t="s">
        <v>18</v>
      </c>
      <c r="D147" s="218">
        <f t="shared" si="25"/>
        <v>20000</v>
      </c>
      <c r="F147" s="170">
        <f t="shared" si="26"/>
        <v>4</v>
      </c>
      <c r="G147" s="171">
        <f t="shared" si="27"/>
        <v>17000</v>
      </c>
      <c r="H147" s="172" t="s">
        <v>146</v>
      </c>
      <c r="I147" s="215">
        <f t="shared" si="29"/>
        <v>20000</v>
      </c>
      <c r="J147" s="174">
        <v>16000</v>
      </c>
      <c r="K147" s="175">
        <v>18000</v>
      </c>
      <c r="L147" s="171" t="s">
        <v>146</v>
      </c>
      <c r="M147" s="173" t="s">
        <v>146</v>
      </c>
      <c r="N147" s="175">
        <v>18000</v>
      </c>
      <c r="O147" s="176">
        <v>22000</v>
      </c>
    </row>
    <row r="148" spans="1:15" s="66" customFormat="1">
      <c r="A148" s="130"/>
      <c r="B148" s="84" t="s">
        <v>632</v>
      </c>
      <c r="C148" s="89" t="s">
        <v>14</v>
      </c>
      <c r="D148" s="219">
        <f t="shared" si="25"/>
        <v>6500</v>
      </c>
      <c r="F148" s="79">
        <f t="shared" si="26"/>
        <v>4</v>
      </c>
      <c r="G148" s="33">
        <f t="shared" si="27"/>
        <v>5750</v>
      </c>
      <c r="H148" s="37" t="s">
        <v>146</v>
      </c>
      <c r="I148" s="201">
        <f t="shared" si="29"/>
        <v>6500</v>
      </c>
      <c r="J148" s="4">
        <v>5500</v>
      </c>
      <c r="K148" s="5">
        <v>6000</v>
      </c>
      <c r="L148" s="33" t="s">
        <v>146</v>
      </c>
      <c r="M148" s="38" t="s">
        <v>146</v>
      </c>
      <c r="N148" s="5">
        <v>6000</v>
      </c>
      <c r="O148" s="6">
        <v>7000</v>
      </c>
    </row>
    <row r="149" spans="1:15" s="66" customFormat="1">
      <c r="A149" s="130"/>
      <c r="B149" s="167" t="s">
        <v>633</v>
      </c>
      <c r="C149" s="168" t="s">
        <v>16</v>
      </c>
      <c r="D149" s="218">
        <f t="shared" si="25"/>
        <v>10000</v>
      </c>
      <c r="F149" s="170">
        <f t="shared" si="26"/>
        <v>4</v>
      </c>
      <c r="G149" s="171">
        <f t="shared" si="27"/>
        <v>9000</v>
      </c>
      <c r="H149" s="172" t="s">
        <v>146</v>
      </c>
      <c r="I149" s="215">
        <f t="shared" si="29"/>
        <v>10000</v>
      </c>
      <c r="J149" s="174">
        <v>8500</v>
      </c>
      <c r="K149" s="175">
        <v>9500</v>
      </c>
      <c r="L149" s="171" t="s">
        <v>146</v>
      </c>
      <c r="M149" s="173" t="s">
        <v>146</v>
      </c>
      <c r="N149" s="175">
        <v>9000</v>
      </c>
      <c r="O149" s="176">
        <v>11000</v>
      </c>
    </row>
    <row r="150" spans="1:15" s="66" customFormat="1">
      <c r="A150" s="130"/>
      <c r="B150" s="84" t="s">
        <v>634</v>
      </c>
      <c r="C150" s="89" t="s">
        <v>18</v>
      </c>
      <c r="D150" s="219">
        <f t="shared" si="25"/>
        <v>14000</v>
      </c>
      <c r="F150" s="79">
        <f t="shared" si="26"/>
        <v>4</v>
      </c>
      <c r="G150" s="33">
        <f t="shared" si="27"/>
        <v>12000</v>
      </c>
      <c r="H150" s="37" t="s">
        <v>146</v>
      </c>
      <c r="I150" s="201">
        <f t="shared" si="29"/>
        <v>14000</v>
      </c>
      <c r="J150" s="4">
        <v>11000</v>
      </c>
      <c r="K150" s="5">
        <v>13000</v>
      </c>
      <c r="L150" s="33" t="s">
        <v>146</v>
      </c>
      <c r="M150" s="38" t="s">
        <v>146</v>
      </c>
      <c r="N150" s="5">
        <v>13000</v>
      </c>
      <c r="O150" s="6">
        <v>15000</v>
      </c>
    </row>
    <row r="151" spans="1:15" s="66" customFormat="1">
      <c r="A151" s="130"/>
      <c r="B151" s="167" t="s">
        <v>635</v>
      </c>
      <c r="C151" s="168" t="s">
        <v>14</v>
      </c>
      <c r="D151" s="218">
        <f t="shared" si="25"/>
        <v>7500</v>
      </c>
      <c r="F151" s="170">
        <f t="shared" si="26"/>
        <v>4</v>
      </c>
      <c r="G151" s="171">
        <f t="shared" si="27"/>
        <v>5500</v>
      </c>
      <c r="H151" s="172" t="s">
        <v>146</v>
      </c>
      <c r="I151" s="215">
        <f t="shared" si="29"/>
        <v>7500</v>
      </c>
      <c r="J151" s="174">
        <v>5000</v>
      </c>
      <c r="K151" s="175">
        <v>6000</v>
      </c>
      <c r="L151" s="171" t="s">
        <v>146</v>
      </c>
      <c r="M151" s="173" t="s">
        <v>146</v>
      </c>
      <c r="N151" s="175">
        <v>7000</v>
      </c>
      <c r="O151" s="176">
        <v>8000</v>
      </c>
    </row>
    <row r="152" spans="1:15" s="66" customFormat="1">
      <c r="A152" s="130"/>
      <c r="B152" s="84" t="s">
        <v>636</v>
      </c>
      <c r="C152" s="89" t="s">
        <v>16</v>
      </c>
      <c r="D152" s="219">
        <f t="shared" si="25"/>
        <v>10000</v>
      </c>
      <c r="F152" s="79">
        <f t="shared" si="26"/>
        <v>4</v>
      </c>
      <c r="G152" s="33">
        <f t="shared" si="27"/>
        <v>8500</v>
      </c>
      <c r="H152" s="37" t="s">
        <v>146</v>
      </c>
      <c r="I152" s="201">
        <f t="shared" si="29"/>
        <v>10000</v>
      </c>
      <c r="J152" s="4">
        <v>8000</v>
      </c>
      <c r="K152" s="5">
        <v>9000</v>
      </c>
      <c r="L152" s="33" t="s">
        <v>146</v>
      </c>
      <c r="M152" s="38" t="s">
        <v>146</v>
      </c>
      <c r="N152" s="5">
        <v>9000</v>
      </c>
      <c r="O152" s="6">
        <v>11000</v>
      </c>
    </row>
    <row r="153" spans="1:15" s="66" customFormat="1">
      <c r="A153" s="130"/>
      <c r="B153" s="167" t="s">
        <v>637</v>
      </c>
      <c r="C153" s="168" t="s">
        <v>18</v>
      </c>
      <c r="D153" s="218">
        <f t="shared" si="25"/>
        <v>13500</v>
      </c>
      <c r="F153" s="170">
        <f t="shared" si="26"/>
        <v>4</v>
      </c>
      <c r="G153" s="171">
        <f t="shared" si="27"/>
        <v>12000</v>
      </c>
      <c r="H153" s="172" t="s">
        <v>146</v>
      </c>
      <c r="I153" s="215">
        <f t="shared" si="29"/>
        <v>13500</v>
      </c>
      <c r="J153" s="174">
        <v>11000</v>
      </c>
      <c r="K153" s="175">
        <v>13000</v>
      </c>
      <c r="L153" s="171" t="s">
        <v>146</v>
      </c>
      <c r="M153" s="173" t="s">
        <v>146</v>
      </c>
      <c r="N153" s="175">
        <v>12000</v>
      </c>
      <c r="O153" s="176">
        <v>15000</v>
      </c>
    </row>
    <row r="154" spans="1:15" s="66" customFormat="1">
      <c r="A154" s="130"/>
      <c r="B154" s="84" t="s">
        <v>638</v>
      </c>
      <c r="C154" s="89" t="s">
        <v>14</v>
      </c>
      <c r="D154" s="219">
        <f t="shared" si="25"/>
        <v>7500</v>
      </c>
      <c r="F154" s="79">
        <f t="shared" si="26"/>
        <v>4</v>
      </c>
      <c r="G154" s="33">
        <f t="shared" si="27"/>
        <v>5500</v>
      </c>
      <c r="H154" s="37" t="s">
        <v>146</v>
      </c>
      <c r="I154" s="201">
        <f t="shared" si="29"/>
        <v>7500</v>
      </c>
      <c r="J154" s="4">
        <v>5000</v>
      </c>
      <c r="K154" s="5">
        <v>6000</v>
      </c>
      <c r="L154" s="33" t="s">
        <v>146</v>
      </c>
      <c r="M154" s="38" t="s">
        <v>146</v>
      </c>
      <c r="N154" s="5">
        <v>7000</v>
      </c>
      <c r="O154" s="6">
        <v>8000</v>
      </c>
    </row>
    <row r="155" spans="1:15" s="66" customFormat="1">
      <c r="A155" s="130"/>
      <c r="B155" s="167" t="s">
        <v>639</v>
      </c>
      <c r="C155" s="168" t="s">
        <v>16</v>
      </c>
      <c r="D155" s="218">
        <f t="shared" si="25"/>
        <v>10000</v>
      </c>
      <c r="F155" s="170">
        <f t="shared" si="26"/>
        <v>4</v>
      </c>
      <c r="G155" s="171">
        <f t="shared" ref="G155:G181" si="30">AVERAGE(J155:K155)</f>
        <v>8500</v>
      </c>
      <c r="H155" s="172" t="s">
        <v>146</v>
      </c>
      <c r="I155" s="215">
        <f t="shared" ref="I155:I181" si="31">AVERAGE(N155:O155)</f>
        <v>10000</v>
      </c>
      <c r="J155" s="174">
        <v>8000</v>
      </c>
      <c r="K155" s="175">
        <v>9000</v>
      </c>
      <c r="L155" s="171" t="s">
        <v>146</v>
      </c>
      <c r="M155" s="173" t="s">
        <v>146</v>
      </c>
      <c r="N155" s="175">
        <v>9000</v>
      </c>
      <c r="O155" s="176">
        <v>11000</v>
      </c>
    </row>
    <row r="156" spans="1:15" s="66" customFormat="1">
      <c r="A156" s="130"/>
      <c r="B156" s="84" t="s">
        <v>640</v>
      </c>
      <c r="C156" s="89" t="s">
        <v>18</v>
      </c>
      <c r="D156" s="219">
        <f t="shared" si="25"/>
        <v>13000</v>
      </c>
      <c r="F156" s="79">
        <f t="shared" si="26"/>
        <v>4</v>
      </c>
      <c r="G156" s="33">
        <f t="shared" si="30"/>
        <v>12000</v>
      </c>
      <c r="H156" s="37" t="s">
        <v>146</v>
      </c>
      <c r="I156" s="201">
        <f t="shared" si="31"/>
        <v>13000</v>
      </c>
      <c r="J156" s="4">
        <v>11000</v>
      </c>
      <c r="K156" s="5">
        <v>13000</v>
      </c>
      <c r="L156" s="33" t="s">
        <v>146</v>
      </c>
      <c r="M156" s="38" t="s">
        <v>146</v>
      </c>
      <c r="N156" s="5">
        <v>12000</v>
      </c>
      <c r="O156" s="6">
        <v>14000</v>
      </c>
    </row>
    <row r="157" spans="1:15" s="66" customFormat="1">
      <c r="A157" s="130"/>
      <c r="B157" s="167" t="s">
        <v>641</v>
      </c>
      <c r="C157" s="168" t="s">
        <v>14</v>
      </c>
      <c r="D157" s="218">
        <f t="shared" si="25"/>
        <v>7500</v>
      </c>
      <c r="F157" s="170">
        <f t="shared" si="26"/>
        <v>4</v>
      </c>
      <c r="G157" s="171">
        <f t="shared" si="30"/>
        <v>5500</v>
      </c>
      <c r="H157" s="172" t="s">
        <v>146</v>
      </c>
      <c r="I157" s="215">
        <f t="shared" si="31"/>
        <v>7500</v>
      </c>
      <c r="J157" s="174">
        <v>5000</v>
      </c>
      <c r="K157" s="175">
        <v>6000</v>
      </c>
      <c r="L157" s="171" t="s">
        <v>146</v>
      </c>
      <c r="M157" s="173" t="s">
        <v>146</v>
      </c>
      <c r="N157" s="175">
        <v>7000</v>
      </c>
      <c r="O157" s="176">
        <v>8000</v>
      </c>
    </row>
    <row r="158" spans="1:15" s="66" customFormat="1">
      <c r="A158" s="130"/>
      <c r="B158" s="84" t="s">
        <v>642</v>
      </c>
      <c r="C158" s="89" t="s">
        <v>16</v>
      </c>
      <c r="D158" s="219">
        <f t="shared" si="25"/>
        <v>9500</v>
      </c>
      <c r="F158" s="79">
        <f t="shared" si="26"/>
        <v>4</v>
      </c>
      <c r="G158" s="33">
        <f t="shared" si="30"/>
        <v>8500</v>
      </c>
      <c r="H158" s="37" t="s">
        <v>146</v>
      </c>
      <c r="I158" s="201">
        <f t="shared" si="31"/>
        <v>9500</v>
      </c>
      <c r="J158" s="4">
        <v>7500</v>
      </c>
      <c r="K158" s="5">
        <v>9500</v>
      </c>
      <c r="L158" s="33" t="s">
        <v>146</v>
      </c>
      <c r="M158" s="38" t="s">
        <v>146</v>
      </c>
      <c r="N158" s="5">
        <v>9000</v>
      </c>
      <c r="O158" s="6">
        <v>10000</v>
      </c>
    </row>
    <row r="159" spans="1:15" s="66" customFormat="1">
      <c r="A159" s="130"/>
      <c r="B159" s="167" t="s">
        <v>643</v>
      </c>
      <c r="C159" s="168" t="s">
        <v>18</v>
      </c>
      <c r="D159" s="218">
        <f t="shared" si="25"/>
        <v>14000</v>
      </c>
      <c r="F159" s="170">
        <f t="shared" si="26"/>
        <v>4</v>
      </c>
      <c r="G159" s="171">
        <f t="shared" si="30"/>
        <v>11500</v>
      </c>
      <c r="H159" s="172" t="s">
        <v>146</v>
      </c>
      <c r="I159" s="215">
        <f t="shared" si="31"/>
        <v>14000</v>
      </c>
      <c r="J159" s="174">
        <v>11000</v>
      </c>
      <c r="K159" s="175">
        <v>12000</v>
      </c>
      <c r="L159" s="171" t="s">
        <v>146</v>
      </c>
      <c r="M159" s="173" t="s">
        <v>146</v>
      </c>
      <c r="N159" s="175">
        <v>13000</v>
      </c>
      <c r="O159" s="176">
        <v>15000</v>
      </c>
    </row>
    <row r="160" spans="1:15" s="66" customFormat="1">
      <c r="A160" s="130"/>
      <c r="B160" s="84" t="s">
        <v>644</v>
      </c>
      <c r="C160" s="89" t="s">
        <v>14</v>
      </c>
      <c r="D160" s="219">
        <f t="shared" si="25"/>
        <v>7500</v>
      </c>
      <c r="F160" s="79">
        <f t="shared" si="26"/>
        <v>4</v>
      </c>
      <c r="G160" s="33">
        <f t="shared" si="30"/>
        <v>5500</v>
      </c>
      <c r="H160" s="37" t="s">
        <v>146</v>
      </c>
      <c r="I160" s="201">
        <f t="shared" si="31"/>
        <v>7500</v>
      </c>
      <c r="J160" s="4">
        <v>5000</v>
      </c>
      <c r="K160" s="5">
        <v>6000</v>
      </c>
      <c r="L160" s="33" t="s">
        <v>146</v>
      </c>
      <c r="M160" s="38" t="s">
        <v>146</v>
      </c>
      <c r="N160" s="5">
        <v>7000</v>
      </c>
      <c r="O160" s="6">
        <v>8000</v>
      </c>
    </row>
    <row r="161" spans="1:15" s="66" customFormat="1">
      <c r="A161" s="130"/>
      <c r="B161" s="167" t="s">
        <v>645</v>
      </c>
      <c r="C161" s="168" t="s">
        <v>16</v>
      </c>
      <c r="D161" s="218">
        <f t="shared" si="25"/>
        <v>10000</v>
      </c>
      <c r="F161" s="170">
        <f t="shared" si="26"/>
        <v>4</v>
      </c>
      <c r="G161" s="171">
        <f t="shared" si="30"/>
        <v>8500</v>
      </c>
      <c r="H161" s="172" t="s">
        <v>146</v>
      </c>
      <c r="I161" s="215">
        <f t="shared" si="31"/>
        <v>10000</v>
      </c>
      <c r="J161" s="174">
        <v>8000</v>
      </c>
      <c r="K161" s="175">
        <v>9000</v>
      </c>
      <c r="L161" s="171" t="s">
        <v>146</v>
      </c>
      <c r="M161" s="173" t="s">
        <v>146</v>
      </c>
      <c r="N161" s="175">
        <v>9000</v>
      </c>
      <c r="O161" s="176">
        <v>11000</v>
      </c>
    </row>
    <row r="162" spans="1:15" s="66" customFormat="1">
      <c r="A162" s="130"/>
      <c r="B162" s="84" t="s">
        <v>646</v>
      </c>
      <c r="C162" s="89" t="s">
        <v>18</v>
      </c>
      <c r="D162" s="219">
        <f t="shared" si="25"/>
        <v>13000</v>
      </c>
      <c r="F162" s="79">
        <f t="shared" si="26"/>
        <v>4</v>
      </c>
      <c r="G162" s="33">
        <f t="shared" si="30"/>
        <v>12000</v>
      </c>
      <c r="H162" s="37" t="s">
        <v>146</v>
      </c>
      <c r="I162" s="201">
        <f t="shared" si="31"/>
        <v>13000</v>
      </c>
      <c r="J162" s="4">
        <v>11000</v>
      </c>
      <c r="K162" s="5">
        <v>13000</v>
      </c>
      <c r="L162" s="33" t="s">
        <v>146</v>
      </c>
      <c r="M162" s="38" t="s">
        <v>146</v>
      </c>
      <c r="N162" s="5">
        <v>12000</v>
      </c>
      <c r="O162" s="6">
        <v>14000</v>
      </c>
    </row>
    <row r="163" spans="1:15" s="66" customFormat="1">
      <c r="A163" s="130"/>
      <c r="B163" s="167" t="s">
        <v>647</v>
      </c>
      <c r="C163" s="168" t="s">
        <v>14</v>
      </c>
      <c r="D163" s="218">
        <f t="shared" si="25"/>
        <v>7000</v>
      </c>
      <c r="F163" s="170">
        <f t="shared" si="26"/>
        <v>4</v>
      </c>
      <c r="G163" s="171">
        <f t="shared" si="30"/>
        <v>7000</v>
      </c>
      <c r="H163" s="172" t="s">
        <v>146</v>
      </c>
      <c r="I163" s="215">
        <f t="shared" si="31"/>
        <v>7000</v>
      </c>
      <c r="J163" s="174">
        <v>6000</v>
      </c>
      <c r="K163" s="175">
        <v>8000</v>
      </c>
      <c r="L163" s="171" t="s">
        <v>146</v>
      </c>
      <c r="M163" s="173" t="s">
        <v>146</v>
      </c>
      <c r="N163" s="175">
        <v>6000</v>
      </c>
      <c r="O163" s="176">
        <v>8000</v>
      </c>
    </row>
    <row r="164" spans="1:15" s="66" customFormat="1">
      <c r="A164" s="130"/>
      <c r="B164" s="84" t="s">
        <v>648</v>
      </c>
      <c r="C164" s="89" t="s">
        <v>16</v>
      </c>
      <c r="D164" s="219">
        <f t="shared" si="25"/>
        <v>12500</v>
      </c>
      <c r="F164" s="79">
        <f t="shared" si="26"/>
        <v>4</v>
      </c>
      <c r="G164" s="33">
        <f t="shared" si="30"/>
        <v>11500</v>
      </c>
      <c r="H164" s="37" t="s">
        <v>146</v>
      </c>
      <c r="I164" s="201">
        <f t="shared" si="31"/>
        <v>12500</v>
      </c>
      <c r="J164" s="4">
        <v>10000</v>
      </c>
      <c r="K164" s="5">
        <v>13000</v>
      </c>
      <c r="L164" s="33" t="s">
        <v>146</v>
      </c>
      <c r="M164" s="38" t="s">
        <v>146</v>
      </c>
      <c r="N164" s="5">
        <v>11000</v>
      </c>
      <c r="O164" s="6">
        <v>14000</v>
      </c>
    </row>
    <row r="165" spans="1:15" s="66" customFormat="1">
      <c r="A165" s="130"/>
      <c r="B165" s="167" t="s">
        <v>649</v>
      </c>
      <c r="C165" s="168" t="s">
        <v>18</v>
      </c>
      <c r="D165" s="218">
        <f t="shared" si="25"/>
        <v>17000</v>
      </c>
      <c r="F165" s="170">
        <f t="shared" si="26"/>
        <v>4</v>
      </c>
      <c r="G165" s="171">
        <f t="shared" si="30"/>
        <v>15000</v>
      </c>
      <c r="H165" s="172" t="s">
        <v>146</v>
      </c>
      <c r="I165" s="215">
        <f t="shared" si="31"/>
        <v>17000</v>
      </c>
      <c r="J165" s="174">
        <v>14000</v>
      </c>
      <c r="K165" s="175">
        <v>16000</v>
      </c>
      <c r="L165" s="171" t="s">
        <v>146</v>
      </c>
      <c r="M165" s="173" t="s">
        <v>146</v>
      </c>
      <c r="N165" s="175">
        <v>16000</v>
      </c>
      <c r="O165" s="176">
        <v>18000</v>
      </c>
    </row>
    <row r="166" spans="1:15" s="66" customFormat="1">
      <c r="A166" s="130"/>
      <c r="B166" s="84" t="s">
        <v>650</v>
      </c>
      <c r="C166" s="89" t="s">
        <v>14</v>
      </c>
      <c r="D166" s="219">
        <f t="shared" si="25"/>
        <v>7000</v>
      </c>
      <c r="F166" s="79">
        <f t="shared" si="26"/>
        <v>4</v>
      </c>
      <c r="G166" s="33">
        <f t="shared" si="30"/>
        <v>7000</v>
      </c>
      <c r="H166" s="37" t="s">
        <v>146</v>
      </c>
      <c r="I166" s="201">
        <f t="shared" si="31"/>
        <v>7000</v>
      </c>
      <c r="J166" s="4">
        <v>6000</v>
      </c>
      <c r="K166" s="5">
        <v>8000</v>
      </c>
      <c r="L166" s="33" t="s">
        <v>146</v>
      </c>
      <c r="M166" s="38" t="s">
        <v>146</v>
      </c>
      <c r="N166" s="5">
        <v>6000</v>
      </c>
      <c r="O166" s="6">
        <v>8000</v>
      </c>
    </row>
    <row r="167" spans="1:15" s="66" customFormat="1">
      <c r="A167" s="130"/>
      <c r="B167" s="167" t="s">
        <v>651</v>
      </c>
      <c r="C167" s="168" t="s">
        <v>16</v>
      </c>
      <c r="D167" s="218">
        <f t="shared" si="25"/>
        <v>12500</v>
      </c>
      <c r="F167" s="170">
        <f t="shared" si="26"/>
        <v>4</v>
      </c>
      <c r="G167" s="171">
        <f t="shared" si="30"/>
        <v>11500</v>
      </c>
      <c r="H167" s="172" t="s">
        <v>146</v>
      </c>
      <c r="I167" s="215">
        <f t="shared" si="31"/>
        <v>12500</v>
      </c>
      <c r="J167" s="174">
        <v>10000</v>
      </c>
      <c r="K167" s="175">
        <v>13000</v>
      </c>
      <c r="L167" s="171" t="s">
        <v>146</v>
      </c>
      <c r="M167" s="173" t="s">
        <v>146</v>
      </c>
      <c r="N167" s="175">
        <v>11000</v>
      </c>
      <c r="O167" s="176">
        <v>14000</v>
      </c>
    </row>
    <row r="168" spans="1:15" s="66" customFormat="1">
      <c r="A168" s="130"/>
      <c r="B168" s="84" t="s">
        <v>652</v>
      </c>
      <c r="C168" s="89" t="s">
        <v>18</v>
      </c>
      <c r="D168" s="219">
        <f t="shared" si="25"/>
        <v>17000</v>
      </c>
      <c r="F168" s="79">
        <f t="shared" si="26"/>
        <v>4</v>
      </c>
      <c r="G168" s="33">
        <f t="shared" si="30"/>
        <v>15000</v>
      </c>
      <c r="H168" s="37" t="s">
        <v>146</v>
      </c>
      <c r="I168" s="201">
        <f t="shared" si="31"/>
        <v>17000</v>
      </c>
      <c r="J168" s="4">
        <v>14000</v>
      </c>
      <c r="K168" s="5">
        <v>16000</v>
      </c>
      <c r="L168" s="33" t="s">
        <v>146</v>
      </c>
      <c r="M168" s="38" t="s">
        <v>146</v>
      </c>
      <c r="N168" s="5">
        <v>16000</v>
      </c>
      <c r="O168" s="6">
        <v>18000</v>
      </c>
    </row>
    <row r="169" spans="1:15" s="66" customFormat="1">
      <c r="A169" s="130"/>
      <c r="B169" s="223" t="s">
        <v>653</v>
      </c>
      <c r="C169" s="168" t="s">
        <v>43</v>
      </c>
      <c r="D169" s="218">
        <f t="shared" si="25"/>
        <v>7500</v>
      </c>
      <c r="F169" s="170">
        <f t="shared" si="26"/>
        <v>4</v>
      </c>
      <c r="G169" s="171">
        <f t="shared" si="30"/>
        <v>6500</v>
      </c>
      <c r="H169" s="172" t="s">
        <v>146</v>
      </c>
      <c r="I169" s="215">
        <f t="shared" si="31"/>
        <v>7500</v>
      </c>
      <c r="J169" s="174">
        <v>6000</v>
      </c>
      <c r="K169" s="175">
        <v>7000</v>
      </c>
      <c r="L169" s="171" t="s">
        <v>146</v>
      </c>
      <c r="M169" s="173" t="s">
        <v>146</v>
      </c>
      <c r="N169" s="175">
        <v>7000</v>
      </c>
      <c r="O169" s="176">
        <v>8000</v>
      </c>
    </row>
    <row r="170" spans="1:15" s="66" customFormat="1">
      <c r="A170" s="130"/>
      <c r="B170" s="84" t="s">
        <v>654</v>
      </c>
      <c r="C170" s="89" t="s">
        <v>38</v>
      </c>
      <c r="D170" s="219">
        <f t="shared" si="25"/>
        <v>10500</v>
      </c>
      <c r="F170" s="79">
        <f t="shared" si="26"/>
        <v>4</v>
      </c>
      <c r="G170" s="33">
        <f t="shared" si="30"/>
        <v>9500</v>
      </c>
      <c r="H170" s="37" t="s">
        <v>146</v>
      </c>
      <c r="I170" s="201">
        <f t="shared" si="31"/>
        <v>10500</v>
      </c>
      <c r="J170" s="4">
        <v>9000</v>
      </c>
      <c r="K170" s="5">
        <v>10000</v>
      </c>
      <c r="L170" s="33" t="s">
        <v>146</v>
      </c>
      <c r="M170" s="38" t="s">
        <v>146</v>
      </c>
      <c r="N170" s="5">
        <v>10000</v>
      </c>
      <c r="O170" s="6">
        <v>11000</v>
      </c>
    </row>
    <row r="171" spans="1:15" s="66" customFormat="1">
      <c r="A171" s="130"/>
      <c r="B171" s="167" t="s">
        <v>655</v>
      </c>
      <c r="C171" s="168" t="s">
        <v>38</v>
      </c>
      <c r="D171" s="218">
        <f t="shared" si="25"/>
        <v>13500</v>
      </c>
      <c r="F171" s="170">
        <f t="shared" si="26"/>
        <v>4</v>
      </c>
      <c r="G171" s="171">
        <f t="shared" si="30"/>
        <v>12500</v>
      </c>
      <c r="H171" s="172" t="s">
        <v>146</v>
      </c>
      <c r="I171" s="215">
        <f t="shared" si="31"/>
        <v>13500</v>
      </c>
      <c r="J171" s="174">
        <v>12000</v>
      </c>
      <c r="K171" s="175">
        <v>13000</v>
      </c>
      <c r="L171" s="171" t="s">
        <v>146</v>
      </c>
      <c r="M171" s="173" t="s">
        <v>146</v>
      </c>
      <c r="N171" s="175">
        <v>13000</v>
      </c>
      <c r="O171" s="176">
        <v>14000</v>
      </c>
    </row>
    <row r="172" spans="1:15" s="66" customFormat="1">
      <c r="A172" s="130"/>
      <c r="B172" s="84" t="s">
        <v>656</v>
      </c>
      <c r="C172" s="89" t="s">
        <v>14</v>
      </c>
      <c r="D172" s="219">
        <f t="shared" si="25"/>
        <v>7000</v>
      </c>
      <c r="F172" s="79">
        <f t="shared" si="26"/>
        <v>4</v>
      </c>
      <c r="G172" s="33">
        <f t="shared" si="30"/>
        <v>6000</v>
      </c>
      <c r="H172" s="37" t="s">
        <v>146</v>
      </c>
      <c r="I172" s="201">
        <f t="shared" si="31"/>
        <v>7000</v>
      </c>
      <c r="J172" s="4">
        <v>5000</v>
      </c>
      <c r="K172" s="5">
        <v>7000</v>
      </c>
      <c r="L172" s="33" t="s">
        <v>146</v>
      </c>
      <c r="M172" s="38" t="s">
        <v>146</v>
      </c>
      <c r="N172" s="5">
        <v>6000</v>
      </c>
      <c r="O172" s="6">
        <v>8000</v>
      </c>
    </row>
    <row r="173" spans="1:15" s="66" customFormat="1">
      <c r="A173" s="130"/>
      <c r="B173" s="167" t="s">
        <v>657</v>
      </c>
      <c r="C173" s="168" t="s">
        <v>16</v>
      </c>
      <c r="D173" s="218">
        <f t="shared" si="25"/>
        <v>13000</v>
      </c>
      <c r="F173" s="170">
        <f t="shared" si="26"/>
        <v>4</v>
      </c>
      <c r="G173" s="171">
        <f t="shared" si="30"/>
        <v>10500</v>
      </c>
      <c r="H173" s="172" t="s">
        <v>146</v>
      </c>
      <c r="I173" s="215">
        <f t="shared" si="31"/>
        <v>13000</v>
      </c>
      <c r="J173" s="174">
        <v>9000</v>
      </c>
      <c r="K173" s="175">
        <v>12000</v>
      </c>
      <c r="L173" s="171" t="s">
        <v>146</v>
      </c>
      <c r="M173" s="173" t="s">
        <v>146</v>
      </c>
      <c r="N173" s="175">
        <v>12000</v>
      </c>
      <c r="O173" s="176">
        <v>14000</v>
      </c>
    </row>
    <row r="174" spans="1:15" s="66" customFormat="1">
      <c r="A174" s="130"/>
      <c r="B174" s="84" t="s">
        <v>658</v>
      </c>
      <c r="C174" s="89" t="s">
        <v>18</v>
      </c>
      <c r="D174" s="219">
        <f t="shared" si="25"/>
        <v>20000</v>
      </c>
      <c r="F174" s="79">
        <f t="shared" si="26"/>
        <v>4</v>
      </c>
      <c r="G174" s="33">
        <f t="shared" si="30"/>
        <v>17000</v>
      </c>
      <c r="H174" s="37" t="s">
        <v>146</v>
      </c>
      <c r="I174" s="201">
        <f t="shared" si="31"/>
        <v>20000</v>
      </c>
      <c r="J174" s="4">
        <v>16000</v>
      </c>
      <c r="K174" s="5">
        <v>18000</v>
      </c>
      <c r="L174" s="33" t="s">
        <v>146</v>
      </c>
      <c r="M174" s="38" t="s">
        <v>146</v>
      </c>
      <c r="N174" s="5">
        <v>18000</v>
      </c>
      <c r="O174" s="6">
        <v>22000</v>
      </c>
    </row>
    <row r="175" spans="1:15" s="66" customFormat="1">
      <c r="A175" s="130"/>
      <c r="B175" s="167" t="s">
        <v>659</v>
      </c>
      <c r="C175" s="168" t="s">
        <v>43</v>
      </c>
      <c r="D175" s="218">
        <f t="shared" si="25"/>
        <v>40000</v>
      </c>
      <c r="F175" s="170">
        <f t="shared" si="26"/>
        <v>6</v>
      </c>
      <c r="G175" s="171">
        <f t="shared" si="30"/>
        <v>30000</v>
      </c>
      <c r="H175" s="172" t="s">
        <v>146</v>
      </c>
      <c r="I175" s="215">
        <f t="shared" si="31"/>
        <v>40000</v>
      </c>
      <c r="J175" s="174">
        <v>25000</v>
      </c>
      <c r="K175" s="175">
        <v>35000</v>
      </c>
      <c r="L175" s="174">
        <v>28000</v>
      </c>
      <c r="M175" s="176">
        <v>35000</v>
      </c>
      <c r="N175" s="175">
        <v>35000</v>
      </c>
      <c r="O175" s="176">
        <v>45000</v>
      </c>
    </row>
    <row r="176" spans="1:15" s="66" customFormat="1">
      <c r="A176" s="130"/>
      <c r="B176" s="84" t="s">
        <v>660</v>
      </c>
      <c r="C176" s="89" t="s">
        <v>43</v>
      </c>
      <c r="D176" s="219">
        <f t="shared" si="25"/>
        <v>22500</v>
      </c>
      <c r="F176" s="79">
        <f t="shared" si="26"/>
        <v>6</v>
      </c>
      <c r="G176" s="33">
        <f t="shared" si="30"/>
        <v>17500</v>
      </c>
      <c r="H176" s="37" t="s">
        <v>146</v>
      </c>
      <c r="I176" s="201">
        <f t="shared" si="31"/>
        <v>22500</v>
      </c>
      <c r="J176" s="4">
        <v>15000</v>
      </c>
      <c r="K176" s="5">
        <v>20000</v>
      </c>
      <c r="L176" s="4">
        <v>18000</v>
      </c>
      <c r="M176" s="6">
        <v>22000</v>
      </c>
      <c r="N176" s="5">
        <v>20000</v>
      </c>
      <c r="O176" s="6">
        <v>25000</v>
      </c>
    </row>
    <row r="177" spans="1:15" s="66" customFormat="1">
      <c r="A177" s="130"/>
      <c r="B177" s="167" t="s">
        <v>661</v>
      </c>
      <c r="C177" s="168" t="s">
        <v>43</v>
      </c>
      <c r="D177" s="218">
        <f t="shared" si="25"/>
        <v>19000</v>
      </c>
      <c r="F177" s="170">
        <f t="shared" si="26"/>
        <v>6</v>
      </c>
      <c r="G177" s="171">
        <f t="shared" si="30"/>
        <v>15500</v>
      </c>
      <c r="H177" s="172" t="s">
        <v>146</v>
      </c>
      <c r="I177" s="215">
        <f t="shared" si="31"/>
        <v>19000</v>
      </c>
      <c r="J177" s="174">
        <v>15000</v>
      </c>
      <c r="K177" s="175">
        <v>16000</v>
      </c>
      <c r="L177" s="174">
        <v>16000</v>
      </c>
      <c r="M177" s="176">
        <v>18000</v>
      </c>
      <c r="N177" s="175">
        <v>18000</v>
      </c>
      <c r="O177" s="176">
        <v>20000</v>
      </c>
    </row>
    <row r="178" spans="1:15" s="66" customFormat="1">
      <c r="A178" s="130"/>
      <c r="B178" s="84" t="s">
        <v>586</v>
      </c>
      <c r="C178" s="89" t="s">
        <v>43</v>
      </c>
      <c r="D178" s="219">
        <f t="shared" si="25"/>
        <v>25000</v>
      </c>
      <c r="F178" s="79">
        <f t="shared" si="26"/>
        <v>6</v>
      </c>
      <c r="G178" s="33">
        <f t="shared" si="30"/>
        <v>16500</v>
      </c>
      <c r="H178" s="37" t="s">
        <v>146</v>
      </c>
      <c r="I178" s="201">
        <f t="shared" si="31"/>
        <v>25000</v>
      </c>
      <c r="J178" s="4">
        <v>15000</v>
      </c>
      <c r="K178" s="5">
        <v>18000</v>
      </c>
      <c r="L178" s="4">
        <v>16000</v>
      </c>
      <c r="M178" s="6">
        <v>20000</v>
      </c>
      <c r="N178" s="5">
        <v>20000</v>
      </c>
      <c r="O178" s="6">
        <v>30000</v>
      </c>
    </row>
    <row r="179" spans="1:15" s="66" customFormat="1">
      <c r="A179" s="130"/>
      <c r="B179" s="223" t="s">
        <v>662</v>
      </c>
      <c r="C179" s="168" t="s">
        <v>18</v>
      </c>
      <c r="D179" s="218">
        <f t="shared" si="25"/>
        <v>16000</v>
      </c>
      <c r="F179" s="170">
        <f t="shared" si="26"/>
        <v>6</v>
      </c>
      <c r="G179" s="171">
        <f t="shared" si="30"/>
        <v>10000</v>
      </c>
      <c r="H179" s="172" t="s">
        <v>146</v>
      </c>
      <c r="I179" s="215">
        <f t="shared" si="31"/>
        <v>16000</v>
      </c>
      <c r="J179" s="174">
        <v>8000</v>
      </c>
      <c r="K179" s="175">
        <v>12000</v>
      </c>
      <c r="L179" s="174">
        <v>12000</v>
      </c>
      <c r="M179" s="176">
        <v>16000</v>
      </c>
      <c r="N179" s="175">
        <v>14000</v>
      </c>
      <c r="O179" s="176">
        <v>18000</v>
      </c>
    </row>
    <row r="180" spans="1:15" s="66" customFormat="1">
      <c r="A180" s="130"/>
      <c r="B180" s="222" t="s">
        <v>571</v>
      </c>
      <c r="C180" s="89" t="s">
        <v>43</v>
      </c>
      <c r="D180" s="219">
        <f t="shared" si="25"/>
        <v>29000</v>
      </c>
      <c r="F180" s="79">
        <f t="shared" si="26"/>
        <v>6</v>
      </c>
      <c r="G180" s="33">
        <f t="shared" si="30"/>
        <v>24500</v>
      </c>
      <c r="H180" s="37" t="s">
        <v>146</v>
      </c>
      <c r="I180" s="201">
        <f t="shared" si="31"/>
        <v>29000</v>
      </c>
      <c r="J180" s="4">
        <v>23000</v>
      </c>
      <c r="K180" s="5">
        <v>26000</v>
      </c>
      <c r="L180" s="4">
        <v>24000</v>
      </c>
      <c r="M180" s="6">
        <v>28000</v>
      </c>
      <c r="N180" s="5">
        <v>25000</v>
      </c>
      <c r="O180" s="6">
        <v>33000</v>
      </c>
    </row>
    <row r="181" spans="1:15" s="66" customFormat="1" ht="15.75" thickBot="1">
      <c r="A181" s="130"/>
      <c r="B181" s="374" t="s">
        <v>663</v>
      </c>
      <c r="C181" s="178" t="s">
        <v>43</v>
      </c>
      <c r="D181" s="220">
        <f t="shared" si="25"/>
        <v>15000</v>
      </c>
      <c r="F181" s="179">
        <f t="shared" si="26"/>
        <v>6</v>
      </c>
      <c r="G181" s="180">
        <f t="shared" si="30"/>
        <v>10500</v>
      </c>
      <c r="H181" s="181" t="s">
        <v>146</v>
      </c>
      <c r="I181" s="216">
        <f t="shared" si="31"/>
        <v>15000</v>
      </c>
      <c r="J181" s="182">
        <v>9000</v>
      </c>
      <c r="K181" s="183">
        <v>12000</v>
      </c>
      <c r="L181" s="182">
        <v>11000</v>
      </c>
      <c r="M181" s="184">
        <v>16000</v>
      </c>
      <c r="N181" s="183">
        <v>12000</v>
      </c>
      <c r="O181" s="184">
        <v>18000</v>
      </c>
    </row>
    <row r="182" spans="1:15" s="66" customFormat="1" ht="15.75" thickBot="1">
      <c r="A182" s="130"/>
      <c r="G182" s="87"/>
      <c r="H182" s="87"/>
      <c r="I182" s="87"/>
      <c r="J182" s="87"/>
      <c r="K182" s="87"/>
      <c r="L182" s="87"/>
      <c r="M182" s="87"/>
      <c r="N182" s="87"/>
      <c r="O182" s="87"/>
    </row>
    <row r="183" spans="1:15" s="66" customFormat="1" ht="15.75" thickBot="1">
      <c r="A183" s="621" t="s">
        <v>664</v>
      </c>
      <c r="B183" s="622"/>
      <c r="C183" s="622"/>
      <c r="D183" s="623"/>
      <c r="F183" s="549" t="s">
        <v>127</v>
      </c>
      <c r="G183" s="485" t="s">
        <v>665</v>
      </c>
      <c r="H183" s="624"/>
      <c r="I183" s="626" t="s">
        <v>666</v>
      </c>
      <c r="J183" s="624"/>
      <c r="K183" s="87"/>
      <c r="L183" s="87"/>
      <c r="M183" s="87"/>
      <c r="N183" s="87"/>
      <c r="O183" s="87"/>
    </row>
    <row r="184" spans="1:15" s="141" customFormat="1" ht="15.75" customHeight="1" thickBot="1">
      <c r="A184" s="225" t="s">
        <v>667</v>
      </c>
      <c r="B184" s="226" t="s">
        <v>668</v>
      </c>
      <c r="C184" s="224" t="s">
        <v>124</v>
      </c>
      <c r="D184" s="226" t="s">
        <v>669</v>
      </c>
      <c r="E184" s="53"/>
      <c r="F184" s="552"/>
      <c r="G184" s="487"/>
      <c r="H184" s="625"/>
      <c r="I184" s="627"/>
      <c r="J184" s="625"/>
      <c r="M184" s="53"/>
      <c r="N184" s="53"/>
      <c r="O184" s="53"/>
    </row>
    <row r="185" spans="1:15" s="66" customFormat="1">
      <c r="A185" s="543" t="s">
        <v>670</v>
      </c>
      <c r="B185" s="67" t="s">
        <v>671</v>
      </c>
      <c r="C185" s="77" t="s">
        <v>30</v>
      </c>
      <c r="D185" s="234">
        <f>AVERAGE(I185:J185)</f>
        <v>17500</v>
      </c>
      <c r="E185" s="87"/>
      <c r="F185" s="77">
        <f>COUNT(I185:J185)</f>
        <v>2</v>
      </c>
      <c r="G185" s="32">
        <v>18000</v>
      </c>
      <c r="H185" s="35">
        <v>20000</v>
      </c>
      <c r="I185" s="238">
        <v>15000</v>
      </c>
      <c r="J185" s="198">
        <v>20000</v>
      </c>
      <c r="M185" s="87"/>
      <c r="N185" s="87"/>
      <c r="O185" s="87"/>
    </row>
    <row r="186" spans="1:15" s="66" customFormat="1">
      <c r="A186" s="544"/>
      <c r="B186" s="227" t="s">
        <v>672</v>
      </c>
      <c r="C186" s="170" t="s">
        <v>43</v>
      </c>
      <c r="D186" s="235">
        <f t="shared" ref="D186:D222" si="32">AVERAGE(I186:J186)</f>
        <v>35000</v>
      </c>
      <c r="E186" s="87"/>
      <c r="F186" s="170">
        <f t="shared" ref="F186:F222" si="33">COUNT(I186:J186)</f>
        <v>2</v>
      </c>
      <c r="G186" s="171">
        <v>30000</v>
      </c>
      <c r="H186" s="172">
        <v>40000</v>
      </c>
      <c r="I186" s="239">
        <v>30000</v>
      </c>
      <c r="J186" s="240">
        <v>40000</v>
      </c>
      <c r="M186" s="87"/>
      <c r="N186" s="87"/>
      <c r="O186" s="87"/>
    </row>
    <row r="187" spans="1:15" s="66" customFormat="1">
      <c r="A187" s="544"/>
      <c r="B187" s="250" t="s">
        <v>673</v>
      </c>
      <c r="C187" s="79" t="s">
        <v>32</v>
      </c>
      <c r="D187" s="190">
        <f t="shared" si="32"/>
        <v>9000</v>
      </c>
      <c r="E187" s="87"/>
      <c r="F187" s="79">
        <f t="shared" si="33"/>
        <v>2</v>
      </c>
      <c r="G187" s="33">
        <v>7000</v>
      </c>
      <c r="H187" s="37">
        <v>10000</v>
      </c>
      <c r="I187" s="241">
        <v>8000</v>
      </c>
      <c r="J187" s="202">
        <v>10000</v>
      </c>
      <c r="M187" s="87"/>
      <c r="N187" s="87"/>
      <c r="O187" s="87"/>
    </row>
    <row r="188" spans="1:15" s="66" customFormat="1">
      <c r="A188" s="544"/>
      <c r="B188" s="251" t="s">
        <v>674</v>
      </c>
      <c r="C188" s="170" t="s">
        <v>34</v>
      </c>
      <c r="D188" s="235">
        <f t="shared" si="32"/>
        <v>14000</v>
      </c>
      <c r="E188" s="87"/>
      <c r="F188" s="170">
        <f t="shared" si="33"/>
        <v>2</v>
      </c>
      <c r="G188" s="171">
        <v>10000</v>
      </c>
      <c r="H188" s="172">
        <v>14000</v>
      </c>
      <c r="I188" s="239">
        <v>12000</v>
      </c>
      <c r="J188" s="240">
        <v>16000</v>
      </c>
      <c r="M188" s="87"/>
      <c r="N188" s="87"/>
      <c r="O188" s="87"/>
    </row>
    <row r="189" spans="1:15" s="66" customFormat="1">
      <c r="A189" s="544"/>
      <c r="B189" s="250" t="s">
        <v>675</v>
      </c>
      <c r="C189" s="79" t="s">
        <v>34</v>
      </c>
      <c r="D189" s="190">
        <f t="shared" si="32"/>
        <v>17500</v>
      </c>
      <c r="E189" s="87"/>
      <c r="F189" s="79">
        <f t="shared" si="33"/>
        <v>2</v>
      </c>
      <c r="G189" s="33">
        <v>14000</v>
      </c>
      <c r="H189" s="37">
        <v>18000</v>
      </c>
      <c r="I189" s="241">
        <v>15000</v>
      </c>
      <c r="J189" s="202">
        <v>20000</v>
      </c>
      <c r="M189" s="87"/>
      <c r="N189" s="87"/>
      <c r="O189" s="87"/>
    </row>
    <row r="190" spans="1:15" s="66" customFormat="1">
      <c r="A190" s="544"/>
      <c r="B190" s="375" t="s">
        <v>676</v>
      </c>
      <c r="C190" s="170" t="s">
        <v>43</v>
      </c>
      <c r="D190" s="235">
        <f t="shared" si="32"/>
        <v>17500</v>
      </c>
      <c r="E190" s="87"/>
      <c r="F190" s="170">
        <f t="shared" si="33"/>
        <v>2</v>
      </c>
      <c r="G190" s="171">
        <v>14000</v>
      </c>
      <c r="H190" s="172">
        <v>18000</v>
      </c>
      <c r="I190" s="239">
        <v>15000</v>
      </c>
      <c r="J190" s="240">
        <v>20000</v>
      </c>
      <c r="M190" s="87"/>
      <c r="N190" s="87"/>
      <c r="O190" s="87"/>
    </row>
    <row r="191" spans="1:15" s="66" customFormat="1">
      <c r="A191" s="544"/>
      <c r="B191" s="69" t="s">
        <v>677</v>
      </c>
      <c r="C191" s="79" t="s">
        <v>38</v>
      </c>
      <c r="D191" s="190">
        <f t="shared" si="32"/>
        <v>16500</v>
      </c>
      <c r="E191" s="87"/>
      <c r="F191" s="79">
        <f t="shared" si="33"/>
        <v>2</v>
      </c>
      <c r="G191" s="33">
        <v>15000</v>
      </c>
      <c r="H191" s="37">
        <v>18000</v>
      </c>
      <c r="I191" s="241">
        <v>15000</v>
      </c>
      <c r="J191" s="202">
        <v>18000</v>
      </c>
      <c r="M191" s="87"/>
      <c r="N191" s="87"/>
      <c r="O191" s="87"/>
    </row>
    <row r="192" spans="1:15" s="66" customFormat="1">
      <c r="A192" s="544"/>
      <c r="B192" s="227" t="s">
        <v>678</v>
      </c>
      <c r="C192" s="170" t="s">
        <v>42</v>
      </c>
      <c r="D192" s="235">
        <f t="shared" si="32"/>
        <v>10000</v>
      </c>
      <c r="E192" s="87"/>
      <c r="F192" s="170">
        <f t="shared" si="33"/>
        <v>2</v>
      </c>
      <c r="G192" s="171">
        <v>7000</v>
      </c>
      <c r="H192" s="172">
        <v>8000</v>
      </c>
      <c r="I192" s="239">
        <v>8000</v>
      </c>
      <c r="J192" s="240">
        <v>12000</v>
      </c>
      <c r="M192" s="87"/>
      <c r="N192" s="87"/>
      <c r="O192" s="87"/>
    </row>
    <row r="193" spans="1:15" s="66" customFormat="1" ht="15.75" thickBot="1">
      <c r="A193" s="544"/>
      <c r="B193" s="70" t="s">
        <v>679</v>
      </c>
      <c r="C193" s="81" t="s">
        <v>45</v>
      </c>
      <c r="D193" s="190">
        <f t="shared" si="32"/>
        <v>15500</v>
      </c>
      <c r="E193" s="87"/>
      <c r="F193" s="81">
        <f t="shared" si="33"/>
        <v>2</v>
      </c>
      <c r="G193" s="34">
        <v>7000</v>
      </c>
      <c r="H193" s="39">
        <v>9000</v>
      </c>
      <c r="I193" s="257">
        <v>12000</v>
      </c>
      <c r="J193" s="214">
        <v>19000</v>
      </c>
      <c r="M193" s="87"/>
      <c r="N193" s="87"/>
      <c r="O193" s="87"/>
    </row>
    <row r="194" spans="1:15" s="66" customFormat="1">
      <c r="A194" s="543" t="s">
        <v>680</v>
      </c>
      <c r="B194" s="227" t="s">
        <v>681</v>
      </c>
      <c r="C194" s="168" t="s">
        <v>16</v>
      </c>
      <c r="D194" s="236">
        <f t="shared" si="32"/>
        <v>12500</v>
      </c>
      <c r="E194" s="87"/>
      <c r="F194" s="229">
        <f t="shared" si="33"/>
        <v>2</v>
      </c>
      <c r="G194" s="258">
        <v>10000</v>
      </c>
      <c r="H194" s="259">
        <v>12000</v>
      </c>
      <c r="I194" s="260">
        <v>10000</v>
      </c>
      <c r="J194" s="261">
        <v>15000</v>
      </c>
      <c r="M194" s="87"/>
      <c r="N194" s="87"/>
      <c r="O194" s="87"/>
    </row>
    <row r="195" spans="1:15" s="66" customFormat="1">
      <c r="A195" s="544"/>
      <c r="B195" s="370" t="s">
        <v>682</v>
      </c>
      <c r="C195" s="89" t="s">
        <v>43</v>
      </c>
      <c r="D195" s="190">
        <f t="shared" si="32"/>
        <v>25000</v>
      </c>
      <c r="E195" s="87"/>
      <c r="F195" s="79">
        <f t="shared" si="33"/>
        <v>2</v>
      </c>
      <c r="G195" s="33">
        <v>25000</v>
      </c>
      <c r="H195" s="37">
        <v>30000</v>
      </c>
      <c r="I195" s="241">
        <v>20000</v>
      </c>
      <c r="J195" s="202">
        <v>30000</v>
      </c>
      <c r="M195" s="87"/>
      <c r="N195" s="87"/>
      <c r="O195" s="87"/>
    </row>
    <row r="196" spans="1:15" s="66" customFormat="1">
      <c r="A196" s="544"/>
      <c r="B196" s="227" t="s">
        <v>683</v>
      </c>
      <c r="C196" s="168" t="s">
        <v>36</v>
      </c>
      <c r="D196" s="235">
        <f t="shared" si="32"/>
        <v>20000</v>
      </c>
      <c r="E196" s="87"/>
      <c r="F196" s="170">
        <f t="shared" si="33"/>
        <v>2</v>
      </c>
      <c r="G196" s="171">
        <v>14000</v>
      </c>
      <c r="H196" s="172">
        <v>16000</v>
      </c>
      <c r="I196" s="239">
        <v>18000</v>
      </c>
      <c r="J196" s="240">
        <v>22000</v>
      </c>
      <c r="M196" s="87"/>
      <c r="N196" s="87"/>
      <c r="O196" s="87"/>
    </row>
    <row r="197" spans="1:15" s="66" customFormat="1">
      <c r="A197" s="544"/>
      <c r="B197" s="69" t="s">
        <v>684</v>
      </c>
      <c r="C197" s="89" t="s">
        <v>43</v>
      </c>
      <c r="D197" s="190">
        <f t="shared" si="32"/>
        <v>16500</v>
      </c>
      <c r="E197" s="87"/>
      <c r="F197" s="79">
        <f t="shared" si="33"/>
        <v>2</v>
      </c>
      <c r="G197" s="33">
        <v>19000</v>
      </c>
      <c r="H197" s="37">
        <v>20000</v>
      </c>
      <c r="I197" s="241">
        <v>15000</v>
      </c>
      <c r="J197" s="202">
        <v>18000</v>
      </c>
      <c r="M197" s="87"/>
      <c r="N197" s="87"/>
      <c r="O197" s="87"/>
    </row>
    <row r="198" spans="1:15" s="66" customFormat="1">
      <c r="A198" s="544"/>
      <c r="B198" s="227" t="s">
        <v>685</v>
      </c>
      <c r="C198" s="168" t="s">
        <v>43</v>
      </c>
      <c r="D198" s="235">
        <f t="shared" si="32"/>
        <v>13500</v>
      </c>
      <c r="E198" s="87"/>
      <c r="F198" s="170">
        <f t="shared" si="33"/>
        <v>2</v>
      </c>
      <c r="G198" s="171">
        <v>12000</v>
      </c>
      <c r="H198" s="172">
        <v>14000</v>
      </c>
      <c r="I198" s="239">
        <v>12000</v>
      </c>
      <c r="J198" s="240">
        <v>15000</v>
      </c>
      <c r="M198" s="87"/>
      <c r="N198" s="87"/>
      <c r="O198" s="87"/>
    </row>
    <row r="199" spans="1:15" s="66" customFormat="1">
      <c r="A199" s="544"/>
      <c r="B199" s="69" t="s">
        <v>686</v>
      </c>
      <c r="C199" s="89" t="s">
        <v>43</v>
      </c>
      <c r="D199" s="190">
        <f t="shared" si="32"/>
        <v>45000</v>
      </c>
      <c r="E199" s="87"/>
      <c r="F199" s="79">
        <f t="shared" si="33"/>
        <v>2</v>
      </c>
      <c r="G199" s="33">
        <v>40000</v>
      </c>
      <c r="H199" s="37">
        <v>50000</v>
      </c>
      <c r="I199" s="241">
        <v>40000</v>
      </c>
      <c r="J199" s="202">
        <v>50000</v>
      </c>
      <c r="M199" s="87"/>
      <c r="N199" s="87"/>
      <c r="O199" s="87"/>
    </row>
    <row r="200" spans="1:15" s="66" customFormat="1">
      <c r="A200" s="544"/>
      <c r="B200" s="227" t="s">
        <v>687</v>
      </c>
      <c r="C200" s="168" t="s">
        <v>43</v>
      </c>
      <c r="D200" s="235">
        <f t="shared" si="32"/>
        <v>35000</v>
      </c>
      <c r="E200" s="87"/>
      <c r="F200" s="170">
        <f t="shared" si="33"/>
        <v>2</v>
      </c>
      <c r="G200" s="171">
        <v>35000</v>
      </c>
      <c r="H200" s="172">
        <v>42000</v>
      </c>
      <c r="I200" s="239">
        <v>30000</v>
      </c>
      <c r="J200" s="240">
        <v>40000</v>
      </c>
      <c r="M200" s="87"/>
      <c r="N200" s="87"/>
      <c r="O200" s="87"/>
    </row>
    <row r="201" spans="1:15" s="66" customFormat="1" ht="15.75" thickBot="1">
      <c r="A201" s="545"/>
      <c r="B201" s="70" t="s">
        <v>688</v>
      </c>
      <c r="C201" s="89" t="s">
        <v>43</v>
      </c>
      <c r="D201" s="196">
        <f t="shared" si="32"/>
        <v>28500</v>
      </c>
      <c r="E201" s="87"/>
      <c r="F201" s="81">
        <f t="shared" si="33"/>
        <v>2</v>
      </c>
      <c r="G201" s="34">
        <v>22000</v>
      </c>
      <c r="H201" s="39">
        <v>30000</v>
      </c>
      <c r="I201" s="257">
        <v>25000</v>
      </c>
      <c r="J201" s="214">
        <v>32000</v>
      </c>
      <c r="M201" s="87"/>
      <c r="N201" s="87"/>
      <c r="O201" s="87"/>
    </row>
    <row r="202" spans="1:15" s="66" customFormat="1">
      <c r="A202" s="543" t="s">
        <v>689</v>
      </c>
      <c r="B202" s="228" t="s">
        <v>690</v>
      </c>
      <c r="C202" s="229" t="s">
        <v>43</v>
      </c>
      <c r="D202" s="235">
        <f t="shared" si="32"/>
        <v>35000</v>
      </c>
      <c r="E202" s="87"/>
      <c r="F202" s="170">
        <f t="shared" si="33"/>
        <v>2</v>
      </c>
      <c r="G202" s="171">
        <v>35000</v>
      </c>
      <c r="H202" s="172">
        <v>45000</v>
      </c>
      <c r="I202" s="239">
        <v>30000</v>
      </c>
      <c r="J202" s="240">
        <v>40000</v>
      </c>
      <c r="M202" s="87"/>
      <c r="N202" s="87"/>
      <c r="O202" s="87"/>
    </row>
    <row r="203" spans="1:15" s="66" customFormat="1">
      <c r="A203" s="544"/>
      <c r="B203" s="69" t="s">
        <v>691</v>
      </c>
      <c r="C203" s="79" t="s">
        <v>43</v>
      </c>
      <c r="D203" s="190">
        <f t="shared" si="32"/>
        <v>25000</v>
      </c>
      <c r="E203" s="87"/>
      <c r="F203" s="79">
        <f t="shared" si="33"/>
        <v>2</v>
      </c>
      <c r="G203" s="33">
        <v>20000</v>
      </c>
      <c r="H203" s="37">
        <v>25000</v>
      </c>
      <c r="I203" s="241">
        <v>20000</v>
      </c>
      <c r="J203" s="202">
        <v>30000</v>
      </c>
      <c r="M203" s="87"/>
      <c r="N203" s="87"/>
      <c r="O203" s="87"/>
    </row>
    <row r="204" spans="1:15" s="66" customFormat="1" ht="15.75" thickBot="1">
      <c r="A204" s="545"/>
      <c r="B204" s="230" t="s">
        <v>692</v>
      </c>
      <c r="C204" s="179" t="s">
        <v>43</v>
      </c>
      <c r="D204" s="237">
        <f t="shared" si="32"/>
        <v>17500</v>
      </c>
      <c r="E204" s="87"/>
      <c r="F204" s="170">
        <f t="shared" si="33"/>
        <v>2</v>
      </c>
      <c r="G204" s="171">
        <v>13000</v>
      </c>
      <c r="H204" s="172">
        <v>17000</v>
      </c>
      <c r="I204" s="239">
        <v>15000</v>
      </c>
      <c r="J204" s="240">
        <v>20000</v>
      </c>
      <c r="M204" s="87"/>
      <c r="N204" s="87"/>
      <c r="O204" s="87"/>
    </row>
    <row r="205" spans="1:15" s="66" customFormat="1">
      <c r="A205" s="543" t="s">
        <v>693</v>
      </c>
      <c r="B205" s="67" t="s">
        <v>694</v>
      </c>
      <c r="C205" s="77" t="s">
        <v>6</v>
      </c>
      <c r="D205" s="190">
        <f t="shared" si="32"/>
        <v>17500</v>
      </c>
      <c r="E205" s="87"/>
      <c r="F205" s="77">
        <f t="shared" si="33"/>
        <v>2</v>
      </c>
      <c r="G205" s="32">
        <v>12000</v>
      </c>
      <c r="H205" s="35">
        <v>16000</v>
      </c>
      <c r="I205" s="238">
        <v>15000</v>
      </c>
      <c r="J205" s="198">
        <v>20000</v>
      </c>
      <c r="M205" s="87"/>
      <c r="N205" s="87"/>
      <c r="O205" s="87"/>
    </row>
    <row r="206" spans="1:15" s="66" customFormat="1">
      <c r="A206" s="544"/>
      <c r="B206" s="227" t="s">
        <v>695</v>
      </c>
      <c r="C206" s="170" t="s">
        <v>6</v>
      </c>
      <c r="D206" s="235">
        <f t="shared" si="32"/>
        <v>22500</v>
      </c>
      <c r="E206" s="87"/>
      <c r="F206" s="170">
        <f t="shared" si="33"/>
        <v>2</v>
      </c>
      <c r="G206" s="171">
        <v>18000</v>
      </c>
      <c r="H206" s="172">
        <v>22000</v>
      </c>
      <c r="I206" s="239">
        <v>20000</v>
      </c>
      <c r="J206" s="240">
        <v>25000</v>
      </c>
      <c r="M206" s="87"/>
      <c r="N206" s="87"/>
      <c r="O206" s="87"/>
    </row>
    <row r="207" spans="1:15" s="66" customFormat="1">
      <c r="A207" s="544"/>
      <c r="B207" s="69" t="s">
        <v>696</v>
      </c>
      <c r="C207" s="79" t="s">
        <v>43</v>
      </c>
      <c r="D207" s="190">
        <f t="shared" si="32"/>
        <v>9000</v>
      </c>
      <c r="E207" s="87"/>
      <c r="F207" s="79">
        <f t="shared" si="33"/>
        <v>2</v>
      </c>
      <c r="G207" s="33">
        <v>8000</v>
      </c>
      <c r="H207" s="37">
        <v>10000</v>
      </c>
      <c r="I207" s="241">
        <v>8000</v>
      </c>
      <c r="J207" s="202">
        <v>10000</v>
      </c>
      <c r="M207" s="87"/>
      <c r="N207" s="87"/>
      <c r="O207" s="87"/>
    </row>
    <row r="208" spans="1:15" s="66" customFormat="1">
      <c r="A208" s="544"/>
      <c r="B208" s="227" t="s">
        <v>697</v>
      </c>
      <c r="C208" s="170" t="s">
        <v>43</v>
      </c>
      <c r="D208" s="235">
        <f t="shared" si="32"/>
        <v>22500</v>
      </c>
      <c r="E208" s="87"/>
      <c r="F208" s="170">
        <f t="shared" si="33"/>
        <v>2</v>
      </c>
      <c r="G208" s="171">
        <v>20000</v>
      </c>
      <c r="H208" s="172">
        <v>25000</v>
      </c>
      <c r="I208" s="239">
        <v>20000</v>
      </c>
      <c r="J208" s="240">
        <v>25000</v>
      </c>
      <c r="M208" s="87"/>
      <c r="N208" s="87"/>
      <c r="O208" s="87"/>
    </row>
    <row r="209" spans="1:39" s="66" customFormat="1">
      <c r="A209" s="544"/>
      <c r="B209" s="69" t="s">
        <v>698</v>
      </c>
      <c r="C209" s="79" t="s">
        <v>43</v>
      </c>
      <c r="D209" s="190">
        <f t="shared" si="32"/>
        <v>12000</v>
      </c>
      <c r="E209" s="87"/>
      <c r="F209" s="79">
        <f t="shared" si="33"/>
        <v>2</v>
      </c>
      <c r="G209" s="33">
        <v>8000</v>
      </c>
      <c r="H209" s="37">
        <v>12000</v>
      </c>
      <c r="I209" s="241">
        <v>10000</v>
      </c>
      <c r="J209" s="202">
        <v>14000</v>
      </c>
      <c r="M209" s="87"/>
      <c r="N209" s="87"/>
      <c r="O209" s="87"/>
    </row>
    <row r="210" spans="1:39" s="66" customFormat="1">
      <c r="A210" s="544"/>
      <c r="B210" s="227" t="s">
        <v>699</v>
      </c>
      <c r="C210" s="170" t="s">
        <v>43</v>
      </c>
      <c r="D210" s="235">
        <f t="shared" si="32"/>
        <v>27500</v>
      </c>
      <c r="E210" s="87"/>
      <c r="F210" s="170">
        <f t="shared" si="33"/>
        <v>2</v>
      </c>
      <c r="G210" s="171">
        <v>25000</v>
      </c>
      <c r="H210" s="172">
        <v>30000</v>
      </c>
      <c r="I210" s="239">
        <v>25000</v>
      </c>
      <c r="J210" s="240">
        <v>30000</v>
      </c>
      <c r="M210" s="87"/>
      <c r="N210" s="87"/>
      <c r="O210" s="87"/>
    </row>
    <row r="211" spans="1:39" s="66" customFormat="1">
      <c r="A211" s="544"/>
      <c r="B211" s="69" t="s">
        <v>700</v>
      </c>
      <c r="C211" s="79" t="s">
        <v>43</v>
      </c>
      <c r="D211" s="190">
        <f t="shared" si="32"/>
        <v>18000</v>
      </c>
      <c r="E211" s="87"/>
      <c r="F211" s="79">
        <f t="shared" si="33"/>
        <v>2</v>
      </c>
      <c r="G211" s="33">
        <v>16000</v>
      </c>
      <c r="H211" s="37">
        <v>20000</v>
      </c>
      <c r="I211" s="241">
        <v>16000</v>
      </c>
      <c r="J211" s="202">
        <v>20000</v>
      </c>
      <c r="M211" s="87"/>
      <c r="N211" s="87"/>
      <c r="O211" s="87"/>
    </row>
    <row r="212" spans="1:39" s="66" customFormat="1">
      <c r="A212" s="544"/>
      <c r="B212" s="375" t="s">
        <v>701</v>
      </c>
      <c r="C212" s="170" t="s">
        <v>43</v>
      </c>
      <c r="D212" s="235">
        <f t="shared" si="32"/>
        <v>7500</v>
      </c>
      <c r="E212" s="87"/>
      <c r="F212" s="170">
        <f t="shared" si="33"/>
        <v>2</v>
      </c>
      <c r="G212" s="171">
        <v>5000</v>
      </c>
      <c r="H212" s="172">
        <v>10000</v>
      </c>
      <c r="I212" s="239">
        <v>5000</v>
      </c>
      <c r="J212" s="240">
        <v>10000</v>
      </c>
      <c r="M212" s="87"/>
      <c r="N212" s="87"/>
      <c r="O212" s="87"/>
    </row>
    <row r="213" spans="1:39" s="66" customFormat="1">
      <c r="A213" s="544"/>
      <c r="B213" s="370" t="s">
        <v>702</v>
      </c>
      <c r="C213" s="79" t="s">
        <v>40</v>
      </c>
      <c r="D213" s="190">
        <f t="shared" si="32"/>
        <v>17500</v>
      </c>
      <c r="E213" s="87"/>
      <c r="F213" s="79">
        <f t="shared" si="33"/>
        <v>2</v>
      </c>
      <c r="G213" s="33">
        <v>10000</v>
      </c>
      <c r="H213" s="37">
        <v>15000</v>
      </c>
      <c r="I213" s="241">
        <v>15000</v>
      </c>
      <c r="J213" s="202">
        <v>20000</v>
      </c>
      <c r="M213" s="87"/>
      <c r="N213" s="87"/>
      <c r="O213" s="87"/>
    </row>
    <row r="214" spans="1:39" s="66" customFormat="1">
      <c r="A214" s="544"/>
      <c r="B214" s="375" t="s">
        <v>703</v>
      </c>
      <c r="C214" s="170" t="s">
        <v>43</v>
      </c>
      <c r="D214" s="235">
        <f t="shared" si="32"/>
        <v>9000</v>
      </c>
      <c r="E214" s="87"/>
      <c r="F214" s="170">
        <f t="shared" si="33"/>
        <v>2</v>
      </c>
      <c r="G214" s="171">
        <v>8000</v>
      </c>
      <c r="H214" s="172">
        <v>10000</v>
      </c>
      <c r="I214" s="239">
        <v>8000</v>
      </c>
      <c r="J214" s="240">
        <v>10000</v>
      </c>
      <c r="M214" s="87"/>
      <c r="N214" s="87"/>
      <c r="O214" s="87"/>
    </row>
    <row r="215" spans="1:39" s="66" customFormat="1">
      <c r="A215" s="544"/>
      <c r="B215" s="370" t="s">
        <v>704</v>
      </c>
      <c r="C215" s="79" t="s">
        <v>40</v>
      </c>
      <c r="D215" s="190">
        <f t="shared" si="32"/>
        <v>17500</v>
      </c>
      <c r="E215" s="87"/>
      <c r="F215" s="79">
        <f t="shared" si="33"/>
        <v>2</v>
      </c>
      <c r="G215" s="33">
        <v>15000</v>
      </c>
      <c r="H215" s="37">
        <v>20000</v>
      </c>
      <c r="I215" s="241">
        <v>15000</v>
      </c>
      <c r="J215" s="202">
        <v>20000</v>
      </c>
      <c r="M215" s="87"/>
      <c r="N215" s="87"/>
      <c r="O215" s="87"/>
    </row>
    <row r="216" spans="1:39" s="66" customFormat="1">
      <c r="A216" s="544"/>
      <c r="B216" s="227" t="s">
        <v>705</v>
      </c>
      <c r="C216" s="170" t="s">
        <v>22</v>
      </c>
      <c r="D216" s="235">
        <f t="shared" si="32"/>
        <v>9000</v>
      </c>
      <c r="E216" s="87"/>
      <c r="F216" s="170">
        <f t="shared" si="33"/>
        <v>2</v>
      </c>
      <c r="G216" s="171">
        <v>6000</v>
      </c>
      <c r="H216" s="172">
        <v>8000</v>
      </c>
      <c r="I216" s="239">
        <v>8000</v>
      </c>
      <c r="J216" s="240">
        <v>10000</v>
      </c>
      <c r="M216" s="87"/>
      <c r="N216" s="87"/>
      <c r="O216" s="87"/>
    </row>
    <row r="217" spans="1:39" s="66" customFormat="1">
      <c r="A217" s="544"/>
      <c r="B217" s="69" t="s">
        <v>706</v>
      </c>
      <c r="C217" s="79" t="s">
        <v>43</v>
      </c>
      <c r="D217" s="190" t="s">
        <v>146</v>
      </c>
      <c r="E217" s="87"/>
      <c r="F217" s="79">
        <f>COUNT(I217:J217)</f>
        <v>0</v>
      </c>
      <c r="G217" s="33">
        <v>8000</v>
      </c>
      <c r="H217" s="37">
        <v>10000</v>
      </c>
      <c r="I217" s="241" t="s">
        <v>146</v>
      </c>
      <c r="J217" s="202" t="s">
        <v>146</v>
      </c>
      <c r="M217" s="87"/>
      <c r="N217" s="87"/>
      <c r="O217" s="87"/>
    </row>
    <row r="218" spans="1:39" s="66" customFormat="1">
      <c r="A218" s="544"/>
      <c r="B218" s="375" t="s">
        <v>707</v>
      </c>
      <c r="C218" s="170" t="s">
        <v>43</v>
      </c>
      <c r="D218" s="235">
        <f t="shared" si="32"/>
        <v>17500</v>
      </c>
      <c r="E218" s="87"/>
      <c r="F218" s="170">
        <f t="shared" si="33"/>
        <v>2</v>
      </c>
      <c r="G218" s="171">
        <v>18000</v>
      </c>
      <c r="H218" s="172">
        <v>20000</v>
      </c>
      <c r="I218" s="239">
        <v>15000</v>
      </c>
      <c r="J218" s="240">
        <v>20000</v>
      </c>
      <c r="M218" s="87"/>
      <c r="N218" s="87"/>
      <c r="O218" s="87"/>
    </row>
    <row r="219" spans="1:39" s="66" customFormat="1">
      <c r="A219" s="544"/>
      <c r="B219" s="69" t="s">
        <v>708</v>
      </c>
      <c r="C219" s="79" t="s">
        <v>43</v>
      </c>
      <c r="D219" s="190" t="s">
        <v>146</v>
      </c>
      <c r="E219" s="87"/>
      <c r="F219" s="79">
        <f t="shared" si="33"/>
        <v>0</v>
      </c>
      <c r="G219" s="33">
        <v>12000</v>
      </c>
      <c r="H219" s="37">
        <v>16000</v>
      </c>
      <c r="I219" s="241" t="s">
        <v>146</v>
      </c>
      <c r="J219" s="202" t="s">
        <v>146</v>
      </c>
      <c r="M219" s="87"/>
      <c r="N219" s="87"/>
      <c r="O219" s="87"/>
    </row>
    <row r="220" spans="1:39" s="66" customFormat="1">
      <c r="A220" s="544"/>
      <c r="B220" s="375" t="s">
        <v>709</v>
      </c>
      <c r="C220" s="170" t="s">
        <v>43</v>
      </c>
      <c r="D220" s="235">
        <f t="shared" si="32"/>
        <v>17500</v>
      </c>
      <c r="E220" s="87"/>
      <c r="F220" s="170">
        <f t="shared" si="33"/>
        <v>2</v>
      </c>
      <c r="G220" s="171">
        <v>16000</v>
      </c>
      <c r="H220" s="172">
        <v>18000</v>
      </c>
      <c r="I220" s="239">
        <v>15000</v>
      </c>
      <c r="J220" s="240">
        <v>20000</v>
      </c>
      <c r="M220" s="87"/>
      <c r="N220" s="87"/>
      <c r="O220" s="87"/>
    </row>
    <row r="221" spans="1:39" s="66" customFormat="1">
      <c r="A221" s="544"/>
      <c r="B221" s="69" t="s">
        <v>710</v>
      </c>
      <c r="C221" s="79" t="s">
        <v>10</v>
      </c>
      <c r="D221" s="190">
        <f t="shared" si="32"/>
        <v>9000</v>
      </c>
      <c r="E221" s="87"/>
      <c r="F221" s="79">
        <f t="shared" si="33"/>
        <v>2</v>
      </c>
      <c r="G221" s="33">
        <v>6000</v>
      </c>
      <c r="H221" s="37">
        <v>8000</v>
      </c>
      <c r="I221" s="241">
        <v>8000</v>
      </c>
      <c r="J221" s="202">
        <v>10000</v>
      </c>
      <c r="M221" s="87"/>
      <c r="N221" s="87"/>
      <c r="O221" s="87"/>
    </row>
    <row r="222" spans="1:39" s="66" customFormat="1" ht="15.75" thickBot="1">
      <c r="A222" s="545"/>
      <c r="B222" s="230" t="s">
        <v>711</v>
      </c>
      <c r="C222" s="179" t="s">
        <v>12</v>
      </c>
      <c r="D222" s="237">
        <f t="shared" si="32"/>
        <v>11000</v>
      </c>
      <c r="E222" s="87"/>
      <c r="F222" s="179">
        <f t="shared" si="33"/>
        <v>2</v>
      </c>
      <c r="G222" s="180">
        <v>8000</v>
      </c>
      <c r="H222" s="181">
        <v>10000</v>
      </c>
      <c r="I222" s="242">
        <v>10000</v>
      </c>
      <c r="J222" s="243">
        <v>12000</v>
      </c>
      <c r="M222" s="87"/>
      <c r="N222" s="87"/>
      <c r="O222" s="87"/>
    </row>
    <row r="223" spans="1:39" s="66" customFormat="1" ht="15.75" thickBot="1">
      <c r="A223" s="130"/>
      <c r="G223" s="87"/>
      <c r="H223" s="87"/>
      <c r="I223" s="87"/>
      <c r="J223" s="87"/>
      <c r="K223" s="87"/>
      <c r="L223" s="87"/>
      <c r="M223" s="87"/>
      <c r="N223" s="87"/>
      <c r="O223" s="87"/>
    </row>
    <row r="224" spans="1:39" s="66" customFormat="1" ht="15.75" thickBot="1">
      <c r="A224" s="482" t="s">
        <v>469</v>
      </c>
      <c r="B224" s="555" t="s">
        <v>712</v>
      </c>
      <c r="C224" s="556"/>
      <c r="D224" s="557"/>
      <c r="F224" s="482" t="s">
        <v>127</v>
      </c>
      <c r="G224" s="549" t="s">
        <v>548</v>
      </c>
      <c r="H224" s="550"/>
      <c r="I224" s="551"/>
      <c r="J224" s="546" t="s">
        <v>549</v>
      </c>
      <c r="K224" s="547"/>
      <c r="L224" s="547"/>
      <c r="M224" s="547"/>
      <c r="N224" s="547"/>
      <c r="O224" s="548"/>
      <c r="P224" s="546" t="s">
        <v>549</v>
      </c>
      <c r="Q224" s="547"/>
      <c r="R224" s="547"/>
      <c r="S224" s="547"/>
      <c r="T224" s="547"/>
      <c r="U224" s="548"/>
      <c r="V224" s="546" t="s">
        <v>549</v>
      </c>
      <c r="W224" s="547"/>
      <c r="X224" s="547"/>
      <c r="Y224" s="547"/>
      <c r="Z224" s="547"/>
      <c r="AA224" s="548"/>
      <c r="AB224" s="546" t="s">
        <v>549</v>
      </c>
      <c r="AC224" s="547"/>
      <c r="AD224" s="547"/>
      <c r="AE224" s="547"/>
      <c r="AF224" s="547"/>
      <c r="AG224" s="548"/>
      <c r="AH224" s="546" t="s">
        <v>549</v>
      </c>
      <c r="AI224" s="547"/>
      <c r="AJ224" s="547"/>
      <c r="AK224" s="547"/>
      <c r="AL224" s="547"/>
      <c r="AM224" s="548"/>
    </row>
    <row r="225" spans="1:39" s="66" customFormat="1" ht="15.75" thickBot="1">
      <c r="A225" s="483"/>
      <c r="B225" s="565"/>
      <c r="C225" s="566"/>
      <c r="D225" s="567"/>
      <c r="F225" s="483"/>
      <c r="G225" s="628"/>
      <c r="H225" s="629"/>
      <c r="I225" s="630"/>
      <c r="J225" s="546" t="s">
        <v>713</v>
      </c>
      <c r="K225" s="547"/>
      <c r="L225" s="547"/>
      <c r="M225" s="547"/>
      <c r="N225" s="547"/>
      <c r="O225" s="548"/>
      <c r="P225" s="546" t="s">
        <v>714</v>
      </c>
      <c r="Q225" s="547"/>
      <c r="R225" s="547"/>
      <c r="S225" s="547"/>
      <c r="T225" s="547"/>
      <c r="U225" s="548"/>
      <c r="V225" s="546" t="s">
        <v>472</v>
      </c>
      <c r="W225" s="547"/>
      <c r="X225" s="547"/>
      <c r="Y225" s="547"/>
      <c r="Z225" s="547"/>
      <c r="AA225" s="548"/>
      <c r="AB225" s="546" t="s">
        <v>474</v>
      </c>
      <c r="AC225" s="547"/>
      <c r="AD225" s="547"/>
      <c r="AE225" s="547"/>
      <c r="AF225" s="547"/>
      <c r="AG225" s="548"/>
      <c r="AH225" s="546" t="s">
        <v>715</v>
      </c>
      <c r="AI225" s="547"/>
      <c r="AJ225" s="547"/>
      <c r="AK225" s="547"/>
      <c r="AL225" s="547"/>
      <c r="AM225" s="548"/>
    </row>
    <row r="226" spans="1:39" s="66" customFormat="1" ht="15.75" thickBot="1">
      <c r="A226" s="483"/>
      <c r="B226" s="560" t="s">
        <v>550</v>
      </c>
      <c r="C226" s="560" t="s">
        <v>124</v>
      </c>
      <c r="D226" s="482" t="s">
        <v>669</v>
      </c>
      <c r="F226" s="483"/>
      <c r="G226" s="552"/>
      <c r="H226" s="553"/>
      <c r="I226" s="554"/>
      <c r="J226" s="568" t="s">
        <v>551</v>
      </c>
      <c r="K226" s="572"/>
      <c r="L226" s="570" t="s">
        <v>552</v>
      </c>
      <c r="M226" s="571"/>
      <c r="N226" s="573" t="s">
        <v>553</v>
      </c>
      <c r="O226" s="574"/>
      <c r="P226" s="568" t="s">
        <v>551</v>
      </c>
      <c r="Q226" s="572"/>
      <c r="R226" s="570" t="s">
        <v>552</v>
      </c>
      <c r="S226" s="571"/>
      <c r="T226" s="573" t="s">
        <v>553</v>
      </c>
      <c r="U226" s="574"/>
      <c r="V226" s="568" t="s">
        <v>551</v>
      </c>
      <c r="W226" s="572"/>
      <c r="X226" s="570" t="s">
        <v>552</v>
      </c>
      <c r="Y226" s="571"/>
      <c r="Z226" s="573" t="s">
        <v>553</v>
      </c>
      <c r="AA226" s="574"/>
      <c r="AB226" s="568" t="s">
        <v>551</v>
      </c>
      <c r="AC226" s="572"/>
      <c r="AD226" s="570" t="s">
        <v>552</v>
      </c>
      <c r="AE226" s="571"/>
      <c r="AF226" s="573" t="s">
        <v>553</v>
      </c>
      <c r="AG226" s="574"/>
      <c r="AH226" s="568" t="s">
        <v>551</v>
      </c>
      <c r="AI226" s="569"/>
      <c r="AJ226" s="570" t="s">
        <v>552</v>
      </c>
      <c r="AK226" s="571"/>
      <c r="AL226" s="570" t="s">
        <v>553</v>
      </c>
      <c r="AM226" s="571"/>
    </row>
    <row r="227" spans="1:39" s="66" customFormat="1" ht="15.75" thickBot="1">
      <c r="A227" s="484"/>
      <c r="B227" s="561"/>
      <c r="C227" s="561"/>
      <c r="D227" s="483"/>
      <c r="F227" s="483"/>
      <c r="G227" s="71" t="s">
        <v>551</v>
      </c>
      <c r="H227" s="2" t="s">
        <v>552</v>
      </c>
      <c r="I227" s="10" t="s">
        <v>553</v>
      </c>
      <c r="J227" s="72" t="s">
        <v>554</v>
      </c>
      <c r="K227" s="75" t="s">
        <v>555</v>
      </c>
      <c r="L227" s="72" t="s">
        <v>554</v>
      </c>
      <c r="M227" s="73" t="s">
        <v>555</v>
      </c>
      <c r="N227" s="76" t="s">
        <v>554</v>
      </c>
      <c r="O227" s="73" t="s">
        <v>555</v>
      </c>
      <c r="P227" s="72" t="s">
        <v>554</v>
      </c>
      <c r="Q227" s="75" t="s">
        <v>555</v>
      </c>
      <c r="R227" s="72" t="s">
        <v>554</v>
      </c>
      <c r="S227" s="73" t="s">
        <v>555</v>
      </c>
      <c r="T227" s="76" t="s">
        <v>554</v>
      </c>
      <c r="U227" s="73" t="s">
        <v>555</v>
      </c>
      <c r="V227" s="72" t="s">
        <v>554</v>
      </c>
      <c r="W227" s="75" t="s">
        <v>555</v>
      </c>
      <c r="X227" s="72" t="s">
        <v>554</v>
      </c>
      <c r="Y227" s="73" t="s">
        <v>555</v>
      </c>
      <c r="Z227" s="76" t="s">
        <v>554</v>
      </c>
      <c r="AA227" s="73" t="s">
        <v>555</v>
      </c>
      <c r="AB227" s="72" t="s">
        <v>554</v>
      </c>
      <c r="AC227" s="75" t="s">
        <v>555</v>
      </c>
      <c r="AD227" s="72" t="s">
        <v>554</v>
      </c>
      <c r="AE227" s="73" t="s">
        <v>555</v>
      </c>
      <c r="AF227" s="76" t="s">
        <v>554</v>
      </c>
      <c r="AG227" s="73" t="s">
        <v>555</v>
      </c>
      <c r="AH227" s="72" t="s">
        <v>554</v>
      </c>
      <c r="AI227" s="75" t="s">
        <v>555</v>
      </c>
      <c r="AJ227" s="72" t="s">
        <v>554</v>
      </c>
      <c r="AK227" s="73" t="s">
        <v>555</v>
      </c>
      <c r="AL227" s="76" t="s">
        <v>554</v>
      </c>
      <c r="AM227" s="73" t="s">
        <v>555</v>
      </c>
    </row>
    <row r="228" spans="1:39" s="66" customFormat="1">
      <c r="A228" s="543" t="s">
        <v>716</v>
      </c>
      <c r="B228" s="83" t="s">
        <v>717</v>
      </c>
      <c r="C228" s="88" t="s">
        <v>43</v>
      </c>
      <c r="D228" s="217">
        <f>I228</f>
        <v>4400</v>
      </c>
      <c r="F228" s="77">
        <f>COUNT(J228:AM228)</f>
        <v>30</v>
      </c>
      <c r="G228" s="32">
        <f>AVERAGE(J228,K228,P228,Q228,V228,W228,AB228,AC228,AH228,AI228)</f>
        <v>3250</v>
      </c>
      <c r="H228" s="32">
        <f>AVERAGE(L228,M228,R228,S228,X228,Y228,AD228,AE228,AJ228,AK228)</f>
        <v>4000</v>
      </c>
      <c r="I228" s="274">
        <f>AVERAGE(N228,O228,T228,U228,Z228,AA228,AF228,AG228,AL228,AM228)</f>
        <v>4400</v>
      </c>
      <c r="J228" s="33">
        <v>3000</v>
      </c>
      <c r="K228" s="37">
        <v>3500</v>
      </c>
      <c r="L228" s="33">
        <v>3500</v>
      </c>
      <c r="M228" s="37">
        <v>4500</v>
      </c>
      <c r="N228" s="32">
        <v>3500</v>
      </c>
      <c r="O228" s="36">
        <v>4500</v>
      </c>
      <c r="P228" s="33">
        <v>3000</v>
      </c>
      <c r="Q228" s="37">
        <v>5000</v>
      </c>
      <c r="R228" s="33">
        <v>3000</v>
      </c>
      <c r="S228" s="37">
        <v>5000</v>
      </c>
      <c r="T228" s="33">
        <v>3000</v>
      </c>
      <c r="U228" s="38">
        <v>4000</v>
      </c>
      <c r="V228" s="32">
        <v>2500</v>
      </c>
      <c r="W228" s="36">
        <v>4000</v>
      </c>
      <c r="X228" s="32">
        <v>4000</v>
      </c>
      <c r="Y228" s="36">
        <v>5000</v>
      </c>
      <c r="Z228" s="32">
        <v>5000</v>
      </c>
      <c r="AA228" s="36">
        <v>6000</v>
      </c>
      <c r="AB228" s="32">
        <v>2500</v>
      </c>
      <c r="AC228" s="36">
        <v>4000</v>
      </c>
      <c r="AD228" s="32">
        <v>4000</v>
      </c>
      <c r="AE228" s="36">
        <v>5000</v>
      </c>
      <c r="AF228" s="32">
        <v>5000</v>
      </c>
      <c r="AG228" s="36">
        <v>6000</v>
      </c>
      <c r="AH228" s="32">
        <v>2000</v>
      </c>
      <c r="AI228" s="36">
        <v>3000</v>
      </c>
      <c r="AJ228" s="32">
        <v>2500</v>
      </c>
      <c r="AK228" s="36">
        <v>3500</v>
      </c>
      <c r="AL228" s="32">
        <v>3000</v>
      </c>
      <c r="AM228" s="36">
        <v>4000</v>
      </c>
    </row>
    <row r="229" spans="1:39" s="66" customFormat="1" ht="15.75" thickBot="1">
      <c r="A229" s="545"/>
      <c r="B229" s="177" t="s">
        <v>718</v>
      </c>
      <c r="C229" s="178" t="s">
        <v>43</v>
      </c>
      <c r="D229" s="220">
        <f t="shared" ref="D229:D270" si="34">I229</f>
        <v>8300</v>
      </c>
      <c r="F229" s="170">
        <f t="shared" ref="F229:F292" si="35">COUNT(J229:AM229)</f>
        <v>30</v>
      </c>
      <c r="G229" s="171">
        <f t="shared" ref="G229:G292" si="36">AVERAGE(J229,K229,P229,Q229,V229,W229,AB229,AC229,AH229,AI229)</f>
        <v>5650</v>
      </c>
      <c r="H229" s="171">
        <f t="shared" ref="H229:H292" si="37">AVERAGE(L229,M229,R229,S229,X229,Y229,AD229,AE229,AJ229,AK229)</f>
        <v>7900</v>
      </c>
      <c r="I229" s="275">
        <f t="shared" ref="I229:I292" si="38">AVERAGE(N229,O229,T229,U229,Z229,AA229,AF229,AG229,AL229,AM229)</f>
        <v>8300</v>
      </c>
      <c r="J229" s="171">
        <v>4500</v>
      </c>
      <c r="K229" s="172">
        <v>8000</v>
      </c>
      <c r="L229" s="171">
        <v>4500</v>
      </c>
      <c r="M229" s="172">
        <v>10000</v>
      </c>
      <c r="N229" s="171">
        <v>4500</v>
      </c>
      <c r="O229" s="173">
        <v>6500</v>
      </c>
      <c r="P229" s="171">
        <v>4000</v>
      </c>
      <c r="Q229" s="172">
        <v>4500</v>
      </c>
      <c r="R229" s="171">
        <v>4500</v>
      </c>
      <c r="S229" s="172">
        <v>10000</v>
      </c>
      <c r="T229" s="171">
        <v>4500</v>
      </c>
      <c r="U229" s="173">
        <v>6500</v>
      </c>
      <c r="V229" s="171">
        <v>5000</v>
      </c>
      <c r="W229" s="173">
        <v>7000</v>
      </c>
      <c r="X229" s="171">
        <v>8000</v>
      </c>
      <c r="Y229" s="173">
        <v>10000</v>
      </c>
      <c r="Z229" s="171">
        <v>10000</v>
      </c>
      <c r="AA229" s="173">
        <v>13500</v>
      </c>
      <c r="AB229" s="171">
        <v>5000</v>
      </c>
      <c r="AC229" s="173">
        <v>7000</v>
      </c>
      <c r="AD229" s="171">
        <v>8000</v>
      </c>
      <c r="AE229" s="173">
        <v>10000</v>
      </c>
      <c r="AF229" s="171">
        <v>10000</v>
      </c>
      <c r="AG229" s="173">
        <v>13500</v>
      </c>
      <c r="AH229" s="171">
        <v>3500</v>
      </c>
      <c r="AI229" s="173">
        <v>8000</v>
      </c>
      <c r="AJ229" s="171">
        <v>4000</v>
      </c>
      <c r="AK229" s="173">
        <v>10000</v>
      </c>
      <c r="AL229" s="171">
        <v>4000</v>
      </c>
      <c r="AM229" s="173">
        <v>10000</v>
      </c>
    </row>
    <row r="230" spans="1:39" s="66" customFormat="1" ht="15.75" thickBot="1">
      <c r="A230" s="131" t="s">
        <v>719</v>
      </c>
      <c r="B230" s="84" t="s">
        <v>720</v>
      </c>
      <c r="C230" s="89" t="s">
        <v>20</v>
      </c>
      <c r="D230" s="219">
        <f t="shared" si="34"/>
        <v>7700</v>
      </c>
      <c r="E230" s="124"/>
      <c r="F230" s="127">
        <f t="shared" si="35"/>
        <v>30</v>
      </c>
      <c r="G230" s="262">
        <f t="shared" si="36"/>
        <v>4850</v>
      </c>
      <c r="H230" s="262">
        <f t="shared" si="37"/>
        <v>6450</v>
      </c>
      <c r="I230" s="276">
        <f t="shared" si="38"/>
        <v>7700</v>
      </c>
      <c r="J230" s="262">
        <v>4500</v>
      </c>
      <c r="K230" s="165">
        <v>6000</v>
      </c>
      <c r="L230" s="262">
        <v>4500</v>
      </c>
      <c r="M230" s="165">
        <v>8000</v>
      </c>
      <c r="N230" s="262">
        <v>4500</v>
      </c>
      <c r="O230" s="263">
        <v>8000</v>
      </c>
      <c r="P230" s="262">
        <v>3500</v>
      </c>
      <c r="Q230" s="165">
        <v>6000</v>
      </c>
      <c r="R230" s="262">
        <v>4000</v>
      </c>
      <c r="S230" s="165">
        <v>7000</v>
      </c>
      <c r="T230" s="262">
        <v>4500</v>
      </c>
      <c r="U230" s="263">
        <v>7000</v>
      </c>
      <c r="V230" s="262">
        <v>3500</v>
      </c>
      <c r="W230" s="263">
        <v>6000</v>
      </c>
      <c r="X230" s="262">
        <v>5000</v>
      </c>
      <c r="Y230" s="263">
        <v>8000</v>
      </c>
      <c r="Z230" s="262">
        <v>7000</v>
      </c>
      <c r="AA230" s="263">
        <v>12000</v>
      </c>
      <c r="AB230" s="262">
        <v>3500</v>
      </c>
      <c r="AC230" s="263">
        <v>6000</v>
      </c>
      <c r="AD230" s="262">
        <v>5000</v>
      </c>
      <c r="AE230" s="263">
        <v>8000</v>
      </c>
      <c r="AF230" s="262">
        <v>7000</v>
      </c>
      <c r="AG230" s="263">
        <v>12000</v>
      </c>
      <c r="AH230" s="262">
        <v>3500</v>
      </c>
      <c r="AI230" s="263">
        <v>6000</v>
      </c>
      <c r="AJ230" s="262">
        <v>5000</v>
      </c>
      <c r="AK230" s="263">
        <v>10000</v>
      </c>
      <c r="AL230" s="262">
        <v>5000</v>
      </c>
      <c r="AM230" s="263">
        <v>10000</v>
      </c>
    </row>
    <row r="231" spans="1:39" s="66" customFormat="1" ht="15.75" thickBot="1">
      <c r="A231" s="256" t="s">
        <v>721</v>
      </c>
      <c r="B231" s="252" t="s">
        <v>722</v>
      </c>
      <c r="C231" s="253" t="s">
        <v>43</v>
      </c>
      <c r="D231" s="282">
        <f t="shared" si="34"/>
        <v>5600</v>
      </c>
      <c r="F231" s="264">
        <f t="shared" si="35"/>
        <v>30</v>
      </c>
      <c r="G231" s="265">
        <f t="shared" si="36"/>
        <v>3350</v>
      </c>
      <c r="H231" s="265">
        <f t="shared" si="37"/>
        <v>4250</v>
      </c>
      <c r="I231" s="277">
        <f t="shared" si="38"/>
        <v>5600</v>
      </c>
      <c r="J231" s="265">
        <v>3000</v>
      </c>
      <c r="K231" s="266">
        <v>4500</v>
      </c>
      <c r="L231" s="265">
        <v>3000</v>
      </c>
      <c r="M231" s="266">
        <v>4500</v>
      </c>
      <c r="N231" s="265">
        <v>3500</v>
      </c>
      <c r="O231" s="267">
        <v>4500</v>
      </c>
      <c r="P231" s="265">
        <v>2500</v>
      </c>
      <c r="Q231" s="266">
        <v>4000</v>
      </c>
      <c r="R231" s="265">
        <v>2500</v>
      </c>
      <c r="S231" s="266">
        <v>4000</v>
      </c>
      <c r="T231" s="265">
        <v>3000</v>
      </c>
      <c r="U231" s="267">
        <v>4000</v>
      </c>
      <c r="V231" s="265">
        <v>3000</v>
      </c>
      <c r="W231" s="267">
        <v>4000</v>
      </c>
      <c r="X231" s="265">
        <v>4500</v>
      </c>
      <c r="Y231" s="267">
        <v>6500</v>
      </c>
      <c r="Z231" s="265">
        <v>7000</v>
      </c>
      <c r="AA231" s="267">
        <v>10000</v>
      </c>
      <c r="AB231" s="265">
        <v>3000</v>
      </c>
      <c r="AC231" s="267">
        <v>4000</v>
      </c>
      <c r="AD231" s="265">
        <v>4500</v>
      </c>
      <c r="AE231" s="267">
        <v>6500</v>
      </c>
      <c r="AF231" s="265">
        <v>7000</v>
      </c>
      <c r="AG231" s="267">
        <v>10000</v>
      </c>
      <c r="AH231" s="265">
        <v>2000</v>
      </c>
      <c r="AI231" s="267">
        <v>3500</v>
      </c>
      <c r="AJ231" s="265">
        <v>2500</v>
      </c>
      <c r="AK231" s="267">
        <v>4000</v>
      </c>
      <c r="AL231" s="265">
        <v>3000</v>
      </c>
      <c r="AM231" s="267">
        <v>4000</v>
      </c>
    </row>
    <row r="232" spans="1:39" s="66" customFormat="1">
      <c r="A232" s="543" t="s">
        <v>723</v>
      </c>
      <c r="B232" s="83" t="s">
        <v>724</v>
      </c>
      <c r="C232" s="88" t="s">
        <v>43</v>
      </c>
      <c r="D232" s="217">
        <f t="shared" si="34"/>
        <v>6050</v>
      </c>
      <c r="F232" s="79">
        <f t="shared" si="35"/>
        <v>30</v>
      </c>
      <c r="G232" s="33">
        <f t="shared" si="36"/>
        <v>4150</v>
      </c>
      <c r="H232" s="33">
        <f t="shared" si="37"/>
        <v>4750</v>
      </c>
      <c r="I232" s="278">
        <f t="shared" si="38"/>
        <v>6050</v>
      </c>
      <c r="J232" s="33">
        <v>3500</v>
      </c>
      <c r="K232" s="37">
        <v>4500</v>
      </c>
      <c r="L232" s="33">
        <v>3500</v>
      </c>
      <c r="M232" s="37">
        <v>4500</v>
      </c>
      <c r="N232" s="33">
        <v>3500</v>
      </c>
      <c r="O232" s="38">
        <v>7000</v>
      </c>
      <c r="P232" s="33">
        <v>2500</v>
      </c>
      <c r="Q232" s="37">
        <v>4500</v>
      </c>
      <c r="R232" s="33">
        <v>2500</v>
      </c>
      <c r="S232" s="37">
        <v>4500</v>
      </c>
      <c r="T232" s="33">
        <v>2500</v>
      </c>
      <c r="U232" s="38">
        <v>6000</v>
      </c>
      <c r="V232" s="33">
        <v>4000</v>
      </c>
      <c r="W232" s="38">
        <v>6000</v>
      </c>
      <c r="X232" s="33">
        <v>5000</v>
      </c>
      <c r="Y232" s="38">
        <v>7500</v>
      </c>
      <c r="Z232" s="33">
        <v>6000</v>
      </c>
      <c r="AA232" s="38">
        <v>10000</v>
      </c>
      <c r="AB232" s="33">
        <v>4000</v>
      </c>
      <c r="AC232" s="38">
        <v>6000</v>
      </c>
      <c r="AD232" s="33">
        <v>5000</v>
      </c>
      <c r="AE232" s="38">
        <v>7500</v>
      </c>
      <c r="AF232" s="33">
        <v>6000</v>
      </c>
      <c r="AG232" s="38">
        <v>10000</v>
      </c>
      <c r="AH232" s="33">
        <v>2500</v>
      </c>
      <c r="AI232" s="38">
        <v>4000</v>
      </c>
      <c r="AJ232" s="33">
        <v>3000</v>
      </c>
      <c r="AK232" s="38">
        <v>4500</v>
      </c>
      <c r="AL232" s="33">
        <v>3000</v>
      </c>
      <c r="AM232" s="38">
        <v>6500</v>
      </c>
    </row>
    <row r="233" spans="1:39" s="66" customFormat="1">
      <c r="A233" s="544"/>
      <c r="B233" s="167" t="s">
        <v>725</v>
      </c>
      <c r="C233" s="168" t="s">
        <v>43</v>
      </c>
      <c r="D233" s="218">
        <f t="shared" si="34"/>
        <v>13500</v>
      </c>
      <c r="F233" s="170">
        <f t="shared" si="35"/>
        <v>30</v>
      </c>
      <c r="G233" s="171">
        <f t="shared" si="36"/>
        <v>11300</v>
      </c>
      <c r="H233" s="171">
        <f t="shared" si="37"/>
        <v>12050</v>
      </c>
      <c r="I233" s="275">
        <f t="shared" si="38"/>
        <v>13500</v>
      </c>
      <c r="J233" s="171">
        <v>12000</v>
      </c>
      <c r="K233" s="172">
        <v>14000</v>
      </c>
      <c r="L233" s="171">
        <v>12000</v>
      </c>
      <c r="M233" s="172">
        <v>14000</v>
      </c>
      <c r="N233" s="171">
        <v>12000</v>
      </c>
      <c r="O233" s="173">
        <v>16000</v>
      </c>
      <c r="P233" s="171">
        <v>9000</v>
      </c>
      <c r="Q233" s="172">
        <v>12000</v>
      </c>
      <c r="R233" s="171">
        <v>9000</v>
      </c>
      <c r="S233" s="172">
        <v>12000</v>
      </c>
      <c r="T233" s="171">
        <v>12000</v>
      </c>
      <c r="U233" s="173">
        <v>14000</v>
      </c>
      <c r="V233" s="171">
        <v>10000</v>
      </c>
      <c r="W233" s="173">
        <v>12000</v>
      </c>
      <c r="X233" s="171">
        <v>11000</v>
      </c>
      <c r="Y233" s="173">
        <v>13500</v>
      </c>
      <c r="Z233" s="171">
        <v>12000</v>
      </c>
      <c r="AA233" s="173">
        <v>15000</v>
      </c>
      <c r="AB233" s="171">
        <v>10000</v>
      </c>
      <c r="AC233" s="173">
        <v>12000</v>
      </c>
      <c r="AD233" s="171">
        <v>11000</v>
      </c>
      <c r="AE233" s="173">
        <v>13500</v>
      </c>
      <c r="AF233" s="171">
        <v>12000</v>
      </c>
      <c r="AG233" s="173">
        <v>15000</v>
      </c>
      <c r="AH233" s="171">
        <v>10000</v>
      </c>
      <c r="AI233" s="173">
        <v>12000</v>
      </c>
      <c r="AJ233" s="171">
        <v>11000</v>
      </c>
      <c r="AK233" s="173">
        <v>13500</v>
      </c>
      <c r="AL233" s="171">
        <v>12000</v>
      </c>
      <c r="AM233" s="173">
        <v>15000</v>
      </c>
    </row>
    <row r="234" spans="1:39" s="66" customFormat="1">
      <c r="A234" s="544"/>
      <c r="B234" s="84" t="s">
        <v>726</v>
      </c>
      <c r="C234" s="89" t="s">
        <v>43</v>
      </c>
      <c r="D234" s="219">
        <f t="shared" si="34"/>
        <v>8550</v>
      </c>
      <c r="F234" s="79">
        <f t="shared" si="35"/>
        <v>30</v>
      </c>
      <c r="G234" s="33">
        <f t="shared" si="36"/>
        <v>5800</v>
      </c>
      <c r="H234" s="33">
        <f t="shared" si="37"/>
        <v>6800</v>
      </c>
      <c r="I234" s="278">
        <f t="shared" si="38"/>
        <v>8550</v>
      </c>
      <c r="J234" s="33">
        <v>6500</v>
      </c>
      <c r="K234" s="37">
        <v>7500</v>
      </c>
      <c r="L234" s="33">
        <v>6500</v>
      </c>
      <c r="M234" s="37">
        <v>7500</v>
      </c>
      <c r="N234" s="33">
        <v>6500</v>
      </c>
      <c r="O234" s="38">
        <v>10500</v>
      </c>
      <c r="P234" s="33">
        <v>4500</v>
      </c>
      <c r="Q234" s="37">
        <v>6500</v>
      </c>
      <c r="R234" s="33">
        <v>4500</v>
      </c>
      <c r="S234" s="37">
        <v>6500</v>
      </c>
      <c r="T234" s="33">
        <v>6500</v>
      </c>
      <c r="U234" s="38">
        <v>10500</v>
      </c>
      <c r="V234" s="33">
        <v>5000</v>
      </c>
      <c r="W234" s="38">
        <v>6000</v>
      </c>
      <c r="X234" s="33">
        <v>7000</v>
      </c>
      <c r="Y234" s="38">
        <v>8000</v>
      </c>
      <c r="Z234" s="33">
        <v>7000</v>
      </c>
      <c r="AA234" s="38">
        <v>11000</v>
      </c>
      <c r="AB234" s="33">
        <v>5000</v>
      </c>
      <c r="AC234" s="38">
        <v>6000</v>
      </c>
      <c r="AD234" s="33">
        <v>7000</v>
      </c>
      <c r="AE234" s="38">
        <v>8000</v>
      </c>
      <c r="AF234" s="33">
        <v>7000</v>
      </c>
      <c r="AG234" s="38">
        <v>11000</v>
      </c>
      <c r="AH234" s="33">
        <v>5000</v>
      </c>
      <c r="AI234" s="38">
        <v>6000</v>
      </c>
      <c r="AJ234" s="33">
        <v>6000</v>
      </c>
      <c r="AK234" s="38">
        <v>7000</v>
      </c>
      <c r="AL234" s="33">
        <v>6000</v>
      </c>
      <c r="AM234" s="38">
        <v>9500</v>
      </c>
    </row>
    <row r="235" spans="1:39" s="66" customFormat="1">
      <c r="A235" s="544"/>
      <c r="B235" s="167" t="s">
        <v>727</v>
      </c>
      <c r="C235" s="168" t="s">
        <v>43</v>
      </c>
      <c r="D235" s="218">
        <f t="shared" si="34"/>
        <v>13166.666666666666</v>
      </c>
      <c r="F235" s="170">
        <f t="shared" si="35"/>
        <v>18</v>
      </c>
      <c r="G235" s="171">
        <f t="shared" si="36"/>
        <v>10750</v>
      </c>
      <c r="H235" s="171">
        <f t="shared" si="37"/>
        <v>12000</v>
      </c>
      <c r="I235" s="275">
        <f t="shared" si="38"/>
        <v>13166.666666666666</v>
      </c>
      <c r="J235" s="171" t="s">
        <v>146</v>
      </c>
      <c r="K235" s="172" t="s">
        <v>146</v>
      </c>
      <c r="L235" s="171" t="s">
        <v>146</v>
      </c>
      <c r="M235" s="172" t="s">
        <v>146</v>
      </c>
      <c r="N235" s="171" t="s">
        <v>146</v>
      </c>
      <c r="O235" s="173" t="s">
        <v>146</v>
      </c>
      <c r="P235" s="171" t="s">
        <v>146</v>
      </c>
      <c r="Q235" s="172" t="s">
        <v>146</v>
      </c>
      <c r="R235" s="171" t="s">
        <v>146</v>
      </c>
      <c r="S235" s="172" t="s">
        <v>146</v>
      </c>
      <c r="T235" s="171" t="s">
        <v>146</v>
      </c>
      <c r="U235" s="173" t="s">
        <v>146</v>
      </c>
      <c r="V235" s="171">
        <v>9500</v>
      </c>
      <c r="W235" s="173">
        <v>12000</v>
      </c>
      <c r="X235" s="171">
        <v>10500</v>
      </c>
      <c r="Y235" s="173">
        <v>13500</v>
      </c>
      <c r="Z235" s="171">
        <v>12000</v>
      </c>
      <c r="AA235" s="173">
        <v>15000</v>
      </c>
      <c r="AB235" s="171">
        <v>9500</v>
      </c>
      <c r="AC235" s="173">
        <v>12000</v>
      </c>
      <c r="AD235" s="171">
        <v>10500</v>
      </c>
      <c r="AE235" s="173">
        <v>13500</v>
      </c>
      <c r="AF235" s="171">
        <v>12000</v>
      </c>
      <c r="AG235" s="173">
        <v>15000</v>
      </c>
      <c r="AH235" s="171">
        <v>9500</v>
      </c>
      <c r="AI235" s="173">
        <v>12000</v>
      </c>
      <c r="AJ235" s="171">
        <v>10500</v>
      </c>
      <c r="AK235" s="173">
        <v>13500</v>
      </c>
      <c r="AL235" s="171">
        <v>11500</v>
      </c>
      <c r="AM235" s="173">
        <v>13500</v>
      </c>
    </row>
    <row r="236" spans="1:39" s="66" customFormat="1" ht="15.75" thickBot="1">
      <c r="A236" s="545"/>
      <c r="B236" s="85" t="s">
        <v>728</v>
      </c>
      <c r="C236" s="90" t="s">
        <v>43</v>
      </c>
      <c r="D236" s="283">
        <f t="shared" si="34"/>
        <v>18666.666666666668</v>
      </c>
      <c r="F236" s="79">
        <f t="shared" si="35"/>
        <v>18</v>
      </c>
      <c r="G236" s="33">
        <f t="shared" si="36"/>
        <v>14250</v>
      </c>
      <c r="H236" s="33">
        <f t="shared" si="37"/>
        <v>16250</v>
      </c>
      <c r="I236" s="278">
        <f t="shared" si="38"/>
        <v>18666.666666666668</v>
      </c>
      <c r="J236" s="33" t="s">
        <v>146</v>
      </c>
      <c r="K236" s="37" t="s">
        <v>146</v>
      </c>
      <c r="L236" s="33" t="s">
        <v>146</v>
      </c>
      <c r="M236" s="37" t="s">
        <v>146</v>
      </c>
      <c r="N236" s="33" t="s">
        <v>146</v>
      </c>
      <c r="O236" s="38" t="s">
        <v>146</v>
      </c>
      <c r="P236" s="33" t="s">
        <v>146</v>
      </c>
      <c r="Q236" s="37" t="s">
        <v>146</v>
      </c>
      <c r="R236" s="33" t="s">
        <v>146</v>
      </c>
      <c r="S236" s="37" t="s">
        <v>146</v>
      </c>
      <c r="T236" s="33" t="s">
        <v>146</v>
      </c>
      <c r="U236" s="38" t="s">
        <v>146</v>
      </c>
      <c r="V236" s="33">
        <v>13500</v>
      </c>
      <c r="W236" s="38">
        <v>15000</v>
      </c>
      <c r="X236" s="33">
        <v>16000</v>
      </c>
      <c r="Y236" s="38">
        <v>17000</v>
      </c>
      <c r="Z236" s="33">
        <v>18000</v>
      </c>
      <c r="AA236" s="38">
        <v>20000</v>
      </c>
      <c r="AB236" s="33">
        <v>13500</v>
      </c>
      <c r="AC236" s="38">
        <v>15000</v>
      </c>
      <c r="AD236" s="33">
        <v>16000</v>
      </c>
      <c r="AE236" s="38">
        <v>17000</v>
      </c>
      <c r="AF236" s="33">
        <v>18000</v>
      </c>
      <c r="AG236" s="38">
        <v>20000</v>
      </c>
      <c r="AH236" s="33">
        <v>13500</v>
      </c>
      <c r="AI236" s="38">
        <v>15000</v>
      </c>
      <c r="AJ236" s="33">
        <v>15000</v>
      </c>
      <c r="AK236" s="38">
        <v>16500</v>
      </c>
      <c r="AL236" s="33">
        <v>16000</v>
      </c>
      <c r="AM236" s="38">
        <v>20000</v>
      </c>
    </row>
    <row r="237" spans="1:39" s="66" customFormat="1" ht="15.75" thickBot="1">
      <c r="A237" s="256" t="s">
        <v>729</v>
      </c>
      <c r="B237" s="167" t="s">
        <v>730</v>
      </c>
      <c r="C237" s="168" t="s">
        <v>38</v>
      </c>
      <c r="D237" s="218">
        <f t="shared" si="34"/>
        <v>9125</v>
      </c>
      <c r="F237" s="264">
        <f t="shared" si="35"/>
        <v>24</v>
      </c>
      <c r="G237" s="265">
        <f t="shared" si="36"/>
        <v>5500</v>
      </c>
      <c r="H237" s="265">
        <f t="shared" si="37"/>
        <v>6500</v>
      </c>
      <c r="I237" s="277">
        <f t="shared" si="38"/>
        <v>9125</v>
      </c>
      <c r="J237" s="265">
        <v>4000</v>
      </c>
      <c r="K237" s="266">
        <v>7000</v>
      </c>
      <c r="L237" s="265">
        <v>5000</v>
      </c>
      <c r="M237" s="266">
        <v>8000</v>
      </c>
      <c r="N237" s="265">
        <v>6000</v>
      </c>
      <c r="O237" s="267">
        <v>10000</v>
      </c>
      <c r="P237" s="265" t="s">
        <v>146</v>
      </c>
      <c r="Q237" s="266" t="s">
        <v>146</v>
      </c>
      <c r="R237" s="265" t="s">
        <v>146</v>
      </c>
      <c r="S237" s="266" t="s">
        <v>146</v>
      </c>
      <c r="T237" s="265" t="s">
        <v>146</v>
      </c>
      <c r="U237" s="267" t="s">
        <v>146</v>
      </c>
      <c r="V237" s="265">
        <v>4000</v>
      </c>
      <c r="W237" s="267">
        <v>7000</v>
      </c>
      <c r="X237" s="265">
        <v>5000</v>
      </c>
      <c r="Y237" s="267">
        <v>8000</v>
      </c>
      <c r="Z237" s="265">
        <v>6000</v>
      </c>
      <c r="AA237" s="267">
        <v>12000</v>
      </c>
      <c r="AB237" s="265">
        <v>4000</v>
      </c>
      <c r="AC237" s="267">
        <v>7000</v>
      </c>
      <c r="AD237" s="265">
        <v>5000</v>
      </c>
      <c r="AE237" s="267">
        <v>8000</v>
      </c>
      <c r="AF237" s="265">
        <v>6000</v>
      </c>
      <c r="AG237" s="267">
        <v>12000</v>
      </c>
      <c r="AH237" s="265">
        <v>4000</v>
      </c>
      <c r="AI237" s="267">
        <v>7000</v>
      </c>
      <c r="AJ237" s="265">
        <v>5000</v>
      </c>
      <c r="AK237" s="267">
        <v>8000</v>
      </c>
      <c r="AL237" s="265">
        <v>6000</v>
      </c>
      <c r="AM237" s="267">
        <v>15000</v>
      </c>
    </row>
    <row r="238" spans="1:39" s="66" customFormat="1">
      <c r="A238" s="543" t="s">
        <v>731</v>
      </c>
      <c r="B238" s="376" t="s">
        <v>732</v>
      </c>
      <c r="C238" s="88" t="s">
        <v>43</v>
      </c>
      <c r="D238" s="217">
        <f t="shared" si="34"/>
        <v>9900</v>
      </c>
      <c r="F238" s="79">
        <f t="shared" si="35"/>
        <v>30</v>
      </c>
      <c r="G238" s="33">
        <f t="shared" si="36"/>
        <v>5400</v>
      </c>
      <c r="H238" s="33">
        <f t="shared" si="37"/>
        <v>7300</v>
      </c>
      <c r="I238" s="278">
        <f t="shared" si="38"/>
        <v>9900</v>
      </c>
      <c r="J238" s="33">
        <v>6000</v>
      </c>
      <c r="K238" s="37">
        <v>8000</v>
      </c>
      <c r="L238" s="33">
        <v>6000</v>
      </c>
      <c r="M238" s="37">
        <v>8000</v>
      </c>
      <c r="N238" s="33">
        <v>6000</v>
      </c>
      <c r="O238" s="38">
        <v>10000</v>
      </c>
      <c r="P238" s="33">
        <v>4000</v>
      </c>
      <c r="Q238" s="37">
        <v>6000</v>
      </c>
      <c r="R238" s="33">
        <v>5000</v>
      </c>
      <c r="S238" s="37">
        <v>8000</v>
      </c>
      <c r="T238" s="33">
        <v>6000</v>
      </c>
      <c r="U238" s="38">
        <v>10000</v>
      </c>
      <c r="V238" s="4">
        <v>4000</v>
      </c>
      <c r="W238" s="6">
        <v>6000</v>
      </c>
      <c r="X238" s="4">
        <v>8000</v>
      </c>
      <c r="Y238" s="6">
        <v>12000</v>
      </c>
      <c r="Z238" s="4">
        <v>12000</v>
      </c>
      <c r="AA238" s="6">
        <v>15000</v>
      </c>
      <c r="AB238" s="4">
        <v>4000</v>
      </c>
      <c r="AC238" s="6">
        <v>6000</v>
      </c>
      <c r="AD238" s="4">
        <v>5000</v>
      </c>
      <c r="AE238" s="6">
        <v>8000</v>
      </c>
      <c r="AF238" s="4">
        <v>9000</v>
      </c>
      <c r="AG238" s="6">
        <v>15000</v>
      </c>
      <c r="AH238" s="4">
        <v>4000</v>
      </c>
      <c r="AI238" s="6">
        <v>6000</v>
      </c>
      <c r="AJ238" s="4">
        <v>5000</v>
      </c>
      <c r="AK238" s="6">
        <v>8000</v>
      </c>
      <c r="AL238" s="4">
        <v>6000</v>
      </c>
      <c r="AM238" s="6">
        <v>10000</v>
      </c>
    </row>
    <row r="239" spans="1:39" s="66" customFormat="1">
      <c r="A239" s="544"/>
      <c r="B239" s="223" t="s">
        <v>733</v>
      </c>
      <c r="C239" s="168" t="s">
        <v>43</v>
      </c>
      <c r="D239" s="218">
        <f t="shared" si="34"/>
        <v>17100</v>
      </c>
      <c r="F239" s="170">
        <f t="shared" si="35"/>
        <v>30</v>
      </c>
      <c r="G239" s="171">
        <f t="shared" si="36"/>
        <v>10500</v>
      </c>
      <c r="H239" s="171">
        <f t="shared" si="37"/>
        <v>12500</v>
      </c>
      <c r="I239" s="275">
        <f t="shared" si="38"/>
        <v>17100</v>
      </c>
      <c r="J239" s="171">
        <v>11000</v>
      </c>
      <c r="K239" s="172">
        <v>14000</v>
      </c>
      <c r="L239" s="171">
        <v>11000</v>
      </c>
      <c r="M239" s="172">
        <v>14000</v>
      </c>
      <c r="N239" s="171">
        <v>11000</v>
      </c>
      <c r="O239" s="173">
        <v>20000</v>
      </c>
      <c r="P239" s="171">
        <v>8000</v>
      </c>
      <c r="Q239" s="172">
        <v>12000</v>
      </c>
      <c r="R239" s="171">
        <v>10000</v>
      </c>
      <c r="S239" s="172">
        <v>15000</v>
      </c>
      <c r="T239" s="171">
        <v>12000</v>
      </c>
      <c r="U239" s="173">
        <v>20000</v>
      </c>
      <c r="V239" s="174">
        <v>8000</v>
      </c>
      <c r="W239" s="176">
        <v>12000</v>
      </c>
      <c r="X239" s="174">
        <v>10000</v>
      </c>
      <c r="Y239" s="176">
        <v>15000</v>
      </c>
      <c r="Z239" s="174">
        <v>12000</v>
      </c>
      <c r="AA239" s="176">
        <v>20000</v>
      </c>
      <c r="AB239" s="174">
        <v>8000</v>
      </c>
      <c r="AC239" s="176">
        <v>12000</v>
      </c>
      <c r="AD239" s="174">
        <v>10000</v>
      </c>
      <c r="AE239" s="176">
        <v>15000</v>
      </c>
      <c r="AF239" s="174">
        <v>16000</v>
      </c>
      <c r="AG239" s="176">
        <v>28000</v>
      </c>
      <c r="AH239" s="174">
        <v>8000</v>
      </c>
      <c r="AI239" s="176">
        <v>12000</v>
      </c>
      <c r="AJ239" s="174">
        <v>10000</v>
      </c>
      <c r="AK239" s="176">
        <v>15000</v>
      </c>
      <c r="AL239" s="174">
        <v>12000</v>
      </c>
      <c r="AM239" s="176">
        <v>20000</v>
      </c>
    </row>
    <row r="240" spans="1:39" s="66" customFormat="1">
      <c r="A240" s="544"/>
      <c r="B240" s="222" t="s">
        <v>734</v>
      </c>
      <c r="C240" s="89" t="s">
        <v>43</v>
      </c>
      <c r="D240" s="219">
        <f t="shared" si="34"/>
        <v>12200</v>
      </c>
      <c r="F240" s="79">
        <f t="shared" si="35"/>
        <v>30</v>
      </c>
      <c r="G240" s="33">
        <f t="shared" si="36"/>
        <v>6400</v>
      </c>
      <c r="H240" s="33">
        <f t="shared" si="37"/>
        <v>8100</v>
      </c>
      <c r="I240" s="278">
        <f t="shared" si="38"/>
        <v>12200</v>
      </c>
      <c r="J240" s="33">
        <v>7000</v>
      </c>
      <c r="K240" s="37">
        <v>9000</v>
      </c>
      <c r="L240" s="33">
        <v>7000</v>
      </c>
      <c r="M240" s="37">
        <v>9000</v>
      </c>
      <c r="N240" s="33">
        <v>9000</v>
      </c>
      <c r="O240" s="38">
        <v>15000</v>
      </c>
      <c r="P240" s="33">
        <v>5000</v>
      </c>
      <c r="Q240" s="37">
        <v>7000</v>
      </c>
      <c r="R240" s="33">
        <v>7000</v>
      </c>
      <c r="S240" s="37">
        <v>9000</v>
      </c>
      <c r="T240" s="33">
        <v>9000</v>
      </c>
      <c r="U240" s="38">
        <v>13000</v>
      </c>
      <c r="V240" s="4">
        <v>5000</v>
      </c>
      <c r="W240" s="6">
        <v>7000</v>
      </c>
      <c r="X240" s="4">
        <v>7000</v>
      </c>
      <c r="Y240" s="6">
        <v>10000</v>
      </c>
      <c r="Z240" s="4">
        <v>12000</v>
      </c>
      <c r="AA240" s="6">
        <v>15000</v>
      </c>
      <c r="AB240" s="4">
        <v>5000</v>
      </c>
      <c r="AC240" s="6">
        <v>7000</v>
      </c>
      <c r="AD240" s="4">
        <v>7000</v>
      </c>
      <c r="AE240" s="6">
        <v>9000</v>
      </c>
      <c r="AF240" s="4">
        <v>11000</v>
      </c>
      <c r="AG240" s="6">
        <v>16000</v>
      </c>
      <c r="AH240" s="4">
        <v>5000</v>
      </c>
      <c r="AI240" s="6">
        <v>7000</v>
      </c>
      <c r="AJ240" s="4">
        <v>7000</v>
      </c>
      <c r="AK240" s="6">
        <v>9000</v>
      </c>
      <c r="AL240" s="4">
        <v>9000</v>
      </c>
      <c r="AM240" s="6">
        <v>13000</v>
      </c>
    </row>
    <row r="241" spans="1:39" s="66" customFormat="1" ht="15.75" thickBot="1">
      <c r="A241" s="545"/>
      <c r="B241" s="177" t="s">
        <v>735</v>
      </c>
      <c r="C241" s="178" t="s">
        <v>4</v>
      </c>
      <c r="D241" s="220">
        <f t="shared" si="34"/>
        <v>12000</v>
      </c>
      <c r="F241" s="170">
        <f t="shared" si="35"/>
        <v>30</v>
      </c>
      <c r="G241" s="171">
        <f t="shared" si="36"/>
        <v>7200</v>
      </c>
      <c r="H241" s="171">
        <f t="shared" si="37"/>
        <v>9300</v>
      </c>
      <c r="I241" s="275">
        <f t="shared" si="38"/>
        <v>12000</v>
      </c>
      <c r="J241" s="171">
        <v>7000</v>
      </c>
      <c r="K241" s="172">
        <v>9000</v>
      </c>
      <c r="L241" s="171">
        <v>7000</v>
      </c>
      <c r="M241" s="172">
        <v>9000</v>
      </c>
      <c r="N241" s="171">
        <v>9000</v>
      </c>
      <c r="O241" s="173">
        <v>12000</v>
      </c>
      <c r="P241" s="171">
        <v>5000</v>
      </c>
      <c r="Q241" s="172">
        <v>7000</v>
      </c>
      <c r="R241" s="171">
        <v>6000</v>
      </c>
      <c r="S241" s="172">
        <v>9000</v>
      </c>
      <c r="T241" s="171">
        <v>7000</v>
      </c>
      <c r="U241" s="173">
        <v>12000</v>
      </c>
      <c r="V241" s="174">
        <v>8000</v>
      </c>
      <c r="W241" s="176">
        <v>12000</v>
      </c>
      <c r="X241" s="174">
        <v>12000</v>
      </c>
      <c r="Y241" s="176">
        <v>15000</v>
      </c>
      <c r="Z241" s="174">
        <v>12000</v>
      </c>
      <c r="AA241" s="176">
        <v>17000</v>
      </c>
      <c r="AB241" s="174">
        <v>5000</v>
      </c>
      <c r="AC241" s="176">
        <v>7000</v>
      </c>
      <c r="AD241" s="174">
        <v>8000</v>
      </c>
      <c r="AE241" s="176">
        <v>12000</v>
      </c>
      <c r="AF241" s="174">
        <v>12000</v>
      </c>
      <c r="AG241" s="176">
        <v>20000</v>
      </c>
      <c r="AH241" s="174">
        <v>5000</v>
      </c>
      <c r="AI241" s="176">
        <v>7000</v>
      </c>
      <c r="AJ241" s="174">
        <v>6000</v>
      </c>
      <c r="AK241" s="176">
        <v>9000</v>
      </c>
      <c r="AL241" s="174">
        <v>7000</v>
      </c>
      <c r="AM241" s="176">
        <v>12000</v>
      </c>
    </row>
    <row r="242" spans="1:39" s="66" customFormat="1">
      <c r="A242" s="543" t="s">
        <v>736</v>
      </c>
      <c r="B242" s="84" t="s">
        <v>737</v>
      </c>
      <c r="C242" s="89" t="s">
        <v>43</v>
      </c>
      <c r="D242" s="219">
        <f t="shared" si="34"/>
        <v>15700</v>
      </c>
      <c r="F242" s="77">
        <f t="shared" si="35"/>
        <v>30</v>
      </c>
      <c r="G242" s="32">
        <f t="shared" si="36"/>
        <v>8800</v>
      </c>
      <c r="H242" s="32">
        <f t="shared" si="37"/>
        <v>11200</v>
      </c>
      <c r="I242" s="274">
        <f t="shared" si="38"/>
        <v>15700</v>
      </c>
      <c r="J242" s="32">
        <v>9000</v>
      </c>
      <c r="K242" s="35">
        <v>11000</v>
      </c>
      <c r="L242" s="32">
        <v>9000</v>
      </c>
      <c r="M242" s="35">
        <v>11000</v>
      </c>
      <c r="N242" s="32">
        <v>11000</v>
      </c>
      <c r="O242" s="36">
        <v>15000</v>
      </c>
      <c r="P242" s="32">
        <v>7000</v>
      </c>
      <c r="Q242" s="35">
        <v>10000</v>
      </c>
      <c r="R242" s="32">
        <v>8000</v>
      </c>
      <c r="S242" s="35">
        <v>12000</v>
      </c>
      <c r="T242" s="32">
        <v>10000</v>
      </c>
      <c r="U242" s="36">
        <v>15000</v>
      </c>
      <c r="V242" s="32">
        <v>7000</v>
      </c>
      <c r="W242" s="36">
        <v>10000</v>
      </c>
      <c r="X242" s="32">
        <v>10000</v>
      </c>
      <c r="Y242" s="36">
        <v>14000</v>
      </c>
      <c r="Z242" s="32">
        <v>15000</v>
      </c>
      <c r="AA242" s="36">
        <v>20000</v>
      </c>
      <c r="AB242" s="32">
        <v>7000</v>
      </c>
      <c r="AC242" s="36">
        <v>10000</v>
      </c>
      <c r="AD242" s="32">
        <v>12000</v>
      </c>
      <c r="AE242" s="36">
        <v>16000</v>
      </c>
      <c r="AF242" s="32">
        <v>18000</v>
      </c>
      <c r="AG242" s="36">
        <v>28000</v>
      </c>
      <c r="AH242" s="32">
        <v>7000</v>
      </c>
      <c r="AI242" s="36">
        <v>10000</v>
      </c>
      <c r="AJ242" s="32">
        <v>8000</v>
      </c>
      <c r="AK242" s="36">
        <v>12000</v>
      </c>
      <c r="AL242" s="32">
        <v>10000</v>
      </c>
      <c r="AM242" s="36">
        <v>15000</v>
      </c>
    </row>
    <row r="243" spans="1:39" s="66" customFormat="1" ht="15.75" thickBot="1">
      <c r="A243" s="545"/>
      <c r="B243" s="167" t="s">
        <v>738</v>
      </c>
      <c r="C243" s="168" t="s">
        <v>4</v>
      </c>
      <c r="D243" s="218">
        <f t="shared" si="34"/>
        <v>10650</v>
      </c>
      <c r="F243" s="179">
        <f t="shared" si="35"/>
        <v>30</v>
      </c>
      <c r="G243" s="180">
        <f t="shared" si="36"/>
        <v>6400</v>
      </c>
      <c r="H243" s="180">
        <f t="shared" si="37"/>
        <v>8350</v>
      </c>
      <c r="I243" s="279">
        <f t="shared" si="38"/>
        <v>10650</v>
      </c>
      <c r="J243" s="180">
        <v>7000</v>
      </c>
      <c r="K243" s="181">
        <v>8000</v>
      </c>
      <c r="L243" s="180">
        <v>7000</v>
      </c>
      <c r="M243" s="181">
        <v>8000</v>
      </c>
      <c r="N243" s="180">
        <v>8000</v>
      </c>
      <c r="O243" s="231">
        <v>11000</v>
      </c>
      <c r="P243" s="180">
        <v>5000</v>
      </c>
      <c r="Q243" s="181">
        <v>7000</v>
      </c>
      <c r="R243" s="180">
        <v>6000</v>
      </c>
      <c r="S243" s="181">
        <v>8000</v>
      </c>
      <c r="T243" s="180">
        <v>7000</v>
      </c>
      <c r="U243" s="231">
        <v>10000</v>
      </c>
      <c r="V243" s="180">
        <v>5000</v>
      </c>
      <c r="W243" s="231">
        <v>8000</v>
      </c>
      <c r="X243" s="180">
        <v>7500</v>
      </c>
      <c r="Y243" s="231">
        <v>10000</v>
      </c>
      <c r="Z243" s="180">
        <v>7500</v>
      </c>
      <c r="AA243" s="231">
        <v>15000</v>
      </c>
      <c r="AB243" s="180">
        <v>5000</v>
      </c>
      <c r="AC243" s="231">
        <v>7000</v>
      </c>
      <c r="AD243" s="180">
        <v>10000</v>
      </c>
      <c r="AE243" s="231">
        <v>13000</v>
      </c>
      <c r="AF243" s="180">
        <v>13000</v>
      </c>
      <c r="AG243" s="231">
        <v>18000</v>
      </c>
      <c r="AH243" s="180">
        <v>5000</v>
      </c>
      <c r="AI243" s="231">
        <v>7000</v>
      </c>
      <c r="AJ243" s="180">
        <v>6000</v>
      </c>
      <c r="AK243" s="231">
        <v>8000</v>
      </c>
      <c r="AL243" s="180">
        <v>7000</v>
      </c>
      <c r="AM243" s="231">
        <v>10000</v>
      </c>
    </row>
    <row r="244" spans="1:39" s="66" customFormat="1">
      <c r="A244" s="543" t="s">
        <v>739</v>
      </c>
      <c r="B244" s="83" t="s">
        <v>740</v>
      </c>
      <c r="C244" s="88" t="s">
        <v>28</v>
      </c>
      <c r="D244" s="217">
        <f t="shared" si="34"/>
        <v>11080</v>
      </c>
      <c r="F244" s="79">
        <f t="shared" si="35"/>
        <v>30</v>
      </c>
      <c r="G244" s="33">
        <f t="shared" si="36"/>
        <v>8350</v>
      </c>
      <c r="H244" s="33">
        <f t="shared" si="37"/>
        <v>9400</v>
      </c>
      <c r="I244" s="278">
        <f t="shared" si="38"/>
        <v>11080</v>
      </c>
      <c r="J244" s="33">
        <v>8500</v>
      </c>
      <c r="K244" s="37">
        <v>10500</v>
      </c>
      <c r="L244" s="33">
        <v>8500</v>
      </c>
      <c r="M244" s="37">
        <v>10500</v>
      </c>
      <c r="N244" s="33">
        <v>8000</v>
      </c>
      <c r="O244" s="38">
        <v>11500</v>
      </c>
      <c r="P244" s="33">
        <v>6500</v>
      </c>
      <c r="Q244" s="37">
        <v>9500</v>
      </c>
      <c r="R244" s="33">
        <v>7000</v>
      </c>
      <c r="S244" s="37">
        <v>8000</v>
      </c>
      <c r="T244" s="33">
        <v>7000</v>
      </c>
      <c r="U244" s="38">
        <v>10300</v>
      </c>
      <c r="V244" s="33">
        <v>7000</v>
      </c>
      <c r="W244" s="38">
        <v>9500</v>
      </c>
      <c r="X244" s="33">
        <v>9000</v>
      </c>
      <c r="Y244" s="38">
        <v>12000</v>
      </c>
      <c r="Z244" s="33">
        <v>12000</v>
      </c>
      <c r="AA244" s="38">
        <v>15000</v>
      </c>
      <c r="AB244" s="33">
        <v>6500</v>
      </c>
      <c r="AC244" s="38">
        <v>9500</v>
      </c>
      <c r="AD244" s="33">
        <v>10000</v>
      </c>
      <c r="AE244" s="38">
        <v>14000</v>
      </c>
      <c r="AF244" s="33">
        <v>13000</v>
      </c>
      <c r="AG244" s="38">
        <v>17000</v>
      </c>
      <c r="AH244" s="33">
        <v>6500</v>
      </c>
      <c r="AI244" s="38">
        <v>9500</v>
      </c>
      <c r="AJ244" s="33">
        <v>7000</v>
      </c>
      <c r="AK244" s="38">
        <v>8000</v>
      </c>
      <c r="AL244" s="33">
        <v>7000</v>
      </c>
      <c r="AM244" s="38">
        <v>10000</v>
      </c>
    </row>
    <row r="245" spans="1:39" s="66" customFormat="1" ht="15.75" thickBot="1">
      <c r="A245" s="545"/>
      <c r="B245" s="177" t="s">
        <v>741</v>
      </c>
      <c r="C245" s="178" t="s">
        <v>30</v>
      </c>
      <c r="D245" s="220">
        <f t="shared" si="34"/>
        <v>12600</v>
      </c>
      <c r="F245" s="170">
        <f t="shared" si="35"/>
        <v>30</v>
      </c>
      <c r="G245" s="171">
        <f t="shared" si="36"/>
        <v>9050</v>
      </c>
      <c r="H245" s="171">
        <f t="shared" si="37"/>
        <v>9650</v>
      </c>
      <c r="I245" s="275">
        <f t="shared" si="38"/>
        <v>12600</v>
      </c>
      <c r="J245" s="171">
        <v>9000</v>
      </c>
      <c r="K245" s="172">
        <v>11000</v>
      </c>
      <c r="L245" s="171">
        <v>9000</v>
      </c>
      <c r="M245" s="172">
        <v>11000</v>
      </c>
      <c r="N245" s="171">
        <v>11000</v>
      </c>
      <c r="O245" s="173">
        <v>13000</v>
      </c>
      <c r="P245" s="171">
        <v>7000</v>
      </c>
      <c r="Q245" s="172">
        <v>10000</v>
      </c>
      <c r="R245" s="171">
        <v>7500</v>
      </c>
      <c r="S245" s="172">
        <v>9000</v>
      </c>
      <c r="T245" s="171">
        <v>8000</v>
      </c>
      <c r="U245" s="173">
        <v>12000</v>
      </c>
      <c r="V245" s="171">
        <v>8500</v>
      </c>
      <c r="W245" s="173">
        <v>11000</v>
      </c>
      <c r="X245" s="171">
        <v>9000</v>
      </c>
      <c r="Y245" s="173">
        <v>12500</v>
      </c>
      <c r="Z245" s="171">
        <v>13000</v>
      </c>
      <c r="AA245" s="173">
        <v>16000</v>
      </c>
      <c r="AB245" s="171">
        <v>7000</v>
      </c>
      <c r="AC245" s="173">
        <v>10000</v>
      </c>
      <c r="AD245" s="171">
        <v>9000</v>
      </c>
      <c r="AE245" s="173">
        <v>13000</v>
      </c>
      <c r="AF245" s="171">
        <v>14000</v>
      </c>
      <c r="AG245" s="173">
        <v>19000</v>
      </c>
      <c r="AH245" s="171">
        <v>7000</v>
      </c>
      <c r="AI245" s="173">
        <v>10000</v>
      </c>
      <c r="AJ245" s="171">
        <v>7500</v>
      </c>
      <c r="AK245" s="173">
        <v>9000</v>
      </c>
      <c r="AL245" s="171">
        <v>8000</v>
      </c>
      <c r="AM245" s="173">
        <v>12000</v>
      </c>
    </row>
    <row r="246" spans="1:39" s="66" customFormat="1">
      <c r="A246" s="543" t="s">
        <v>742</v>
      </c>
      <c r="B246" s="84" t="s">
        <v>743</v>
      </c>
      <c r="C246" s="89" t="s">
        <v>43</v>
      </c>
      <c r="D246" s="219">
        <f t="shared" si="34"/>
        <v>9550</v>
      </c>
      <c r="F246" s="77">
        <f t="shared" si="35"/>
        <v>30</v>
      </c>
      <c r="G246" s="32">
        <f t="shared" si="36"/>
        <v>6650</v>
      </c>
      <c r="H246" s="32">
        <f t="shared" si="37"/>
        <v>7700</v>
      </c>
      <c r="I246" s="274">
        <f t="shared" si="38"/>
        <v>9550</v>
      </c>
      <c r="J246" s="32">
        <v>7000</v>
      </c>
      <c r="K246" s="35">
        <v>9000</v>
      </c>
      <c r="L246" s="32">
        <v>6000</v>
      </c>
      <c r="M246" s="35">
        <v>9000</v>
      </c>
      <c r="N246" s="32">
        <v>7000</v>
      </c>
      <c r="O246" s="36">
        <v>10000</v>
      </c>
      <c r="P246" s="32">
        <v>5000</v>
      </c>
      <c r="Q246" s="35">
        <v>7000</v>
      </c>
      <c r="R246" s="32">
        <v>6000</v>
      </c>
      <c r="S246" s="35">
        <v>9000</v>
      </c>
      <c r="T246" s="32">
        <v>7000</v>
      </c>
      <c r="U246" s="36">
        <v>10000</v>
      </c>
      <c r="V246" s="32">
        <v>6000</v>
      </c>
      <c r="W246" s="36">
        <v>8500</v>
      </c>
      <c r="X246" s="32">
        <v>7000</v>
      </c>
      <c r="Y246" s="36">
        <v>10000</v>
      </c>
      <c r="Z246" s="32">
        <v>8500</v>
      </c>
      <c r="AA246" s="36">
        <v>14000</v>
      </c>
      <c r="AB246" s="32">
        <v>5000</v>
      </c>
      <c r="AC246" s="36">
        <v>7000</v>
      </c>
      <c r="AD246" s="32">
        <v>6000</v>
      </c>
      <c r="AE246" s="36">
        <v>9000</v>
      </c>
      <c r="AF246" s="32">
        <v>9000</v>
      </c>
      <c r="AG246" s="36">
        <v>13000</v>
      </c>
      <c r="AH246" s="32">
        <v>5000</v>
      </c>
      <c r="AI246" s="36">
        <v>7000</v>
      </c>
      <c r="AJ246" s="32">
        <v>6000</v>
      </c>
      <c r="AK246" s="36">
        <v>9000</v>
      </c>
      <c r="AL246" s="32">
        <v>7000</v>
      </c>
      <c r="AM246" s="36">
        <v>10000</v>
      </c>
    </row>
    <row r="247" spans="1:39" s="66" customFormat="1">
      <c r="A247" s="544"/>
      <c r="B247" s="167" t="s">
        <v>744</v>
      </c>
      <c r="C247" s="168" t="s">
        <v>43</v>
      </c>
      <c r="D247" s="218">
        <f t="shared" si="34"/>
        <v>11500</v>
      </c>
      <c r="F247" s="170">
        <f t="shared" si="35"/>
        <v>30</v>
      </c>
      <c r="G247" s="171">
        <f t="shared" si="36"/>
        <v>7950</v>
      </c>
      <c r="H247" s="171">
        <f t="shared" si="37"/>
        <v>8950</v>
      </c>
      <c r="I247" s="275">
        <f t="shared" si="38"/>
        <v>11500</v>
      </c>
      <c r="J247" s="171">
        <v>8000</v>
      </c>
      <c r="K247" s="172">
        <v>10000</v>
      </c>
      <c r="L247" s="171">
        <v>7000</v>
      </c>
      <c r="M247" s="172">
        <v>10000</v>
      </c>
      <c r="N247" s="171">
        <v>8000</v>
      </c>
      <c r="O247" s="173">
        <v>12000</v>
      </c>
      <c r="P247" s="171">
        <v>6000</v>
      </c>
      <c r="Q247" s="172">
        <v>8000</v>
      </c>
      <c r="R247" s="171">
        <v>7000</v>
      </c>
      <c r="S247" s="172">
        <v>10000</v>
      </c>
      <c r="T247" s="171">
        <v>8000</v>
      </c>
      <c r="U247" s="173">
        <v>12000</v>
      </c>
      <c r="V247" s="171">
        <v>7000</v>
      </c>
      <c r="W247" s="173">
        <v>12500</v>
      </c>
      <c r="X247" s="171">
        <v>8000</v>
      </c>
      <c r="Y247" s="173">
        <v>13500</v>
      </c>
      <c r="Z247" s="171">
        <v>10000</v>
      </c>
      <c r="AA247" s="173">
        <v>17000</v>
      </c>
      <c r="AB247" s="171">
        <v>6000</v>
      </c>
      <c r="AC247" s="173">
        <v>8000</v>
      </c>
      <c r="AD247" s="171">
        <v>7000</v>
      </c>
      <c r="AE247" s="173">
        <v>10000</v>
      </c>
      <c r="AF247" s="171">
        <v>10000</v>
      </c>
      <c r="AG247" s="173">
        <v>18000</v>
      </c>
      <c r="AH247" s="171">
        <v>6000</v>
      </c>
      <c r="AI247" s="173">
        <v>8000</v>
      </c>
      <c r="AJ247" s="171">
        <v>7000</v>
      </c>
      <c r="AK247" s="173">
        <v>10000</v>
      </c>
      <c r="AL247" s="171">
        <v>8000</v>
      </c>
      <c r="AM247" s="173">
        <v>12000</v>
      </c>
    </row>
    <row r="248" spans="1:39" s="66" customFormat="1" ht="15.75" thickBot="1">
      <c r="A248" s="545"/>
      <c r="B248" s="84" t="s">
        <v>745</v>
      </c>
      <c r="C248" s="89" t="s">
        <v>43</v>
      </c>
      <c r="D248" s="219">
        <f t="shared" si="34"/>
        <v>11850</v>
      </c>
      <c r="F248" s="81">
        <f t="shared" si="35"/>
        <v>30</v>
      </c>
      <c r="G248" s="34">
        <f t="shared" si="36"/>
        <v>7800</v>
      </c>
      <c r="H248" s="34">
        <f t="shared" si="37"/>
        <v>9050</v>
      </c>
      <c r="I248" s="280">
        <f t="shared" si="38"/>
        <v>11850</v>
      </c>
      <c r="J248" s="34">
        <v>7000</v>
      </c>
      <c r="K248" s="39">
        <v>10000</v>
      </c>
      <c r="L248" s="34">
        <v>6000</v>
      </c>
      <c r="M248" s="39">
        <v>9000</v>
      </c>
      <c r="N248" s="34">
        <v>7000</v>
      </c>
      <c r="O248" s="40">
        <v>12000</v>
      </c>
      <c r="P248" s="34">
        <v>5000</v>
      </c>
      <c r="Q248" s="39">
        <v>8000</v>
      </c>
      <c r="R248" s="34">
        <v>6000</v>
      </c>
      <c r="S248" s="39">
        <v>9000</v>
      </c>
      <c r="T248" s="34">
        <v>7000</v>
      </c>
      <c r="U248" s="40">
        <v>12000</v>
      </c>
      <c r="V248" s="34">
        <v>10000</v>
      </c>
      <c r="W248" s="40">
        <v>12000</v>
      </c>
      <c r="X248" s="34">
        <v>11000</v>
      </c>
      <c r="Y248" s="40">
        <v>13500</v>
      </c>
      <c r="Z248" s="34">
        <v>13500</v>
      </c>
      <c r="AA248" s="40">
        <v>18000</v>
      </c>
      <c r="AB248" s="34">
        <v>5000</v>
      </c>
      <c r="AC248" s="40">
        <v>8000</v>
      </c>
      <c r="AD248" s="34">
        <v>9000</v>
      </c>
      <c r="AE248" s="40">
        <v>12000</v>
      </c>
      <c r="AF248" s="34">
        <v>13000</v>
      </c>
      <c r="AG248" s="40">
        <v>17000</v>
      </c>
      <c r="AH248" s="34">
        <v>5000</v>
      </c>
      <c r="AI248" s="40">
        <v>8000</v>
      </c>
      <c r="AJ248" s="34">
        <v>6000</v>
      </c>
      <c r="AK248" s="40">
        <v>9000</v>
      </c>
      <c r="AL248" s="34">
        <v>7000</v>
      </c>
      <c r="AM248" s="40">
        <v>12000</v>
      </c>
    </row>
    <row r="249" spans="1:39" s="66" customFormat="1">
      <c r="A249" s="543" t="s">
        <v>502</v>
      </c>
      <c r="B249" s="254" t="s">
        <v>746</v>
      </c>
      <c r="C249" s="255" t="s">
        <v>14</v>
      </c>
      <c r="D249" s="284">
        <f t="shared" si="34"/>
        <v>9800</v>
      </c>
      <c r="F249" s="170">
        <f t="shared" si="35"/>
        <v>30</v>
      </c>
      <c r="G249" s="171">
        <f t="shared" si="36"/>
        <v>5300</v>
      </c>
      <c r="H249" s="171">
        <f t="shared" si="37"/>
        <v>6400</v>
      </c>
      <c r="I249" s="275">
        <f t="shared" si="38"/>
        <v>9800</v>
      </c>
      <c r="J249" s="171">
        <v>6000</v>
      </c>
      <c r="K249" s="172">
        <v>7000</v>
      </c>
      <c r="L249" s="171">
        <v>6000</v>
      </c>
      <c r="M249" s="172">
        <v>7000</v>
      </c>
      <c r="N249" s="171">
        <v>6000</v>
      </c>
      <c r="O249" s="173">
        <v>14000</v>
      </c>
      <c r="P249" s="174">
        <v>4000</v>
      </c>
      <c r="Q249" s="175">
        <v>5000</v>
      </c>
      <c r="R249" s="174">
        <v>4500</v>
      </c>
      <c r="S249" s="175">
        <v>5500</v>
      </c>
      <c r="T249" s="174">
        <v>4500</v>
      </c>
      <c r="U249" s="176">
        <v>13000</v>
      </c>
      <c r="V249" s="174">
        <v>5000</v>
      </c>
      <c r="W249" s="176">
        <v>6000</v>
      </c>
      <c r="X249" s="174">
        <v>6500</v>
      </c>
      <c r="Y249" s="176">
        <v>9000</v>
      </c>
      <c r="Z249" s="174">
        <v>6500</v>
      </c>
      <c r="AA249" s="176">
        <v>15000</v>
      </c>
      <c r="AB249" s="174">
        <v>5000</v>
      </c>
      <c r="AC249" s="176">
        <v>6000</v>
      </c>
      <c r="AD249" s="174">
        <v>6500</v>
      </c>
      <c r="AE249" s="176">
        <v>9000</v>
      </c>
      <c r="AF249" s="174">
        <v>6500</v>
      </c>
      <c r="AG249" s="176">
        <v>15000</v>
      </c>
      <c r="AH249" s="174">
        <v>4000</v>
      </c>
      <c r="AI249" s="176">
        <v>5000</v>
      </c>
      <c r="AJ249" s="174">
        <v>4500</v>
      </c>
      <c r="AK249" s="176">
        <v>5500</v>
      </c>
      <c r="AL249" s="174">
        <v>4500</v>
      </c>
      <c r="AM249" s="176">
        <v>13000</v>
      </c>
    </row>
    <row r="250" spans="1:39" s="66" customFormat="1">
      <c r="A250" s="544"/>
      <c r="B250" s="84" t="s">
        <v>747</v>
      </c>
      <c r="C250" s="89" t="s">
        <v>16</v>
      </c>
      <c r="D250" s="219">
        <f t="shared" si="34"/>
        <v>10900</v>
      </c>
      <c r="F250" s="79">
        <f t="shared" si="35"/>
        <v>30</v>
      </c>
      <c r="G250" s="33">
        <f t="shared" si="36"/>
        <v>6100</v>
      </c>
      <c r="H250" s="33">
        <f t="shared" si="37"/>
        <v>6900</v>
      </c>
      <c r="I250" s="278">
        <f t="shared" si="38"/>
        <v>10900</v>
      </c>
      <c r="J250" s="33">
        <v>7000</v>
      </c>
      <c r="K250" s="37">
        <v>8000</v>
      </c>
      <c r="L250" s="33">
        <v>7000</v>
      </c>
      <c r="M250" s="37">
        <v>8000</v>
      </c>
      <c r="N250" s="33">
        <v>7000</v>
      </c>
      <c r="O250" s="38">
        <v>15000</v>
      </c>
      <c r="P250" s="4">
        <v>5000</v>
      </c>
      <c r="Q250" s="5">
        <v>6000</v>
      </c>
      <c r="R250" s="4">
        <v>5500</v>
      </c>
      <c r="S250" s="5">
        <v>7000</v>
      </c>
      <c r="T250" s="4">
        <v>5500</v>
      </c>
      <c r="U250" s="6">
        <v>13000</v>
      </c>
      <c r="V250" s="4">
        <v>5000</v>
      </c>
      <c r="W250" s="6">
        <v>7000</v>
      </c>
      <c r="X250" s="4">
        <v>5500</v>
      </c>
      <c r="Y250" s="6">
        <v>9000</v>
      </c>
      <c r="Z250" s="4">
        <v>7000</v>
      </c>
      <c r="AA250" s="6">
        <v>18000</v>
      </c>
      <c r="AB250" s="4">
        <v>5000</v>
      </c>
      <c r="AC250" s="6">
        <v>7000</v>
      </c>
      <c r="AD250" s="4">
        <v>5500</v>
      </c>
      <c r="AE250" s="6">
        <v>9000</v>
      </c>
      <c r="AF250" s="4">
        <v>7000</v>
      </c>
      <c r="AG250" s="6">
        <v>18000</v>
      </c>
      <c r="AH250" s="4">
        <v>5000</v>
      </c>
      <c r="AI250" s="6">
        <v>6000</v>
      </c>
      <c r="AJ250" s="4">
        <v>5500</v>
      </c>
      <c r="AK250" s="6">
        <v>7000</v>
      </c>
      <c r="AL250" s="4">
        <v>5500</v>
      </c>
      <c r="AM250" s="6">
        <v>13000</v>
      </c>
    </row>
    <row r="251" spans="1:39" s="66" customFormat="1">
      <c r="A251" s="544"/>
      <c r="B251" s="167" t="s">
        <v>748</v>
      </c>
      <c r="C251" s="168" t="s">
        <v>16</v>
      </c>
      <c r="D251" s="218">
        <f t="shared" si="34"/>
        <v>10800</v>
      </c>
      <c r="F251" s="170">
        <f t="shared" si="35"/>
        <v>30</v>
      </c>
      <c r="G251" s="171">
        <f t="shared" si="36"/>
        <v>6800</v>
      </c>
      <c r="H251" s="171">
        <f t="shared" si="37"/>
        <v>7100</v>
      </c>
      <c r="I251" s="275">
        <f t="shared" si="38"/>
        <v>10800</v>
      </c>
      <c r="J251" s="171">
        <v>7000</v>
      </c>
      <c r="K251" s="172">
        <v>8000</v>
      </c>
      <c r="L251" s="171">
        <v>7000</v>
      </c>
      <c r="M251" s="172">
        <v>8000</v>
      </c>
      <c r="N251" s="171">
        <v>7000</v>
      </c>
      <c r="O251" s="173">
        <v>15000</v>
      </c>
      <c r="P251" s="174">
        <v>5000</v>
      </c>
      <c r="Q251" s="175">
        <v>6000</v>
      </c>
      <c r="R251" s="174">
        <v>5500</v>
      </c>
      <c r="S251" s="175">
        <v>7000</v>
      </c>
      <c r="T251" s="174">
        <v>5500</v>
      </c>
      <c r="U251" s="176">
        <v>13000</v>
      </c>
      <c r="V251" s="174">
        <v>7000</v>
      </c>
      <c r="W251" s="176">
        <v>8500</v>
      </c>
      <c r="X251" s="174">
        <v>5500</v>
      </c>
      <c r="Y251" s="176">
        <v>10000</v>
      </c>
      <c r="Z251" s="174">
        <v>6500</v>
      </c>
      <c r="AA251" s="176">
        <v>18000</v>
      </c>
      <c r="AB251" s="174">
        <v>7000</v>
      </c>
      <c r="AC251" s="176">
        <v>8500</v>
      </c>
      <c r="AD251" s="174">
        <v>5500</v>
      </c>
      <c r="AE251" s="176">
        <v>10000</v>
      </c>
      <c r="AF251" s="174">
        <v>6500</v>
      </c>
      <c r="AG251" s="176">
        <v>18000</v>
      </c>
      <c r="AH251" s="174">
        <v>5000</v>
      </c>
      <c r="AI251" s="176">
        <v>6000</v>
      </c>
      <c r="AJ251" s="174">
        <v>5500</v>
      </c>
      <c r="AK251" s="176">
        <v>7000</v>
      </c>
      <c r="AL251" s="174">
        <v>5500</v>
      </c>
      <c r="AM251" s="176">
        <v>13000</v>
      </c>
    </row>
    <row r="252" spans="1:39" s="66" customFormat="1">
      <c r="A252" s="544"/>
      <c r="B252" s="84" t="s">
        <v>749</v>
      </c>
      <c r="C252" s="89" t="s">
        <v>16</v>
      </c>
      <c r="D252" s="219">
        <f t="shared" si="34"/>
        <v>10600</v>
      </c>
      <c r="F252" s="79">
        <f t="shared" si="35"/>
        <v>30</v>
      </c>
      <c r="G252" s="33">
        <f t="shared" si="36"/>
        <v>6800</v>
      </c>
      <c r="H252" s="33">
        <f t="shared" si="37"/>
        <v>7100</v>
      </c>
      <c r="I252" s="278">
        <f t="shared" si="38"/>
        <v>10600</v>
      </c>
      <c r="J252" s="33">
        <v>7000</v>
      </c>
      <c r="K252" s="37">
        <v>8000</v>
      </c>
      <c r="L252" s="33">
        <v>7000</v>
      </c>
      <c r="M252" s="37">
        <v>8000</v>
      </c>
      <c r="N252" s="33">
        <v>7000</v>
      </c>
      <c r="O252" s="38">
        <v>15000</v>
      </c>
      <c r="P252" s="4">
        <v>5000</v>
      </c>
      <c r="Q252" s="5">
        <v>6000</v>
      </c>
      <c r="R252" s="4">
        <v>5500</v>
      </c>
      <c r="S252" s="5">
        <v>7000</v>
      </c>
      <c r="T252" s="4">
        <v>5500</v>
      </c>
      <c r="U252" s="6">
        <v>13000</v>
      </c>
      <c r="V252" s="4">
        <v>7000</v>
      </c>
      <c r="W252" s="6">
        <v>8500</v>
      </c>
      <c r="X252" s="4">
        <v>5500</v>
      </c>
      <c r="Y252" s="6">
        <v>10000</v>
      </c>
      <c r="Z252" s="4">
        <v>6500</v>
      </c>
      <c r="AA252" s="6">
        <v>17000</v>
      </c>
      <c r="AB252" s="4">
        <v>7000</v>
      </c>
      <c r="AC252" s="6">
        <v>8500</v>
      </c>
      <c r="AD252" s="4">
        <v>5500</v>
      </c>
      <c r="AE252" s="6">
        <v>10000</v>
      </c>
      <c r="AF252" s="4">
        <v>6500</v>
      </c>
      <c r="AG252" s="6">
        <v>17000</v>
      </c>
      <c r="AH252" s="4">
        <v>5000</v>
      </c>
      <c r="AI252" s="6">
        <v>6000</v>
      </c>
      <c r="AJ252" s="4">
        <v>5500</v>
      </c>
      <c r="AK252" s="6">
        <v>7000</v>
      </c>
      <c r="AL252" s="4">
        <v>5500</v>
      </c>
      <c r="AM252" s="6">
        <v>13000</v>
      </c>
    </row>
    <row r="253" spans="1:39" s="66" customFormat="1">
      <c r="A253" s="544"/>
      <c r="B253" s="167" t="s">
        <v>750</v>
      </c>
      <c r="C253" s="168" t="s">
        <v>16</v>
      </c>
      <c r="D253" s="218">
        <f t="shared" si="34"/>
        <v>10200</v>
      </c>
      <c r="F253" s="170">
        <f t="shared" si="35"/>
        <v>30</v>
      </c>
      <c r="G253" s="171">
        <f t="shared" si="36"/>
        <v>5500</v>
      </c>
      <c r="H253" s="171">
        <f t="shared" si="37"/>
        <v>6600</v>
      </c>
      <c r="I253" s="275">
        <f t="shared" si="38"/>
        <v>10200</v>
      </c>
      <c r="J253" s="171">
        <v>6000</v>
      </c>
      <c r="K253" s="172">
        <v>7000</v>
      </c>
      <c r="L253" s="171">
        <v>6000</v>
      </c>
      <c r="M253" s="172">
        <v>7000</v>
      </c>
      <c r="N253" s="171">
        <v>7000</v>
      </c>
      <c r="O253" s="173">
        <v>15000</v>
      </c>
      <c r="P253" s="174">
        <v>4000</v>
      </c>
      <c r="Q253" s="175">
        <v>5000</v>
      </c>
      <c r="R253" s="174">
        <v>4500</v>
      </c>
      <c r="S253" s="175">
        <v>6000</v>
      </c>
      <c r="T253" s="174">
        <v>4500</v>
      </c>
      <c r="U253" s="176">
        <v>12000</v>
      </c>
      <c r="V253" s="174">
        <v>5000</v>
      </c>
      <c r="W253" s="176">
        <v>7000</v>
      </c>
      <c r="X253" s="174">
        <v>6000</v>
      </c>
      <c r="Y253" s="176">
        <v>10000</v>
      </c>
      <c r="Z253" s="174">
        <v>6500</v>
      </c>
      <c r="AA253" s="176">
        <v>17000</v>
      </c>
      <c r="AB253" s="174">
        <v>5000</v>
      </c>
      <c r="AC253" s="176">
        <v>7000</v>
      </c>
      <c r="AD253" s="174">
        <v>6000</v>
      </c>
      <c r="AE253" s="176">
        <v>10000</v>
      </c>
      <c r="AF253" s="174">
        <v>6500</v>
      </c>
      <c r="AG253" s="176">
        <v>17000</v>
      </c>
      <c r="AH253" s="174">
        <v>4000</v>
      </c>
      <c r="AI253" s="176">
        <v>5000</v>
      </c>
      <c r="AJ253" s="174">
        <v>4500</v>
      </c>
      <c r="AK253" s="176">
        <v>6000</v>
      </c>
      <c r="AL253" s="174">
        <v>4500</v>
      </c>
      <c r="AM253" s="176">
        <v>12000</v>
      </c>
    </row>
    <row r="254" spans="1:39" s="66" customFormat="1">
      <c r="A254" s="544"/>
      <c r="B254" s="84" t="s">
        <v>751</v>
      </c>
      <c r="C254" s="89" t="s">
        <v>14</v>
      </c>
      <c r="D254" s="219">
        <f t="shared" si="34"/>
        <v>9600</v>
      </c>
      <c r="F254" s="79">
        <f t="shared" si="35"/>
        <v>30</v>
      </c>
      <c r="G254" s="33">
        <f t="shared" si="36"/>
        <v>6200</v>
      </c>
      <c r="H254" s="33">
        <f t="shared" si="37"/>
        <v>7000</v>
      </c>
      <c r="I254" s="278">
        <f t="shared" si="38"/>
        <v>9600</v>
      </c>
      <c r="J254" s="33">
        <v>6000</v>
      </c>
      <c r="K254" s="37">
        <v>8000</v>
      </c>
      <c r="L254" s="33">
        <v>6000</v>
      </c>
      <c r="M254" s="37">
        <v>8000</v>
      </c>
      <c r="N254" s="33">
        <v>7000</v>
      </c>
      <c r="O254" s="38">
        <v>12000</v>
      </c>
      <c r="P254" s="4">
        <v>5000</v>
      </c>
      <c r="Q254" s="5">
        <v>6000</v>
      </c>
      <c r="R254" s="4">
        <v>5500</v>
      </c>
      <c r="S254" s="5">
        <v>6000</v>
      </c>
      <c r="T254" s="4">
        <v>6000</v>
      </c>
      <c r="U254" s="6">
        <v>12000</v>
      </c>
      <c r="V254" s="4">
        <v>5000</v>
      </c>
      <c r="W254" s="6">
        <v>8000</v>
      </c>
      <c r="X254" s="4">
        <v>6000</v>
      </c>
      <c r="Y254" s="6">
        <v>10000</v>
      </c>
      <c r="Z254" s="4">
        <v>6500</v>
      </c>
      <c r="AA254" s="6">
        <v>14000</v>
      </c>
      <c r="AB254" s="4">
        <v>5000</v>
      </c>
      <c r="AC254" s="6">
        <v>8000</v>
      </c>
      <c r="AD254" s="4">
        <v>6000</v>
      </c>
      <c r="AE254" s="6">
        <v>10000</v>
      </c>
      <c r="AF254" s="4">
        <v>6500</v>
      </c>
      <c r="AG254" s="6">
        <v>14000</v>
      </c>
      <c r="AH254" s="4">
        <v>5000</v>
      </c>
      <c r="AI254" s="6">
        <v>6000</v>
      </c>
      <c r="AJ254" s="4">
        <v>5500</v>
      </c>
      <c r="AK254" s="6">
        <v>7000</v>
      </c>
      <c r="AL254" s="4">
        <v>6000</v>
      </c>
      <c r="AM254" s="6">
        <v>12000</v>
      </c>
    </row>
    <row r="255" spans="1:39" s="66" customFormat="1">
      <c r="A255" s="544"/>
      <c r="B255" s="167" t="s">
        <v>752</v>
      </c>
      <c r="C255" s="168" t="s">
        <v>16</v>
      </c>
      <c r="D255" s="218">
        <f t="shared" si="34"/>
        <v>10050</v>
      </c>
      <c r="F255" s="170">
        <f t="shared" si="35"/>
        <v>30</v>
      </c>
      <c r="G255" s="171">
        <f t="shared" si="36"/>
        <v>6600</v>
      </c>
      <c r="H255" s="171">
        <f t="shared" si="37"/>
        <v>6900</v>
      </c>
      <c r="I255" s="275">
        <f t="shared" si="38"/>
        <v>10050</v>
      </c>
      <c r="J255" s="171">
        <v>6000</v>
      </c>
      <c r="K255" s="172">
        <v>7000</v>
      </c>
      <c r="L255" s="171">
        <v>6000</v>
      </c>
      <c r="M255" s="172">
        <v>7000</v>
      </c>
      <c r="N255" s="171">
        <v>7000</v>
      </c>
      <c r="O255" s="173">
        <v>11500</v>
      </c>
      <c r="P255" s="174">
        <v>5000</v>
      </c>
      <c r="Q255" s="175">
        <v>6000</v>
      </c>
      <c r="R255" s="174">
        <v>5500</v>
      </c>
      <c r="S255" s="175">
        <v>7000</v>
      </c>
      <c r="T255" s="174">
        <v>6000</v>
      </c>
      <c r="U255" s="176">
        <v>11500</v>
      </c>
      <c r="V255" s="174">
        <v>7000</v>
      </c>
      <c r="W255" s="176">
        <v>8500</v>
      </c>
      <c r="X255" s="174">
        <v>5500</v>
      </c>
      <c r="Y255" s="176">
        <v>10000</v>
      </c>
      <c r="Z255" s="174">
        <v>6500</v>
      </c>
      <c r="AA255" s="176">
        <v>17000</v>
      </c>
      <c r="AB255" s="174">
        <v>7000</v>
      </c>
      <c r="AC255" s="176">
        <v>8500</v>
      </c>
      <c r="AD255" s="174">
        <v>5500</v>
      </c>
      <c r="AE255" s="176">
        <v>10000</v>
      </c>
      <c r="AF255" s="174">
        <v>6500</v>
      </c>
      <c r="AG255" s="176">
        <v>17000</v>
      </c>
      <c r="AH255" s="174">
        <v>5000</v>
      </c>
      <c r="AI255" s="176">
        <v>6000</v>
      </c>
      <c r="AJ255" s="174">
        <v>5500</v>
      </c>
      <c r="AK255" s="176">
        <v>7000</v>
      </c>
      <c r="AL255" s="174">
        <v>6000</v>
      </c>
      <c r="AM255" s="176">
        <v>11500</v>
      </c>
    </row>
    <row r="256" spans="1:39" s="66" customFormat="1">
      <c r="A256" s="544"/>
      <c r="B256" s="84" t="s">
        <v>753</v>
      </c>
      <c r="C256" s="89" t="s">
        <v>16</v>
      </c>
      <c r="D256" s="219">
        <f t="shared" si="34"/>
        <v>10800</v>
      </c>
      <c r="F256" s="79">
        <f t="shared" si="35"/>
        <v>30</v>
      </c>
      <c r="G256" s="33">
        <f t="shared" si="36"/>
        <v>5900</v>
      </c>
      <c r="H256" s="33">
        <f t="shared" si="37"/>
        <v>6700</v>
      </c>
      <c r="I256" s="278">
        <f t="shared" si="38"/>
        <v>10800</v>
      </c>
      <c r="J256" s="33">
        <v>6000</v>
      </c>
      <c r="K256" s="37">
        <v>7000</v>
      </c>
      <c r="L256" s="33">
        <v>6000</v>
      </c>
      <c r="M256" s="37">
        <v>7000</v>
      </c>
      <c r="N256" s="33">
        <v>7000</v>
      </c>
      <c r="O256" s="38">
        <v>13000</v>
      </c>
      <c r="P256" s="4">
        <v>5000</v>
      </c>
      <c r="Q256" s="5">
        <v>6000</v>
      </c>
      <c r="R256" s="4">
        <v>5500</v>
      </c>
      <c r="S256" s="5">
        <v>7000</v>
      </c>
      <c r="T256" s="4">
        <v>6000</v>
      </c>
      <c r="U256" s="6">
        <v>13000</v>
      </c>
      <c r="V256" s="4">
        <v>5000</v>
      </c>
      <c r="W256" s="6">
        <v>7000</v>
      </c>
      <c r="X256" s="4">
        <v>5500</v>
      </c>
      <c r="Y256" s="6">
        <v>9000</v>
      </c>
      <c r="Z256" s="4">
        <v>7000</v>
      </c>
      <c r="AA256" s="6">
        <v>18000</v>
      </c>
      <c r="AB256" s="4">
        <v>5000</v>
      </c>
      <c r="AC256" s="6">
        <v>7000</v>
      </c>
      <c r="AD256" s="4">
        <v>5500</v>
      </c>
      <c r="AE256" s="6">
        <v>9000</v>
      </c>
      <c r="AF256" s="4">
        <v>7000</v>
      </c>
      <c r="AG256" s="6">
        <v>18000</v>
      </c>
      <c r="AH256" s="4">
        <v>5000</v>
      </c>
      <c r="AI256" s="6">
        <v>6000</v>
      </c>
      <c r="AJ256" s="4">
        <v>5500</v>
      </c>
      <c r="AK256" s="6">
        <v>7000</v>
      </c>
      <c r="AL256" s="4">
        <v>6000</v>
      </c>
      <c r="AM256" s="6">
        <v>13000</v>
      </c>
    </row>
    <row r="257" spans="1:39" s="66" customFormat="1">
      <c r="A257" s="544"/>
      <c r="B257" s="223" t="s">
        <v>754</v>
      </c>
      <c r="C257" s="168" t="s">
        <v>18</v>
      </c>
      <c r="D257" s="218">
        <f>I257</f>
        <v>11400</v>
      </c>
      <c r="F257" s="170">
        <f t="shared" si="35"/>
        <v>30</v>
      </c>
      <c r="G257" s="171">
        <f t="shared" si="36"/>
        <v>8050</v>
      </c>
      <c r="H257" s="171">
        <f t="shared" si="37"/>
        <v>9450</v>
      </c>
      <c r="I257" s="275">
        <f t="shared" si="38"/>
        <v>11400</v>
      </c>
      <c r="J257" s="174">
        <v>8000</v>
      </c>
      <c r="K257" s="175">
        <v>9500</v>
      </c>
      <c r="L257" s="174">
        <v>8000</v>
      </c>
      <c r="M257" s="175">
        <v>9500</v>
      </c>
      <c r="N257" s="174">
        <v>9500</v>
      </c>
      <c r="O257" s="176">
        <v>13000</v>
      </c>
      <c r="P257" s="174">
        <v>7000</v>
      </c>
      <c r="Q257" s="175">
        <v>8500</v>
      </c>
      <c r="R257" s="174">
        <v>8000</v>
      </c>
      <c r="S257" s="175">
        <v>9500</v>
      </c>
      <c r="T257" s="174">
        <v>8500</v>
      </c>
      <c r="U257" s="176">
        <v>12000</v>
      </c>
      <c r="V257" s="174">
        <v>7000</v>
      </c>
      <c r="W257" s="176">
        <v>9000</v>
      </c>
      <c r="X257" s="174">
        <v>8000</v>
      </c>
      <c r="Y257" s="176">
        <v>13000</v>
      </c>
      <c r="Z257" s="174">
        <v>6500</v>
      </c>
      <c r="AA257" s="176">
        <v>17000</v>
      </c>
      <c r="AB257" s="174">
        <v>7000</v>
      </c>
      <c r="AC257" s="176">
        <v>9000</v>
      </c>
      <c r="AD257" s="174">
        <v>8000</v>
      </c>
      <c r="AE257" s="176">
        <v>13000</v>
      </c>
      <c r="AF257" s="174">
        <v>10000</v>
      </c>
      <c r="AG257" s="176">
        <v>17000</v>
      </c>
      <c r="AH257" s="174">
        <v>7000</v>
      </c>
      <c r="AI257" s="176">
        <v>8500</v>
      </c>
      <c r="AJ257" s="174">
        <v>8000</v>
      </c>
      <c r="AK257" s="176">
        <v>9500</v>
      </c>
      <c r="AL257" s="174">
        <v>8500</v>
      </c>
      <c r="AM257" s="176">
        <v>12000</v>
      </c>
    </row>
    <row r="258" spans="1:39" s="66" customFormat="1">
      <c r="A258" s="544"/>
      <c r="B258" s="84" t="s">
        <v>755</v>
      </c>
      <c r="C258" s="89" t="s">
        <v>14</v>
      </c>
      <c r="D258" s="219">
        <f t="shared" ref="D258:D263" si="39">I258</f>
        <v>8750</v>
      </c>
      <c r="F258" s="79">
        <f t="shared" si="35"/>
        <v>18</v>
      </c>
      <c r="G258" s="33">
        <f t="shared" si="36"/>
        <v>4500</v>
      </c>
      <c r="H258" s="33">
        <f t="shared" si="37"/>
        <v>5000</v>
      </c>
      <c r="I258" s="278">
        <f t="shared" si="38"/>
        <v>8750</v>
      </c>
      <c r="J258" s="33" t="s">
        <v>146</v>
      </c>
      <c r="K258" s="37" t="s">
        <v>146</v>
      </c>
      <c r="L258" s="33" t="s">
        <v>146</v>
      </c>
      <c r="M258" s="37" t="s">
        <v>146</v>
      </c>
      <c r="N258" s="33" t="s">
        <v>146</v>
      </c>
      <c r="O258" s="38" t="s">
        <v>146</v>
      </c>
      <c r="P258" s="33" t="s">
        <v>146</v>
      </c>
      <c r="Q258" s="37" t="s">
        <v>146</v>
      </c>
      <c r="R258" s="33" t="s">
        <v>146</v>
      </c>
      <c r="S258" s="37" t="s">
        <v>146</v>
      </c>
      <c r="T258" s="33" t="s">
        <v>146</v>
      </c>
      <c r="U258" s="38" t="s">
        <v>146</v>
      </c>
      <c r="V258" s="4">
        <v>4000</v>
      </c>
      <c r="W258" s="6">
        <v>5000</v>
      </c>
      <c r="X258" s="4">
        <v>4500</v>
      </c>
      <c r="Y258" s="6">
        <v>5500</v>
      </c>
      <c r="Z258" s="4">
        <v>4500</v>
      </c>
      <c r="AA258" s="6">
        <v>13000</v>
      </c>
      <c r="AB258" s="4">
        <v>4000</v>
      </c>
      <c r="AC258" s="6">
        <v>5000</v>
      </c>
      <c r="AD258" s="4">
        <v>4500</v>
      </c>
      <c r="AE258" s="6">
        <v>5500</v>
      </c>
      <c r="AF258" s="4">
        <v>4500</v>
      </c>
      <c r="AG258" s="6">
        <v>13000</v>
      </c>
      <c r="AH258" s="4">
        <v>4000</v>
      </c>
      <c r="AI258" s="6">
        <v>5000</v>
      </c>
      <c r="AJ258" s="4">
        <v>4500</v>
      </c>
      <c r="AK258" s="6">
        <v>5500</v>
      </c>
      <c r="AL258" s="4">
        <v>4500</v>
      </c>
      <c r="AM258" s="6">
        <v>13000</v>
      </c>
    </row>
    <row r="259" spans="1:39" s="66" customFormat="1">
      <c r="A259" s="544"/>
      <c r="B259" s="167" t="s">
        <v>756</v>
      </c>
      <c r="C259" s="168" t="s">
        <v>18</v>
      </c>
      <c r="D259" s="218">
        <f t="shared" si="39"/>
        <v>12916.666666666666</v>
      </c>
      <c r="F259" s="170">
        <f t="shared" si="35"/>
        <v>18</v>
      </c>
      <c r="G259" s="171">
        <f t="shared" si="36"/>
        <v>7750</v>
      </c>
      <c r="H259" s="171">
        <f t="shared" si="37"/>
        <v>9250</v>
      </c>
      <c r="I259" s="275">
        <f t="shared" si="38"/>
        <v>12916.666666666666</v>
      </c>
      <c r="J259" s="171" t="s">
        <v>146</v>
      </c>
      <c r="K259" s="172" t="s">
        <v>146</v>
      </c>
      <c r="L259" s="171" t="s">
        <v>146</v>
      </c>
      <c r="M259" s="172" t="s">
        <v>146</v>
      </c>
      <c r="N259" s="171" t="s">
        <v>146</v>
      </c>
      <c r="O259" s="173" t="s">
        <v>146</v>
      </c>
      <c r="P259" s="171" t="s">
        <v>146</v>
      </c>
      <c r="Q259" s="172" t="s">
        <v>146</v>
      </c>
      <c r="R259" s="171" t="s">
        <v>146</v>
      </c>
      <c r="S259" s="172" t="s">
        <v>146</v>
      </c>
      <c r="T259" s="171" t="s">
        <v>146</v>
      </c>
      <c r="U259" s="173" t="s">
        <v>146</v>
      </c>
      <c r="V259" s="174">
        <v>7000</v>
      </c>
      <c r="W259" s="176">
        <v>8500</v>
      </c>
      <c r="X259" s="174">
        <v>8000</v>
      </c>
      <c r="Y259" s="176">
        <v>11000</v>
      </c>
      <c r="Z259" s="174">
        <v>8500</v>
      </c>
      <c r="AA259" s="176">
        <v>18000</v>
      </c>
      <c r="AB259" s="174">
        <v>7000</v>
      </c>
      <c r="AC259" s="176">
        <v>8500</v>
      </c>
      <c r="AD259" s="174">
        <v>8000</v>
      </c>
      <c r="AE259" s="176">
        <v>11000</v>
      </c>
      <c r="AF259" s="174">
        <v>8500</v>
      </c>
      <c r="AG259" s="176">
        <v>18000</v>
      </c>
      <c r="AH259" s="174">
        <v>7000</v>
      </c>
      <c r="AI259" s="176">
        <v>8500</v>
      </c>
      <c r="AJ259" s="174">
        <v>8000</v>
      </c>
      <c r="AK259" s="176">
        <v>9500</v>
      </c>
      <c r="AL259" s="174">
        <v>8500</v>
      </c>
      <c r="AM259" s="176">
        <v>16000</v>
      </c>
    </row>
    <row r="260" spans="1:39" s="66" customFormat="1">
      <c r="A260" s="544"/>
      <c r="B260" s="84" t="s">
        <v>757</v>
      </c>
      <c r="C260" s="89" t="s">
        <v>16</v>
      </c>
      <c r="D260" s="219">
        <f t="shared" si="39"/>
        <v>10750</v>
      </c>
      <c r="F260" s="79">
        <f t="shared" si="35"/>
        <v>18</v>
      </c>
      <c r="G260" s="33">
        <f t="shared" si="36"/>
        <v>6166.666666666667</v>
      </c>
      <c r="H260" s="33">
        <f t="shared" si="37"/>
        <v>7500</v>
      </c>
      <c r="I260" s="278">
        <f t="shared" si="38"/>
        <v>10750</v>
      </c>
      <c r="J260" s="33" t="s">
        <v>146</v>
      </c>
      <c r="K260" s="37" t="s">
        <v>146</v>
      </c>
      <c r="L260" s="33" t="s">
        <v>146</v>
      </c>
      <c r="M260" s="37" t="s">
        <v>146</v>
      </c>
      <c r="N260" s="33" t="s">
        <v>146</v>
      </c>
      <c r="O260" s="38" t="s">
        <v>146</v>
      </c>
      <c r="P260" s="33" t="s">
        <v>146</v>
      </c>
      <c r="Q260" s="37" t="s">
        <v>146</v>
      </c>
      <c r="R260" s="33" t="s">
        <v>146</v>
      </c>
      <c r="S260" s="37" t="s">
        <v>146</v>
      </c>
      <c r="T260" s="33" t="s">
        <v>146</v>
      </c>
      <c r="U260" s="38" t="s">
        <v>146</v>
      </c>
      <c r="V260" s="4">
        <v>5000</v>
      </c>
      <c r="W260" s="6">
        <v>7000</v>
      </c>
      <c r="X260" s="4">
        <v>7000</v>
      </c>
      <c r="Y260" s="6">
        <v>8000</v>
      </c>
      <c r="Z260" s="4">
        <v>7500</v>
      </c>
      <c r="AA260" s="6">
        <v>14000</v>
      </c>
      <c r="AB260" s="4">
        <v>5000</v>
      </c>
      <c r="AC260" s="6">
        <v>7000</v>
      </c>
      <c r="AD260" s="4">
        <v>7000</v>
      </c>
      <c r="AE260" s="6">
        <v>8000</v>
      </c>
      <c r="AF260" s="4">
        <v>7500</v>
      </c>
      <c r="AG260" s="6">
        <v>14000</v>
      </c>
      <c r="AH260" s="4">
        <v>6000</v>
      </c>
      <c r="AI260" s="6">
        <v>7000</v>
      </c>
      <c r="AJ260" s="4">
        <v>7000</v>
      </c>
      <c r="AK260" s="6">
        <v>8000</v>
      </c>
      <c r="AL260" s="4">
        <v>7500</v>
      </c>
      <c r="AM260" s="6">
        <v>14000</v>
      </c>
    </row>
    <row r="261" spans="1:39" s="66" customFormat="1">
      <c r="A261" s="544"/>
      <c r="B261" s="167" t="s">
        <v>758</v>
      </c>
      <c r="C261" s="168" t="s">
        <v>16</v>
      </c>
      <c r="D261" s="218">
        <f t="shared" si="39"/>
        <v>9083.3333333333339</v>
      </c>
      <c r="F261" s="170">
        <f t="shared" si="35"/>
        <v>18</v>
      </c>
      <c r="G261" s="171">
        <f t="shared" si="36"/>
        <v>5666.666666666667</v>
      </c>
      <c r="H261" s="171">
        <f t="shared" si="37"/>
        <v>6916.666666666667</v>
      </c>
      <c r="I261" s="275">
        <f t="shared" si="38"/>
        <v>9083.3333333333339</v>
      </c>
      <c r="J261" s="171" t="s">
        <v>146</v>
      </c>
      <c r="K261" s="172" t="s">
        <v>146</v>
      </c>
      <c r="L261" s="171" t="s">
        <v>146</v>
      </c>
      <c r="M261" s="172" t="s">
        <v>146</v>
      </c>
      <c r="N261" s="171" t="s">
        <v>146</v>
      </c>
      <c r="O261" s="173" t="s">
        <v>146</v>
      </c>
      <c r="P261" s="171" t="s">
        <v>146</v>
      </c>
      <c r="Q261" s="172" t="s">
        <v>146</v>
      </c>
      <c r="R261" s="171" t="s">
        <v>146</v>
      </c>
      <c r="S261" s="172" t="s">
        <v>146</v>
      </c>
      <c r="T261" s="171" t="s">
        <v>146</v>
      </c>
      <c r="U261" s="173" t="s">
        <v>146</v>
      </c>
      <c r="V261" s="174">
        <v>5000</v>
      </c>
      <c r="W261" s="176">
        <v>7000</v>
      </c>
      <c r="X261" s="174">
        <v>5000</v>
      </c>
      <c r="Y261" s="176">
        <v>10000</v>
      </c>
      <c r="Z261" s="174">
        <v>6000</v>
      </c>
      <c r="AA261" s="176">
        <v>13000</v>
      </c>
      <c r="AB261" s="174">
        <v>5000</v>
      </c>
      <c r="AC261" s="176">
        <v>7000</v>
      </c>
      <c r="AD261" s="174">
        <v>5000</v>
      </c>
      <c r="AE261" s="176">
        <v>10000</v>
      </c>
      <c r="AF261" s="174">
        <v>6000</v>
      </c>
      <c r="AG261" s="176">
        <v>13000</v>
      </c>
      <c r="AH261" s="174">
        <v>4500</v>
      </c>
      <c r="AI261" s="176">
        <v>5500</v>
      </c>
      <c r="AJ261" s="174">
        <v>5000</v>
      </c>
      <c r="AK261" s="176">
        <v>6500</v>
      </c>
      <c r="AL261" s="174">
        <v>5500</v>
      </c>
      <c r="AM261" s="176">
        <v>11000</v>
      </c>
    </row>
    <row r="262" spans="1:39" s="66" customFormat="1">
      <c r="A262" s="544"/>
      <c r="B262" s="84" t="s">
        <v>759</v>
      </c>
      <c r="C262" s="89" t="s">
        <v>16</v>
      </c>
      <c r="D262" s="219">
        <f t="shared" si="39"/>
        <v>10500</v>
      </c>
      <c r="F262" s="79">
        <f t="shared" si="35"/>
        <v>18</v>
      </c>
      <c r="G262" s="33">
        <f t="shared" si="36"/>
        <v>5833.333333333333</v>
      </c>
      <c r="H262" s="33">
        <f t="shared" si="37"/>
        <v>7250</v>
      </c>
      <c r="I262" s="278">
        <f t="shared" si="38"/>
        <v>10500</v>
      </c>
      <c r="J262" s="33" t="s">
        <v>146</v>
      </c>
      <c r="K262" s="37" t="s">
        <v>146</v>
      </c>
      <c r="L262" s="33" t="s">
        <v>146</v>
      </c>
      <c r="M262" s="37" t="s">
        <v>146</v>
      </c>
      <c r="N262" s="33" t="s">
        <v>146</v>
      </c>
      <c r="O262" s="38" t="s">
        <v>146</v>
      </c>
      <c r="P262" s="33" t="s">
        <v>146</v>
      </c>
      <c r="Q262" s="37" t="s">
        <v>146</v>
      </c>
      <c r="R262" s="33" t="s">
        <v>146</v>
      </c>
      <c r="S262" s="37" t="s">
        <v>146</v>
      </c>
      <c r="T262" s="33" t="s">
        <v>146</v>
      </c>
      <c r="U262" s="38" t="s">
        <v>146</v>
      </c>
      <c r="V262" s="4">
        <v>5000</v>
      </c>
      <c r="W262" s="6">
        <v>7000</v>
      </c>
      <c r="X262" s="4">
        <v>5500</v>
      </c>
      <c r="Y262" s="6">
        <v>10000</v>
      </c>
      <c r="Z262" s="4">
        <v>6500</v>
      </c>
      <c r="AA262" s="6">
        <v>17000</v>
      </c>
      <c r="AB262" s="4">
        <v>5000</v>
      </c>
      <c r="AC262" s="6">
        <v>7000</v>
      </c>
      <c r="AD262" s="4">
        <v>5500</v>
      </c>
      <c r="AE262" s="6">
        <v>10000</v>
      </c>
      <c r="AF262" s="4">
        <v>6500</v>
      </c>
      <c r="AG262" s="6">
        <v>17000</v>
      </c>
      <c r="AH262" s="4">
        <v>5000</v>
      </c>
      <c r="AI262" s="6">
        <v>6000</v>
      </c>
      <c r="AJ262" s="4">
        <v>5500</v>
      </c>
      <c r="AK262" s="6">
        <v>7000</v>
      </c>
      <c r="AL262" s="4">
        <v>6000</v>
      </c>
      <c r="AM262" s="6">
        <v>10000</v>
      </c>
    </row>
    <row r="263" spans="1:39" s="66" customFormat="1" ht="15.75" thickBot="1">
      <c r="A263" s="545"/>
      <c r="B263" s="177" t="s">
        <v>496</v>
      </c>
      <c r="C263" s="178" t="s">
        <v>36</v>
      </c>
      <c r="D263" s="220">
        <f t="shared" si="39"/>
        <v>18833.333333333332</v>
      </c>
      <c r="F263" s="170">
        <f t="shared" si="35"/>
        <v>18</v>
      </c>
      <c r="G263" s="171">
        <f t="shared" si="36"/>
        <v>14666.666666666666</v>
      </c>
      <c r="H263" s="171">
        <f t="shared" si="37"/>
        <v>16083.333333333334</v>
      </c>
      <c r="I263" s="275">
        <f t="shared" si="38"/>
        <v>18833.333333333332</v>
      </c>
      <c r="J263" s="171" t="s">
        <v>146</v>
      </c>
      <c r="K263" s="172" t="s">
        <v>146</v>
      </c>
      <c r="L263" s="171" t="s">
        <v>146</v>
      </c>
      <c r="M263" s="172" t="s">
        <v>146</v>
      </c>
      <c r="N263" s="171" t="s">
        <v>146</v>
      </c>
      <c r="O263" s="173" t="s">
        <v>146</v>
      </c>
      <c r="P263" s="171" t="s">
        <v>146</v>
      </c>
      <c r="Q263" s="172" t="s">
        <v>146</v>
      </c>
      <c r="R263" s="171" t="s">
        <v>146</v>
      </c>
      <c r="S263" s="172" t="s">
        <v>146</v>
      </c>
      <c r="T263" s="171" t="s">
        <v>146</v>
      </c>
      <c r="U263" s="173" t="s">
        <v>146</v>
      </c>
      <c r="V263" s="174">
        <v>14000</v>
      </c>
      <c r="W263" s="176">
        <v>16000</v>
      </c>
      <c r="X263" s="174">
        <v>15000</v>
      </c>
      <c r="Y263" s="176">
        <v>18000</v>
      </c>
      <c r="Z263" s="174">
        <v>17000</v>
      </c>
      <c r="AA263" s="176">
        <v>23000</v>
      </c>
      <c r="AB263" s="174">
        <v>14000</v>
      </c>
      <c r="AC263" s="176">
        <v>16000</v>
      </c>
      <c r="AD263" s="174">
        <v>15000</v>
      </c>
      <c r="AE263" s="176">
        <v>18000</v>
      </c>
      <c r="AF263" s="174">
        <v>17000</v>
      </c>
      <c r="AG263" s="176">
        <v>23000</v>
      </c>
      <c r="AH263" s="174">
        <v>13000</v>
      </c>
      <c r="AI263" s="176">
        <v>15000</v>
      </c>
      <c r="AJ263" s="174">
        <v>14000</v>
      </c>
      <c r="AK263" s="176">
        <v>16500</v>
      </c>
      <c r="AL263" s="174">
        <v>15500</v>
      </c>
      <c r="AM263" s="176">
        <v>17500</v>
      </c>
    </row>
    <row r="264" spans="1:39" s="66" customFormat="1">
      <c r="A264" s="543" t="s">
        <v>760</v>
      </c>
      <c r="B264" s="84" t="s">
        <v>761</v>
      </c>
      <c r="C264" s="89" t="s">
        <v>43</v>
      </c>
      <c r="D264" s="219">
        <f t="shared" si="34"/>
        <v>12600</v>
      </c>
      <c r="F264" s="77">
        <f t="shared" si="35"/>
        <v>30</v>
      </c>
      <c r="G264" s="32">
        <f t="shared" si="36"/>
        <v>8950</v>
      </c>
      <c r="H264" s="32">
        <f t="shared" si="37"/>
        <v>9300</v>
      </c>
      <c r="I264" s="274">
        <f t="shared" si="38"/>
        <v>12600</v>
      </c>
      <c r="J264" s="134">
        <v>7000</v>
      </c>
      <c r="K264" s="135">
        <v>10000</v>
      </c>
      <c r="L264" s="134">
        <v>7000</v>
      </c>
      <c r="M264" s="135">
        <v>1000</v>
      </c>
      <c r="N264" s="134">
        <v>7000</v>
      </c>
      <c r="O264" s="136">
        <v>15000</v>
      </c>
      <c r="P264" s="134">
        <v>4000</v>
      </c>
      <c r="Q264" s="135">
        <v>5500</v>
      </c>
      <c r="R264" s="134">
        <v>4500</v>
      </c>
      <c r="S264" s="135">
        <v>5500</v>
      </c>
      <c r="T264" s="134">
        <v>5000</v>
      </c>
      <c r="U264" s="136">
        <v>11000</v>
      </c>
      <c r="V264" s="134">
        <v>12000</v>
      </c>
      <c r="W264" s="136">
        <v>15000</v>
      </c>
      <c r="X264" s="134">
        <v>15500</v>
      </c>
      <c r="Y264" s="136">
        <v>17000</v>
      </c>
      <c r="Z264" s="134">
        <v>17000</v>
      </c>
      <c r="AA264" s="136">
        <v>19000</v>
      </c>
      <c r="AB264" s="134">
        <v>12000</v>
      </c>
      <c r="AC264" s="136">
        <v>15000</v>
      </c>
      <c r="AD264" s="134">
        <v>15500</v>
      </c>
      <c r="AE264" s="136">
        <v>17000</v>
      </c>
      <c r="AF264" s="134">
        <v>17000</v>
      </c>
      <c r="AG264" s="136">
        <v>19000</v>
      </c>
      <c r="AH264" s="134">
        <v>4000</v>
      </c>
      <c r="AI264" s="136">
        <v>5000</v>
      </c>
      <c r="AJ264" s="134">
        <v>4500</v>
      </c>
      <c r="AK264" s="136">
        <v>5500</v>
      </c>
      <c r="AL264" s="134">
        <v>5000</v>
      </c>
      <c r="AM264" s="136">
        <v>11000</v>
      </c>
    </row>
    <row r="265" spans="1:39" s="66" customFormat="1">
      <c r="A265" s="544"/>
      <c r="B265" s="167" t="s">
        <v>762</v>
      </c>
      <c r="C265" s="168" t="s">
        <v>43</v>
      </c>
      <c r="D265" s="218">
        <f t="shared" si="34"/>
        <v>12400</v>
      </c>
      <c r="F265" s="170">
        <f t="shared" si="35"/>
        <v>30</v>
      </c>
      <c r="G265" s="171">
        <f t="shared" si="36"/>
        <v>8200</v>
      </c>
      <c r="H265" s="171">
        <f t="shared" si="37"/>
        <v>9100</v>
      </c>
      <c r="I265" s="275">
        <f t="shared" si="38"/>
        <v>12400</v>
      </c>
      <c r="J265" s="174">
        <v>7000</v>
      </c>
      <c r="K265" s="175">
        <v>10000</v>
      </c>
      <c r="L265" s="174">
        <v>7000</v>
      </c>
      <c r="M265" s="175">
        <v>1000</v>
      </c>
      <c r="N265" s="174">
        <v>7000</v>
      </c>
      <c r="O265" s="176">
        <v>15000</v>
      </c>
      <c r="P265" s="174">
        <v>3500</v>
      </c>
      <c r="Q265" s="175">
        <v>5000</v>
      </c>
      <c r="R265" s="174">
        <v>4000</v>
      </c>
      <c r="S265" s="175">
        <v>5500</v>
      </c>
      <c r="T265" s="174">
        <v>4500</v>
      </c>
      <c r="U265" s="176">
        <v>10500</v>
      </c>
      <c r="V265" s="174">
        <v>11000</v>
      </c>
      <c r="W265" s="176">
        <v>13000</v>
      </c>
      <c r="X265" s="174">
        <v>15000</v>
      </c>
      <c r="Y265" s="176">
        <v>17000</v>
      </c>
      <c r="Z265" s="174">
        <v>17000</v>
      </c>
      <c r="AA265" s="176">
        <v>19000</v>
      </c>
      <c r="AB265" s="174">
        <v>11000</v>
      </c>
      <c r="AC265" s="176">
        <v>13000</v>
      </c>
      <c r="AD265" s="174">
        <v>15000</v>
      </c>
      <c r="AE265" s="176">
        <v>17000</v>
      </c>
      <c r="AF265" s="174">
        <v>17000</v>
      </c>
      <c r="AG265" s="176">
        <v>19000</v>
      </c>
      <c r="AH265" s="174">
        <v>3500</v>
      </c>
      <c r="AI265" s="176">
        <v>5000</v>
      </c>
      <c r="AJ265" s="174">
        <v>4000</v>
      </c>
      <c r="AK265" s="176">
        <v>5500</v>
      </c>
      <c r="AL265" s="174">
        <v>4500</v>
      </c>
      <c r="AM265" s="176">
        <v>10500</v>
      </c>
    </row>
    <row r="266" spans="1:39" s="66" customFormat="1">
      <c r="A266" s="544"/>
      <c r="B266" s="84" t="s">
        <v>763</v>
      </c>
      <c r="C266" s="89" t="s">
        <v>43</v>
      </c>
      <c r="D266" s="219">
        <f t="shared" si="34"/>
        <v>13800</v>
      </c>
      <c r="F266" s="79">
        <f t="shared" si="35"/>
        <v>30</v>
      </c>
      <c r="G266" s="33">
        <f t="shared" si="36"/>
        <v>9700</v>
      </c>
      <c r="H266" s="33">
        <f t="shared" si="37"/>
        <v>10200</v>
      </c>
      <c r="I266" s="278">
        <f t="shared" si="38"/>
        <v>13800</v>
      </c>
      <c r="J266" s="4">
        <v>7000</v>
      </c>
      <c r="K266" s="5">
        <v>10000</v>
      </c>
      <c r="L266" s="4">
        <v>7000</v>
      </c>
      <c r="M266" s="5">
        <v>1000</v>
      </c>
      <c r="N266" s="4">
        <v>7000</v>
      </c>
      <c r="O266" s="6">
        <v>15000</v>
      </c>
      <c r="P266" s="4">
        <v>6000</v>
      </c>
      <c r="Q266" s="5">
        <v>7000</v>
      </c>
      <c r="R266" s="4">
        <v>6500</v>
      </c>
      <c r="S266" s="5">
        <v>8000</v>
      </c>
      <c r="T266" s="4">
        <v>7500</v>
      </c>
      <c r="U266" s="6">
        <v>14500</v>
      </c>
      <c r="V266" s="4">
        <v>12000</v>
      </c>
      <c r="W266" s="6">
        <v>15000</v>
      </c>
      <c r="X266" s="4">
        <v>15500</v>
      </c>
      <c r="Y266" s="6">
        <v>17000</v>
      </c>
      <c r="Z266" s="4">
        <v>17000</v>
      </c>
      <c r="AA266" s="6">
        <v>19000</v>
      </c>
      <c r="AB266" s="4">
        <v>12000</v>
      </c>
      <c r="AC266" s="6">
        <v>15000</v>
      </c>
      <c r="AD266" s="4">
        <v>15500</v>
      </c>
      <c r="AE266" s="6">
        <v>17000</v>
      </c>
      <c r="AF266" s="4">
        <v>17000</v>
      </c>
      <c r="AG266" s="6">
        <v>19000</v>
      </c>
      <c r="AH266" s="4">
        <v>6000</v>
      </c>
      <c r="AI266" s="6">
        <v>7000</v>
      </c>
      <c r="AJ266" s="4">
        <v>6500</v>
      </c>
      <c r="AK266" s="6">
        <v>8000</v>
      </c>
      <c r="AL266" s="4">
        <v>7500</v>
      </c>
      <c r="AM266" s="6">
        <v>14500</v>
      </c>
    </row>
    <row r="267" spans="1:39" s="66" customFormat="1">
      <c r="A267" s="544"/>
      <c r="B267" s="167" t="s">
        <v>764</v>
      </c>
      <c r="C267" s="168" t="s">
        <v>43</v>
      </c>
      <c r="D267" s="218">
        <f t="shared" si="34"/>
        <v>14250</v>
      </c>
      <c r="F267" s="170">
        <f t="shared" si="35"/>
        <v>30</v>
      </c>
      <c r="G267" s="171">
        <f t="shared" si="36"/>
        <v>10000</v>
      </c>
      <c r="H267" s="171">
        <f t="shared" si="37"/>
        <v>11100</v>
      </c>
      <c r="I267" s="275">
        <f t="shared" si="38"/>
        <v>14250</v>
      </c>
      <c r="J267" s="174">
        <v>7000</v>
      </c>
      <c r="K267" s="175">
        <v>10000</v>
      </c>
      <c r="L267" s="174">
        <v>7000</v>
      </c>
      <c r="M267" s="175">
        <v>1000</v>
      </c>
      <c r="N267" s="174">
        <v>7000</v>
      </c>
      <c r="O267" s="176">
        <v>15000</v>
      </c>
      <c r="P267" s="174">
        <v>10000</v>
      </c>
      <c r="Q267" s="175">
        <v>12000</v>
      </c>
      <c r="R267" s="174">
        <v>11000</v>
      </c>
      <c r="S267" s="175">
        <v>13500</v>
      </c>
      <c r="T267" s="174">
        <v>12000</v>
      </c>
      <c r="U267" s="176">
        <v>16500</v>
      </c>
      <c r="V267" s="174">
        <v>11000</v>
      </c>
      <c r="W267" s="176">
        <v>13000</v>
      </c>
      <c r="X267" s="174">
        <v>15000</v>
      </c>
      <c r="Y267" s="176">
        <v>17000</v>
      </c>
      <c r="Z267" s="174">
        <v>17000</v>
      </c>
      <c r="AA267" s="176">
        <v>19000</v>
      </c>
      <c r="AB267" s="174">
        <v>11000</v>
      </c>
      <c r="AC267" s="176">
        <v>13000</v>
      </c>
      <c r="AD267" s="174">
        <v>15000</v>
      </c>
      <c r="AE267" s="176">
        <v>17000</v>
      </c>
      <c r="AF267" s="174">
        <v>17000</v>
      </c>
      <c r="AG267" s="176">
        <v>19000</v>
      </c>
      <c r="AH267" s="174">
        <v>6000</v>
      </c>
      <c r="AI267" s="176">
        <v>7000</v>
      </c>
      <c r="AJ267" s="174">
        <v>6500</v>
      </c>
      <c r="AK267" s="176">
        <v>8000</v>
      </c>
      <c r="AL267" s="174">
        <v>7500</v>
      </c>
      <c r="AM267" s="176">
        <v>12500</v>
      </c>
    </row>
    <row r="268" spans="1:39" s="66" customFormat="1" ht="15.75" thickBot="1">
      <c r="A268" s="545"/>
      <c r="B268" s="84" t="s">
        <v>765</v>
      </c>
      <c r="C268" s="89" t="s">
        <v>43</v>
      </c>
      <c r="D268" s="219">
        <f t="shared" ref="D268" si="40">I268</f>
        <v>15833.333333333334</v>
      </c>
      <c r="F268" s="81">
        <f t="shared" si="35"/>
        <v>18</v>
      </c>
      <c r="G268" s="34">
        <f t="shared" si="36"/>
        <v>11000</v>
      </c>
      <c r="H268" s="34">
        <f t="shared" si="37"/>
        <v>12250</v>
      </c>
      <c r="I268" s="280">
        <f t="shared" si="38"/>
        <v>15833.333333333334</v>
      </c>
      <c r="J268" s="34" t="s">
        <v>146</v>
      </c>
      <c r="K268" s="39" t="s">
        <v>146</v>
      </c>
      <c r="L268" s="34" t="s">
        <v>146</v>
      </c>
      <c r="M268" s="39" t="s">
        <v>146</v>
      </c>
      <c r="N268" s="34" t="s">
        <v>146</v>
      </c>
      <c r="O268" s="40" t="s">
        <v>146</v>
      </c>
      <c r="P268" s="34" t="s">
        <v>146</v>
      </c>
      <c r="Q268" s="39" t="s">
        <v>146</v>
      </c>
      <c r="R268" s="34" t="s">
        <v>146</v>
      </c>
      <c r="S268" s="39" t="s">
        <v>146</v>
      </c>
      <c r="T268" s="34" t="s">
        <v>146</v>
      </c>
      <c r="U268" s="40" t="s">
        <v>146</v>
      </c>
      <c r="V268" s="7">
        <v>10000</v>
      </c>
      <c r="W268" s="9">
        <v>12000</v>
      </c>
      <c r="X268" s="7">
        <v>11000</v>
      </c>
      <c r="Y268" s="9">
        <v>13500</v>
      </c>
      <c r="Z268" s="7">
        <v>12000</v>
      </c>
      <c r="AA268" s="9">
        <v>16500</v>
      </c>
      <c r="AB268" s="7">
        <v>10000</v>
      </c>
      <c r="AC268" s="9">
        <v>12000</v>
      </c>
      <c r="AD268" s="7">
        <v>11000</v>
      </c>
      <c r="AE268" s="9">
        <v>13500</v>
      </c>
      <c r="AF268" s="7">
        <v>17000</v>
      </c>
      <c r="AG268" s="9">
        <v>21000</v>
      </c>
      <c r="AH268" s="7">
        <v>10000</v>
      </c>
      <c r="AI268" s="9">
        <v>12000</v>
      </c>
      <c r="AJ268" s="7">
        <v>11000</v>
      </c>
      <c r="AK268" s="9">
        <v>13500</v>
      </c>
      <c r="AL268" s="7">
        <v>12000</v>
      </c>
      <c r="AM268" s="9">
        <v>16500</v>
      </c>
    </row>
    <row r="269" spans="1:39" s="66" customFormat="1">
      <c r="A269" s="543" t="s">
        <v>766</v>
      </c>
      <c r="B269" s="254" t="s">
        <v>767</v>
      </c>
      <c r="C269" s="255" t="s">
        <v>43</v>
      </c>
      <c r="D269" s="284">
        <f t="shared" si="34"/>
        <v>6900</v>
      </c>
      <c r="F269" s="170">
        <f t="shared" si="35"/>
        <v>30</v>
      </c>
      <c r="G269" s="171">
        <f t="shared" si="36"/>
        <v>4600</v>
      </c>
      <c r="H269" s="171">
        <f t="shared" si="37"/>
        <v>5200</v>
      </c>
      <c r="I269" s="275">
        <f t="shared" si="38"/>
        <v>6900</v>
      </c>
      <c r="J269" s="174">
        <v>5000</v>
      </c>
      <c r="K269" s="175">
        <v>7000</v>
      </c>
      <c r="L269" s="174">
        <v>5000</v>
      </c>
      <c r="M269" s="175">
        <v>7000</v>
      </c>
      <c r="N269" s="174">
        <v>4000</v>
      </c>
      <c r="O269" s="176">
        <v>8000</v>
      </c>
      <c r="P269" s="174">
        <v>3000</v>
      </c>
      <c r="Q269" s="175">
        <v>4000</v>
      </c>
      <c r="R269" s="174">
        <v>3500</v>
      </c>
      <c r="S269" s="175">
        <v>4500</v>
      </c>
      <c r="T269" s="174">
        <v>4000</v>
      </c>
      <c r="U269" s="176">
        <v>5500</v>
      </c>
      <c r="V269" s="174">
        <v>4000</v>
      </c>
      <c r="W269" s="176">
        <v>6000</v>
      </c>
      <c r="X269" s="174">
        <v>4000</v>
      </c>
      <c r="Y269" s="176">
        <v>8000</v>
      </c>
      <c r="Z269" s="174">
        <v>8000</v>
      </c>
      <c r="AA269" s="176">
        <v>11000</v>
      </c>
      <c r="AB269" s="174">
        <v>4000</v>
      </c>
      <c r="AC269" s="176">
        <v>6000</v>
      </c>
      <c r="AD269" s="174">
        <v>4000</v>
      </c>
      <c r="AE269" s="176">
        <v>8000</v>
      </c>
      <c r="AF269" s="174">
        <v>8000</v>
      </c>
      <c r="AG269" s="176">
        <v>11000</v>
      </c>
      <c r="AH269" s="174">
        <v>3000</v>
      </c>
      <c r="AI269" s="176">
        <v>4000</v>
      </c>
      <c r="AJ269" s="174">
        <v>3500</v>
      </c>
      <c r="AK269" s="176">
        <v>4500</v>
      </c>
      <c r="AL269" s="174">
        <v>4000</v>
      </c>
      <c r="AM269" s="176">
        <v>5500</v>
      </c>
    </row>
    <row r="270" spans="1:39" s="66" customFormat="1">
      <c r="A270" s="544"/>
      <c r="B270" s="222" t="s">
        <v>768</v>
      </c>
      <c r="C270" s="89" t="s">
        <v>22</v>
      </c>
      <c r="D270" s="219">
        <f t="shared" si="34"/>
        <v>8800</v>
      </c>
      <c r="F270" s="79">
        <f t="shared" si="35"/>
        <v>30</v>
      </c>
      <c r="G270" s="33">
        <f t="shared" si="36"/>
        <v>6000</v>
      </c>
      <c r="H270" s="33">
        <f t="shared" si="37"/>
        <v>7400</v>
      </c>
      <c r="I270" s="278">
        <f t="shared" si="38"/>
        <v>8800</v>
      </c>
      <c r="J270" s="4">
        <v>4000</v>
      </c>
      <c r="K270" s="5">
        <v>6000</v>
      </c>
      <c r="L270" s="4">
        <v>4000</v>
      </c>
      <c r="M270" s="5">
        <v>6000</v>
      </c>
      <c r="N270" s="4">
        <v>4000</v>
      </c>
      <c r="O270" s="6">
        <v>7000</v>
      </c>
      <c r="P270" s="4">
        <v>3000</v>
      </c>
      <c r="Q270" s="5">
        <v>4000</v>
      </c>
      <c r="R270" s="4">
        <v>3500</v>
      </c>
      <c r="S270" s="5">
        <v>4500</v>
      </c>
      <c r="T270" s="4">
        <v>4000</v>
      </c>
      <c r="U270" s="6">
        <v>6500</v>
      </c>
      <c r="V270" s="4">
        <v>8000</v>
      </c>
      <c r="W270" s="6">
        <v>10000</v>
      </c>
      <c r="X270" s="4">
        <v>10000</v>
      </c>
      <c r="Y270" s="6">
        <v>14000</v>
      </c>
      <c r="Z270" s="4">
        <v>12000</v>
      </c>
      <c r="AA270" s="6">
        <v>16000</v>
      </c>
      <c r="AB270" s="4">
        <v>8000</v>
      </c>
      <c r="AC270" s="6">
        <v>10000</v>
      </c>
      <c r="AD270" s="4">
        <v>10000</v>
      </c>
      <c r="AE270" s="6">
        <v>14000</v>
      </c>
      <c r="AF270" s="4">
        <v>12000</v>
      </c>
      <c r="AG270" s="6">
        <v>16000</v>
      </c>
      <c r="AH270" s="4">
        <v>3000</v>
      </c>
      <c r="AI270" s="6">
        <v>4000</v>
      </c>
      <c r="AJ270" s="4">
        <v>3500</v>
      </c>
      <c r="AK270" s="6">
        <v>4500</v>
      </c>
      <c r="AL270" s="4">
        <v>4000</v>
      </c>
      <c r="AM270" s="6">
        <v>6500</v>
      </c>
    </row>
    <row r="271" spans="1:39" s="66" customFormat="1">
      <c r="A271" s="544"/>
      <c r="B271" s="167" t="s">
        <v>769</v>
      </c>
      <c r="C271" s="168" t="s">
        <v>43</v>
      </c>
      <c r="D271" s="218">
        <f t="shared" ref="D271:D293" si="41">I271</f>
        <v>12500</v>
      </c>
      <c r="F271" s="170">
        <f t="shared" si="35"/>
        <v>30</v>
      </c>
      <c r="G271" s="171">
        <f t="shared" si="36"/>
        <v>9900</v>
      </c>
      <c r="H271" s="171">
        <f t="shared" si="37"/>
        <v>10900</v>
      </c>
      <c r="I271" s="275">
        <f t="shared" si="38"/>
        <v>12500</v>
      </c>
      <c r="J271" s="174">
        <v>10500</v>
      </c>
      <c r="K271" s="175">
        <v>12500</v>
      </c>
      <c r="L271" s="174">
        <v>10500</v>
      </c>
      <c r="M271" s="175">
        <v>12500</v>
      </c>
      <c r="N271" s="174">
        <v>10500</v>
      </c>
      <c r="O271" s="176">
        <v>14500</v>
      </c>
      <c r="P271" s="174">
        <v>8500</v>
      </c>
      <c r="Q271" s="175">
        <v>10500</v>
      </c>
      <c r="R271" s="174">
        <v>9500</v>
      </c>
      <c r="S271" s="175">
        <v>12000</v>
      </c>
      <c r="T271" s="174">
        <v>10500</v>
      </c>
      <c r="U271" s="176">
        <v>14500</v>
      </c>
      <c r="V271" s="174">
        <v>8500</v>
      </c>
      <c r="W271" s="176">
        <v>10500</v>
      </c>
      <c r="X271" s="174">
        <v>9500</v>
      </c>
      <c r="Y271" s="176">
        <v>12000</v>
      </c>
      <c r="Z271" s="174">
        <v>10500</v>
      </c>
      <c r="AA271" s="176">
        <v>14500</v>
      </c>
      <c r="AB271" s="174">
        <v>8500</v>
      </c>
      <c r="AC271" s="176">
        <v>10500</v>
      </c>
      <c r="AD271" s="174">
        <v>9500</v>
      </c>
      <c r="AE271" s="176">
        <v>12000</v>
      </c>
      <c r="AF271" s="174">
        <v>10500</v>
      </c>
      <c r="AG271" s="176">
        <v>14500</v>
      </c>
      <c r="AH271" s="174">
        <v>8500</v>
      </c>
      <c r="AI271" s="176">
        <v>10500</v>
      </c>
      <c r="AJ271" s="174">
        <v>9500</v>
      </c>
      <c r="AK271" s="176">
        <v>12000</v>
      </c>
      <c r="AL271" s="174">
        <v>10500</v>
      </c>
      <c r="AM271" s="176">
        <v>14500</v>
      </c>
    </row>
    <row r="272" spans="1:39" s="66" customFormat="1">
      <c r="A272" s="544"/>
      <c r="B272" s="222" t="s">
        <v>770</v>
      </c>
      <c r="C272" s="89" t="s">
        <v>43</v>
      </c>
      <c r="D272" s="219">
        <f t="shared" si="41"/>
        <v>12500</v>
      </c>
      <c r="F272" s="79">
        <f t="shared" si="35"/>
        <v>30</v>
      </c>
      <c r="G272" s="33">
        <f t="shared" si="36"/>
        <v>10150</v>
      </c>
      <c r="H272" s="33">
        <f t="shared" si="37"/>
        <v>11150</v>
      </c>
      <c r="I272" s="278">
        <f t="shared" si="38"/>
        <v>12500</v>
      </c>
      <c r="J272" s="4">
        <v>11000</v>
      </c>
      <c r="K272" s="5">
        <v>12500</v>
      </c>
      <c r="L272" s="4">
        <v>11000</v>
      </c>
      <c r="M272" s="5">
        <v>12500</v>
      </c>
      <c r="N272" s="4">
        <v>10500</v>
      </c>
      <c r="O272" s="6">
        <v>14500</v>
      </c>
      <c r="P272" s="4">
        <v>9000</v>
      </c>
      <c r="Q272" s="5">
        <v>10500</v>
      </c>
      <c r="R272" s="4">
        <v>10000</v>
      </c>
      <c r="S272" s="5">
        <v>12000</v>
      </c>
      <c r="T272" s="4">
        <v>10500</v>
      </c>
      <c r="U272" s="6">
        <v>14500</v>
      </c>
      <c r="V272" s="4">
        <v>9000</v>
      </c>
      <c r="W272" s="6">
        <v>10500</v>
      </c>
      <c r="X272" s="4">
        <v>10000</v>
      </c>
      <c r="Y272" s="6">
        <v>12000</v>
      </c>
      <c r="Z272" s="4">
        <v>10500</v>
      </c>
      <c r="AA272" s="6">
        <v>14500</v>
      </c>
      <c r="AB272" s="4">
        <v>9000</v>
      </c>
      <c r="AC272" s="6">
        <v>10500</v>
      </c>
      <c r="AD272" s="4">
        <v>10000</v>
      </c>
      <c r="AE272" s="6">
        <v>12000</v>
      </c>
      <c r="AF272" s="4">
        <v>10500</v>
      </c>
      <c r="AG272" s="6">
        <v>14500</v>
      </c>
      <c r="AH272" s="4">
        <v>9000</v>
      </c>
      <c r="AI272" s="6">
        <v>10500</v>
      </c>
      <c r="AJ272" s="4">
        <v>10000</v>
      </c>
      <c r="AK272" s="6">
        <v>12000</v>
      </c>
      <c r="AL272" s="4">
        <v>10500</v>
      </c>
      <c r="AM272" s="6">
        <v>14500</v>
      </c>
    </row>
    <row r="273" spans="1:39" s="66" customFormat="1">
      <c r="A273" s="544"/>
      <c r="B273" s="223" t="s">
        <v>771</v>
      </c>
      <c r="C273" s="168" t="s">
        <v>43</v>
      </c>
      <c r="D273" s="218">
        <f t="shared" si="41"/>
        <v>18500</v>
      </c>
      <c r="F273" s="170">
        <f t="shared" si="35"/>
        <v>30</v>
      </c>
      <c r="G273" s="171">
        <f t="shared" si="36"/>
        <v>14650</v>
      </c>
      <c r="H273" s="171">
        <f t="shared" si="37"/>
        <v>15150</v>
      </c>
      <c r="I273" s="275">
        <f t="shared" si="38"/>
        <v>18500</v>
      </c>
      <c r="J273" s="174">
        <v>14500</v>
      </c>
      <c r="K273" s="175">
        <v>17000</v>
      </c>
      <c r="L273" s="174">
        <v>14500</v>
      </c>
      <c r="M273" s="175">
        <v>17000</v>
      </c>
      <c r="N273" s="174">
        <v>15000</v>
      </c>
      <c r="O273" s="176">
        <v>22000</v>
      </c>
      <c r="P273" s="174">
        <v>12500</v>
      </c>
      <c r="Q273" s="175">
        <v>15000</v>
      </c>
      <c r="R273" s="174">
        <v>13000</v>
      </c>
      <c r="S273" s="175">
        <v>17000</v>
      </c>
      <c r="T273" s="174">
        <v>15000</v>
      </c>
      <c r="U273" s="176">
        <v>22000</v>
      </c>
      <c r="V273" s="174">
        <v>14000</v>
      </c>
      <c r="W273" s="176">
        <v>16000</v>
      </c>
      <c r="X273" s="174">
        <v>13000</v>
      </c>
      <c r="Y273" s="176">
        <v>17000</v>
      </c>
      <c r="Z273" s="174">
        <v>15000</v>
      </c>
      <c r="AA273" s="176">
        <v>22000</v>
      </c>
      <c r="AB273" s="174">
        <v>14000</v>
      </c>
      <c r="AC273" s="176">
        <v>16000</v>
      </c>
      <c r="AD273" s="174">
        <v>13000</v>
      </c>
      <c r="AE273" s="176">
        <v>17000</v>
      </c>
      <c r="AF273" s="174">
        <v>15000</v>
      </c>
      <c r="AG273" s="176">
        <v>22000</v>
      </c>
      <c r="AH273" s="174">
        <v>12500</v>
      </c>
      <c r="AI273" s="176">
        <v>15000</v>
      </c>
      <c r="AJ273" s="174">
        <v>13000</v>
      </c>
      <c r="AK273" s="176">
        <v>17000</v>
      </c>
      <c r="AL273" s="174">
        <v>15000</v>
      </c>
      <c r="AM273" s="176">
        <v>22000</v>
      </c>
    </row>
    <row r="274" spans="1:39" s="66" customFormat="1" ht="15.75" thickBot="1">
      <c r="A274" s="545"/>
      <c r="B274" s="85" t="s">
        <v>772</v>
      </c>
      <c r="C274" s="90"/>
      <c r="D274" s="283">
        <f t="shared" si="41"/>
        <v>25000</v>
      </c>
      <c r="F274" s="79">
        <f t="shared" si="35"/>
        <v>30</v>
      </c>
      <c r="G274" s="33">
        <f t="shared" si="36"/>
        <v>19450</v>
      </c>
      <c r="H274" s="33">
        <f t="shared" si="37"/>
        <v>21450</v>
      </c>
      <c r="I274" s="278">
        <f t="shared" si="38"/>
        <v>25000</v>
      </c>
      <c r="J274" s="4">
        <v>20000</v>
      </c>
      <c r="K274" s="5">
        <v>22500</v>
      </c>
      <c r="L274" s="4">
        <v>20000</v>
      </c>
      <c r="M274" s="5">
        <v>22500</v>
      </c>
      <c r="N274" s="4">
        <v>22000</v>
      </c>
      <c r="O274" s="6">
        <v>28000</v>
      </c>
      <c r="P274" s="4">
        <v>17500</v>
      </c>
      <c r="Q274" s="5">
        <v>20500</v>
      </c>
      <c r="R274" s="4">
        <v>20000</v>
      </c>
      <c r="S274" s="5">
        <v>23000</v>
      </c>
      <c r="T274" s="4">
        <v>22000</v>
      </c>
      <c r="U274" s="6">
        <v>28000</v>
      </c>
      <c r="V274" s="4">
        <v>17500</v>
      </c>
      <c r="W274" s="6">
        <v>20500</v>
      </c>
      <c r="X274" s="4">
        <v>20000</v>
      </c>
      <c r="Y274" s="6">
        <v>23000</v>
      </c>
      <c r="Z274" s="4">
        <v>22000</v>
      </c>
      <c r="AA274" s="6">
        <v>28000</v>
      </c>
      <c r="AB274" s="4">
        <v>17500</v>
      </c>
      <c r="AC274" s="6">
        <v>20500</v>
      </c>
      <c r="AD274" s="4">
        <v>20000</v>
      </c>
      <c r="AE274" s="6">
        <v>23000</v>
      </c>
      <c r="AF274" s="4">
        <v>22000</v>
      </c>
      <c r="AG274" s="6">
        <v>28000</v>
      </c>
      <c r="AH274" s="4">
        <v>17500</v>
      </c>
      <c r="AI274" s="6">
        <v>20500</v>
      </c>
      <c r="AJ274" s="4">
        <v>20000</v>
      </c>
      <c r="AK274" s="6">
        <v>23000</v>
      </c>
      <c r="AL274" s="4">
        <v>22000</v>
      </c>
      <c r="AM274" s="6">
        <v>28000</v>
      </c>
    </row>
    <row r="275" spans="1:39" s="66" customFormat="1">
      <c r="A275" s="543" t="s">
        <v>773</v>
      </c>
      <c r="B275" s="167" t="s">
        <v>774</v>
      </c>
      <c r="C275" s="168" t="s">
        <v>43</v>
      </c>
      <c r="D275" s="218">
        <f t="shared" si="41"/>
        <v>8200</v>
      </c>
      <c r="F275" s="229">
        <f t="shared" si="35"/>
        <v>30</v>
      </c>
      <c r="G275" s="258">
        <f t="shared" si="36"/>
        <v>4550</v>
      </c>
      <c r="H275" s="258">
        <f t="shared" si="37"/>
        <v>12950</v>
      </c>
      <c r="I275" s="281">
        <f t="shared" si="38"/>
        <v>8200</v>
      </c>
      <c r="J275" s="268">
        <v>3500</v>
      </c>
      <c r="K275" s="269">
        <v>5000</v>
      </c>
      <c r="L275" s="268">
        <v>3500</v>
      </c>
      <c r="M275" s="269">
        <v>5000</v>
      </c>
      <c r="N275" s="268">
        <v>3500</v>
      </c>
      <c r="O275" s="270">
        <v>10000</v>
      </c>
      <c r="P275" s="268">
        <v>3500</v>
      </c>
      <c r="Q275" s="269">
        <v>5000</v>
      </c>
      <c r="R275" s="268">
        <v>3500</v>
      </c>
      <c r="S275" s="269">
        <v>5000</v>
      </c>
      <c r="T275" s="268">
        <v>3500</v>
      </c>
      <c r="U275" s="270">
        <v>10000</v>
      </c>
      <c r="V275" s="268">
        <v>4500</v>
      </c>
      <c r="W275" s="270">
        <v>7000</v>
      </c>
      <c r="X275" s="268">
        <v>7000</v>
      </c>
      <c r="Y275" s="270">
        <v>10000</v>
      </c>
      <c r="Z275" s="268">
        <v>7000</v>
      </c>
      <c r="AA275" s="270">
        <v>13000</v>
      </c>
      <c r="AB275" s="268">
        <v>4500</v>
      </c>
      <c r="AC275" s="270">
        <v>7000</v>
      </c>
      <c r="AD275" s="268">
        <v>7000</v>
      </c>
      <c r="AE275" s="270">
        <v>10000</v>
      </c>
      <c r="AF275" s="268">
        <v>7000</v>
      </c>
      <c r="AG275" s="270">
        <v>13000</v>
      </c>
      <c r="AH275" s="268">
        <v>2500</v>
      </c>
      <c r="AI275" s="270">
        <v>3000</v>
      </c>
      <c r="AJ275" s="268">
        <v>5000</v>
      </c>
      <c r="AK275" s="270">
        <v>73500</v>
      </c>
      <c r="AL275" s="268">
        <v>5000</v>
      </c>
      <c r="AM275" s="270">
        <v>10000</v>
      </c>
    </row>
    <row r="276" spans="1:39" s="66" customFormat="1">
      <c r="A276" s="544"/>
      <c r="B276" s="84" t="s">
        <v>775</v>
      </c>
      <c r="C276" s="89" t="s">
        <v>43</v>
      </c>
      <c r="D276" s="219">
        <f t="shared" si="41"/>
        <v>13700</v>
      </c>
      <c r="F276" s="79">
        <f t="shared" si="35"/>
        <v>30</v>
      </c>
      <c r="G276" s="33">
        <f t="shared" si="36"/>
        <v>10150</v>
      </c>
      <c r="H276" s="33">
        <f t="shared" si="37"/>
        <v>11350</v>
      </c>
      <c r="I276" s="278">
        <f t="shared" si="38"/>
        <v>13700</v>
      </c>
      <c r="J276" s="4">
        <v>10000</v>
      </c>
      <c r="K276" s="5">
        <v>11500</v>
      </c>
      <c r="L276" s="4">
        <v>10000</v>
      </c>
      <c r="M276" s="5">
        <v>11500</v>
      </c>
      <c r="N276" s="4">
        <v>10000</v>
      </c>
      <c r="O276" s="6">
        <v>15000</v>
      </c>
      <c r="P276" s="4">
        <v>8000</v>
      </c>
      <c r="Q276" s="5">
        <v>10500</v>
      </c>
      <c r="R276" s="4">
        <v>8000</v>
      </c>
      <c r="S276" s="5">
        <v>10500</v>
      </c>
      <c r="T276" s="4">
        <v>10000</v>
      </c>
      <c r="U276" s="6">
        <v>13000</v>
      </c>
      <c r="V276" s="4">
        <v>10000</v>
      </c>
      <c r="W276" s="6">
        <v>12000</v>
      </c>
      <c r="X276" s="4">
        <v>12000</v>
      </c>
      <c r="Y276" s="6">
        <v>15000</v>
      </c>
      <c r="Z276" s="4">
        <v>15000</v>
      </c>
      <c r="AA276" s="6">
        <v>18000</v>
      </c>
      <c r="AB276" s="4">
        <v>10000</v>
      </c>
      <c r="AC276" s="6">
        <v>12000</v>
      </c>
      <c r="AD276" s="4">
        <v>12000</v>
      </c>
      <c r="AE276" s="6">
        <v>15000</v>
      </c>
      <c r="AF276" s="4">
        <v>15000</v>
      </c>
      <c r="AG276" s="6">
        <v>18000</v>
      </c>
      <c r="AH276" s="4">
        <v>8000</v>
      </c>
      <c r="AI276" s="6">
        <v>9500</v>
      </c>
      <c r="AJ276" s="4">
        <v>9000</v>
      </c>
      <c r="AK276" s="6">
        <v>10500</v>
      </c>
      <c r="AL276" s="4">
        <v>10000</v>
      </c>
      <c r="AM276" s="6">
        <v>13000</v>
      </c>
    </row>
    <row r="277" spans="1:39" s="66" customFormat="1">
      <c r="A277" s="544"/>
      <c r="B277" s="167" t="s">
        <v>776</v>
      </c>
      <c r="C277" s="168" t="s">
        <v>43</v>
      </c>
      <c r="D277" s="218">
        <f t="shared" si="41"/>
        <v>12000</v>
      </c>
      <c r="F277" s="170">
        <f t="shared" si="35"/>
        <v>30</v>
      </c>
      <c r="G277" s="171">
        <f t="shared" si="36"/>
        <v>8450</v>
      </c>
      <c r="H277" s="171">
        <f t="shared" si="37"/>
        <v>9650</v>
      </c>
      <c r="I277" s="275">
        <f t="shared" si="38"/>
        <v>12000</v>
      </c>
      <c r="J277" s="174">
        <v>9000</v>
      </c>
      <c r="K277" s="175">
        <v>10500</v>
      </c>
      <c r="L277" s="174">
        <v>9000</v>
      </c>
      <c r="M277" s="175">
        <v>10500</v>
      </c>
      <c r="N277" s="174">
        <v>8500</v>
      </c>
      <c r="O277" s="176">
        <v>12000</v>
      </c>
      <c r="P277" s="174">
        <v>8000</v>
      </c>
      <c r="Q277" s="175">
        <v>10500</v>
      </c>
      <c r="R277" s="174">
        <v>8000</v>
      </c>
      <c r="S277" s="175">
        <v>10500</v>
      </c>
      <c r="T277" s="174">
        <v>8500</v>
      </c>
      <c r="U277" s="176">
        <v>11000</v>
      </c>
      <c r="V277" s="174">
        <v>7000</v>
      </c>
      <c r="W277" s="176">
        <v>8500</v>
      </c>
      <c r="X277" s="174">
        <v>8000</v>
      </c>
      <c r="Y277" s="176">
        <v>12500</v>
      </c>
      <c r="Z277" s="174">
        <v>12500</v>
      </c>
      <c r="AA277" s="176">
        <v>15000</v>
      </c>
      <c r="AB277" s="174">
        <v>7000</v>
      </c>
      <c r="AC277" s="176">
        <v>8500</v>
      </c>
      <c r="AD277" s="174">
        <v>8000</v>
      </c>
      <c r="AE277" s="176">
        <v>12500</v>
      </c>
      <c r="AF277" s="174">
        <v>12500</v>
      </c>
      <c r="AG277" s="176">
        <v>15000</v>
      </c>
      <c r="AH277" s="174">
        <v>7000</v>
      </c>
      <c r="AI277" s="176">
        <v>8500</v>
      </c>
      <c r="AJ277" s="174">
        <v>8000</v>
      </c>
      <c r="AK277" s="176">
        <v>9500</v>
      </c>
      <c r="AL277" s="174">
        <v>10000</v>
      </c>
      <c r="AM277" s="176">
        <v>15000</v>
      </c>
    </row>
    <row r="278" spans="1:39" s="66" customFormat="1" ht="15.75" thickBot="1">
      <c r="A278" s="545"/>
      <c r="B278" s="84" t="s">
        <v>777</v>
      </c>
      <c r="C278" s="89" t="s">
        <v>43</v>
      </c>
      <c r="D278" s="219">
        <f t="shared" si="41"/>
        <v>17300</v>
      </c>
      <c r="F278" s="81">
        <f t="shared" si="35"/>
        <v>30</v>
      </c>
      <c r="G278" s="34">
        <f t="shared" si="36"/>
        <v>13800</v>
      </c>
      <c r="H278" s="34">
        <f t="shared" si="37"/>
        <v>14900</v>
      </c>
      <c r="I278" s="280">
        <f t="shared" si="38"/>
        <v>17300</v>
      </c>
      <c r="J278" s="7">
        <v>14000</v>
      </c>
      <c r="K278" s="8">
        <v>16000</v>
      </c>
      <c r="L278" s="7">
        <v>14000</v>
      </c>
      <c r="M278" s="8">
        <v>16000</v>
      </c>
      <c r="N278" s="7">
        <v>15000</v>
      </c>
      <c r="O278" s="9">
        <v>22000</v>
      </c>
      <c r="P278" s="7">
        <v>12500</v>
      </c>
      <c r="Q278" s="8">
        <v>14500</v>
      </c>
      <c r="R278" s="7">
        <v>13500</v>
      </c>
      <c r="S278" s="8">
        <v>16000</v>
      </c>
      <c r="T278" s="7">
        <v>15000</v>
      </c>
      <c r="U278" s="9">
        <v>19000</v>
      </c>
      <c r="V278" s="7">
        <v>12500</v>
      </c>
      <c r="W278" s="9">
        <v>14500</v>
      </c>
      <c r="X278" s="7">
        <v>13500</v>
      </c>
      <c r="Y278" s="9">
        <v>17000</v>
      </c>
      <c r="Z278" s="7">
        <v>15000</v>
      </c>
      <c r="AA278" s="9">
        <v>19000</v>
      </c>
      <c r="AB278" s="7">
        <v>12500</v>
      </c>
      <c r="AC278" s="9">
        <v>14500</v>
      </c>
      <c r="AD278" s="7">
        <v>13500</v>
      </c>
      <c r="AE278" s="9">
        <v>16000</v>
      </c>
      <c r="AF278" s="7">
        <v>15000</v>
      </c>
      <c r="AG278" s="9">
        <v>19000</v>
      </c>
      <c r="AH278" s="7">
        <v>12500</v>
      </c>
      <c r="AI278" s="9">
        <v>14500</v>
      </c>
      <c r="AJ278" s="7">
        <v>13500</v>
      </c>
      <c r="AK278" s="9">
        <v>16000</v>
      </c>
      <c r="AL278" s="7">
        <v>15000</v>
      </c>
      <c r="AM278" s="9">
        <v>19000</v>
      </c>
    </row>
    <row r="279" spans="1:39" s="66" customFormat="1">
      <c r="A279" s="543" t="s">
        <v>778</v>
      </c>
      <c r="B279" s="254" t="s">
        <v>774</v>
      </c>
      <c r="C279" s="255" t="s">
        <v>43</v>
      </c>
      <c r="D279" s="284">
        <f t="shared" si="41"/>
        <v>6550</v>
      </c>
      <c r="F279" s="170">
        <f t="shared" si="35"/>
        <v>30</v>
      </c>
      <c r="G279" s="171">
        <f t="shared" si="36"/>
        <v>3950</v>
      </c>
      <c r="H279" s="171">
        <f t="shared" si="37"/>
        <v>5350</v>
      </c>
      <c r="I279" s="275">
        <f t="shared" si="38"/>
        <v>6550</v>
      </c>
      <c r="J279" s="174">
        <v>2500</v>
      </c>
      <c r="K279" s="175">
        <v>3000</v>
      </c>
      <c r="L279" s="171">
        <v>3000</v>
      </c>
      <c r="M279" s="172">
        <v>3500</v>
      </c>
      <c r="N279" s="174">
        <v>3000</v>
      </c>
      <c r="O279" s="176">
        <v>5500</v>
      </c>
      <c r="P279" s="174">
        <v>2500</v>
      </c>
      <c r="Q279" s="175">
        <v>3000</v>
      </c>
      <c r="R279" s="171">
        <v>3000</v>
      </c>
      <c r="S279" s="172">
        <v>3500</v>
      </c>
      <c r="T279" s="174">
        <v>3000</v>
      </c>
      <c r="U279" s="176">
        <v>5500</v>
      </c>
      <c r="V279" s="174">
        <v>4500</v>
      </c>
      <c r="W279" s="176">
        <v>7000</v>
      </c>
      <c r="X279" s="174">
        <v>7000</v>
      </c>
      <c r="Y279" s="176">
        <v>10000</v>
      </c>
      <c r="Z279" s="174">
        <v>7000</v>
      </c>
      <c r="AA279" s="176">
        <v>13000</v>
      </c>
      <c r="AB279" s="174">
        <v>4500</v>
      </c>
      <c r="AC279" s="176">
        <v>7000</v>
      </c>
      <c r="AD279" s="174">
        <v>7000</v>
      </c>
      <c r="AE279" s="176">
        <v>10000</v>
      </c>
      <c r="AF279" s="174">
        <v>7000</v>
      </c>
      <c r="AG279" s="176">
        <v>13000</v>
      </c>
      <c r="AH279" s="174">
        <v>2500</v>
      </c>
      <c r="AI279" s="176">
        <v>3000</v>
      </c>
      <c r="AJ279" s="174">
        <v>3000</v>
      </c>
      <c r="AK279" s="176">
        <v>3500</v>
      </c>
      <c r="AL279" s="174">
        <v>3000</v>
      </c>
      <c r="AM279" s="176">
        <v>5500</v>
      </c>
    </row>
    <row r="280" spans="1:39" s="66" customFormat="1">
      <c r="A280" s="544"/>
      <c r="B280" s="84" t="s">
        <v>776</v>
      </c>
      <c r="C280" s="89" t="s">
        <v>43</v>
      </c>
      <c r="D280" s="219">
        <f t="shared" si="41"/>
        <v>13100</v>
      </c>
      <c r="F280" s="79">
        <f t="shared" si="35"/>
        <v>30</v>
      </c>
      <c r="G280" s="33">
        <f t="shared" si="36"/>
        <v>8650</v>
      </c>
      <c r="H280" s="33">
        <f t="shared" si="37"/>
        <v>10250</v>
      </c>
      <c r="I280" s="278">
        <f t="shared" si="38"/>
        <v>13100</v>
      </c>
      <c r="J280" s="4">
        <v>8500</v>
      </c>
      <c r="K280" s="5">
        <v>10000</v>
      </c>
      <c r="L280" s="33">
        <v>9500</v>
      </c>
      <c r="M280" s="37">
        <v>11000</v>
      </c>
      <c r="N280" s="4">
        <v>10500</v>
      </c>
      <c r="O280" s="6">
        <v>15000</v>
      </c>
      <c r="P280" s="4">
        <v>8500</v>
      </c>
      <c r="Q280" s="5">
        <v>10000</v>
      </c>
      <c r="R280" s="33">
        <v>9500</v>
      </c>
      <c r="S280" s="37">
        <v>11000</v>
      </c>
      <c r="T280" s="4">
        <v>10500</v>
      </c>
      <c r="U280" s="6">
        <v>15000</v>
      </c>
      <c r="V280" s="4">
        <v>7000</v>
      </c>
      <c r="W280" s="6">
        <v>8500</v>
      </c>
      <c r="X280" s="4">
        <v>8000</v>
      </c>
      <c r="Y280" s="6">
        <v>12500</v>
      </c>
      <c r="Z280" s="4">
        <v>12500</v>
      </c>
      <c r="AA280" s="6">
        <v>15000</v>
      </c>
      <c r="AB280" s="4">
        <v>7000</v>
      </c>
      <c r="AC280" s="6">
        <v>8500</v>
      </c>
      <c r="AD280" s="4">
        <v>8000</v>
      </c>
      <c r="AE280" s="6">
        <v>12500</v>
      </c>
      <c r="AF280" s="4">
        <v>12500</v>
      </c>
      <c r="AG280" s="6">
        <v>15000</v>
      </c>
      <c r="AH280" s="4">
        <v>8500</v>
      </c>
      <c r="AI280" s="6">
        <v>10000</v>
      </c>
      <c r="AJ280" s="4">
        <v>9500</v>
      </c>
      <c r="AK280" s="6">
        <v>11000</v>
      </c>
      <c r="AL280" s="4">
        <v>10000</v>
      </c>
      <c r="AM280" s="6">
        <v>15000</v>
      </c>
    </row>
    <row r="281" spans="1:39" s="66" customFormat="1" ht="15.75" thickBot="1">
      <c r="A281" s="545"/>
      <c r="B281" s="177" t="s">
        <v>777</v>
      </c>
      <c r="C281" s="178" t="s">
        <v>43</v>
      </c>
      <c r="D281" s="220">
        <f t="shared" si="41"/>
        <v>15200</v>
      </c>
      <c r="F281" s="170">
        <f t="shared" si="35"/>
        <v>30</v>
      </c>
      <c r="G281" s="171">
        <f t="shared" si="36"/>
        <v>12000</v>
      </c>
      <c r="H281" s="171">
        <f t="shared" si="37"/>
        <v>13450</v>
      </c>
      <c r="I281" s="275">
        <f t="shared" si="38"/>
        <v>15200</v>
      </c>
      <c r="J281" s="174">
        <v>10000</v>
      </c>
      <c r="K281" s="175">
        <v>12000</v>
      </c>
      <c r="L281" s="171">
        <v>11000</v>
      </c>
      <c r="M281" s="172">
        <v>13500</v>
      </c>
      <c r="N281" s="174">
        <v>12000</v>
      </c>
      <c r="O281" s="176">
        <v>16000</v>
      </c>
      <c r="P281" s="174">
        <v>10000</v>
      </c>
      <c r="Q281" s="175">
        <v>12000</v>
      </c>
      <c r="R281" s="171">
        <v>11000</v>
      </c>
      <c r="S281" s="172">
        <v>13500</v>
      </c>
      <c r="T281" s="174">
        <v>12000</v>
      </c>
      <c r="U281" s="176">
        <v>16000</v>
      </c>
      <c r="V281" s="174">
        <v>12500</v>
      </c>
      <c r="W281" s="176">
        <v>14500</v>
      </c>
      <c r="X281" s="174">
        <v>13500</v>
      </c>
      <c r="Y281" s="176">
        <v>17000</v>
      </c>
      <c r="Z281" s="174">
        <v>15000</v>
      </c>
      <c r="AA281" s="176">
        <v>19000</v>
      </c>
      <c r="AB281" s="174">
        <v>12500</v>
      </c>
      <c r="AC281" s="176">
        <v>14500</v>
      </c>
      <c r="AD281" s="174">
        <v>13500</v>
      </c>
      <c r="AE281" s="176">
        <v>17000</v>
      </c>
      <c r="AF281" s="174">
        <v>15000</v>
      </c>
      <c r="AG281" s="176">
        <v>19000</v>
      </c>
      <c r="AH281" s="174">
        <v>10000</v>
      </c>
      <c r="AI281" s="176">
        <v>12000</v>
      </c>
      <c r="AJ281" s="174">
        <v>11000</v>
      </c>
      <c r="AK281" s="176">
        <v>13500</v>
      </c>
      <c r="AL281" s="174">
        <v>12000</v>
      </c>
      <c r="AM281" s="176">
        <v>16000</v>
      </c>
    </row>
    <row r="282" spans="1:39" s="66" customFormat="1" ht="15.75" thickBot="1">
      <c r="A282" s="132" t="s">
        <v>779</v>
      </c>
      <c r="B282" s="84" t="s">
        <v>780</v>
      </c>
      <c r="C282" s="89" t="s">
        <v>43</v>
      </c>
      <c r="D282" s="219">
        <f t="shared" si="41"/>
        <v>16250</v>
      </c>
      <c r="F282" s="127">
        <f t="shared" si="35"/>
        <v>30</v>
      </c>
      <c r="G282" s="262">
        <f t="shared" si="36"/>
        <v>12950</v>
      </c>
      <c r="H282" s="262">
        <f t="shared" si="37"/>
        <v>14100</v>
      </c>
      <c r="I282" s="276">
        <f t="shared" si="38"/>
        <v>16250</v>
      </c>
      <c r="J282" s="271">
        <v>13000</v>
      </c>
      <c r="K282" s="272">
        <v>14500</v>
      </c>
      <c r="L282" s="271">
        <v>13000</v>
      </c>
      <c r="M282" s="272">
        <v>14500</v>
      </c>
      <c r="N282" s="271">
        <v>15000</v>
      </c>
      <c r="O282" s="273">
        <v>18000</v>
      </c>
      <c r="P282" s="271">
        <v>13000</v>
      </c>
      <c r="Q282" s="272">
        <v>14500</v>
      </c>
      <c r="R282" s="271">
        <v>13000</v>
      </c>
      <c r="S282" s="272">
        <v>14500</v>
      </c>
      <c r="T282" s="271">
        <v>15000</v>
      </c>
      <c r="U282" s="273">
        <v>18000</v>
      </c>
      <c r="V282" s="271">
        <v>13000</v>
      </c>
      <c r="W282" s="273">
        <v>14500</v>
      </c>
      <c r="X282" s="271">
        <v>15000</v>
      </c>
      <c r="Y282" s="273">
        <v>17000</v>
      </c>
      <c r="Z282" s="271">
        <v>16000</v>
      </c>
      <c r="AA282" s="273">
        <v>19500</v>
      </c>
      <c r="AB282" s="271">
        <v>13000</v>
      </c>
      <c r="AC282" s="273">
        <v>14500</v>
      </c>
      <c r="AD282" s="271">
        <v>15000</v>
      </c>
      <c r="AE282" s="273">
        <v>17000</v>
      </c>
      <c r="AF282" s="271">
        <v>16000</v>
      </c>
      <c r="AG282" s="273">
        <v>19500</v>
      </c>
      <c r="AH282" s="271">
        <v>9000</v>
      </c>
      <c r="AI282" s="273">
        <v>10500</v>
      </c>
      <c r="AJ282" s="271">
        <v>10000</v>
      </c>
      <c r="AK282" s="273">
        <v>12000</v>
      </c>
      <c r="AL282" s="271">
        <v>11000</v>
      </c>
      <c r="AM282" s="273">
        <v>14500</v>
      </c>
    </row>
    <row r="283" spans="1:39" s="66" customFormat="1">
      <c r="A283" s="543" t="s">
        <v>781</v>
      </c>
      <c r="B283" s="254" t="s">
        <v>782</v>
      </c>
      <c r="C283" s="255" t="s">
        <v>43</v>
      </c>
      <c r="D283" s="284">
        <f t="shared" si="41"/>
        <v>6250</v>
      </c>
      <c r="F283" s="170">
        <f t="shared" si="35"/>
        <v>30</v>
      </c>
      <c r="G283" s="171">
        <f t="shared" si="36"/>
        <v>3950</v>
      </c>
      <c r="H283" s="171">
        <f t="shared" si="37"/>
        <v>4950</v>
      </c>
      <c r="I283" s="275">
        <f t="shared" si="38"/>
        <v>6250</v>
      </c>
      <c r="J283" s="174">
        <v>4000</v>
      </c>
      <c r="K283" s="175">
        <v>5500</v>
      </c>
      <c r="L283" s="174">
        <v>4000</v>
      </c>
      <c r="M283" s="175">
        <v>5500</v>
      </c>
      <c r="N283" s="174">
        <v>4000</v>
      </c>
      <c r="O283" s="176">
        <v>5500</v>
      </c>
      <c r="P283" s="174">
        <v>3000</v>
      </c>
      <c r="Q283" s="175">
        <v>4000</v>
      </c>
      <c r="R283" s="174">
        <v>3500</v>
      </c>
      <c r="S283" s="175">
        <v>4500</v>
      </c>
      <c r="T283" s="174">
        <v>4000</v>
      </c>
      <c r="U283" s="176">
        <v>5500</v>
      </c>
      <c r="V283" s="174">
        <v>3000</v>
      </c>
      <c r="W283" s="176">
        <v>5000</v>
      </c>
      <c r="X283" s="174">
        <v>5000</v>
      </c>
      <c r="Y283" s="176">
        <v>7000</v>
      </c>
      <c r="Z283" s="174">
        <v>7000</v>
      </c>
      <c r="AA283" s="176">
        <v>10000</v>
      </c>
      <c r="AB283" s="174">
        <v>3000</v>
      </c>
      <c r="AC283" s="176">
        <v>5000</v>
      </c>
      <c r="AD283" s="174">
        <v>5000</v>
      </c>
      <c r="AE283" s="176">
        <v>7000</v>
      </c>
      <c r="AF283" s="174">
        <v>7000</v>
      </c>
      <c r="AG283" s="176">
        <v>10000</v>
      </c>
      <c r="AH283" s="174">
        <v>3000</v>
      </c>
      <c r="AI283" s="176">
        <v>4000</v>
      </c>
      <c r="AJ283" s="174">
        <v>3500</v>
      </c>
      <c r="AK283" s="176">
        <v>4500</v>
      </c>
      <c r="AL283" s="174">
        <v>4000</v>
      </c>
      <c r="AM283" s="176">
        <v>5500</v>
      </c>
    </row>
    <row r="284" spans="1:39" s="66" customFormat="1">
      <c r="A284" s="544"/>
      <c r="B284" s="84" t="s">
        <v>783</v>
      </c>
      <c r="C284" s="89" t="s">
        <v>43</v>
      </c>
      <c r="D284" s="219">
        <f t="shared" si="41"/>
        <v>14350</v>
      </c>
      <c r="F284" s="79">
        <f t="shared" si="35"/>
        <v>30</v>
      </c>
      <c r="G284" s="33">
        <f t="shared" si="36"/>
        <v>10100</v>
      </c>
      <c r="H284" s="33">
        <f t="shared" si="37"/>
        <v>11500</v>
      </c>
      <c r="I284" s="278">
        <f t="shared" si="38"/>
        <v>14350</v>
      </c>
      <c r="J284" s="4">
        <v>10000</v>
      </c>
      <c r="K284" s="5">
        <v>12000</v>
      </c>
      <c r="L284" s="4">
        <v>10000</v>
      </c>
      <c r="M284" s="5">
        <v>12000</v>
      </c>
      <c r="N284" s="4">
        <v>10000</v>
      </c>
      <c r="O284" s="6">
        <v>16000</v>
      </c>
      <c r="P284" s="4">
        <v>8000</v>
      </c>
      <c r="Q284" s="5">
        <v>9500</v>
      </c>
      <c r="R284" s="4">
        <v>9000</v>
      </c>
      <c r="S284" s="5">
        <v>10500</v>
      </c>
      <c r="T284" s="4">
        <v>10000</v>
      </c>
      <c r="U284" s="6">
        <v>16000</v>
      </c>
      <c r="V284" s="4">
        <v>10000</v>
      </c>
      <c r="W284" s="6">
        <v>12000</v>
      </c>
      <c r="X284" s="4">
        <v>12000</v>
      </c>
      <c r="Y284" s="6">
        <v>15000</v>
      </c>
      <c r="Z284" s="4">
        <v>15000</v>
      </c>
      <c r="AA284" s="6">
        <v>18000</v>
      </c>
      <c r="AB284" s="4">
        <v>10000</v>
      </c>
      <c r="AC284" s="6">
        <v>12000</v>
      </c>
      <c r="AD284" s="4">
        <v>12000</v>
      </c>
      <c r="AE284" s="6">
        <v>15000</v>
      </c>
      <c r="AF284" s="4">
        <v>15000</v>
      </c>
      <c r="AG284" s="6">
        <v>18000</v>
      </c>
      <c r="AH284" s="4">
        <v>8000</v>
      </c>
      <c r="AI284" s="6">
        <v>9500</v>
      </c>
      <c r="AJ284" s="4">
        <v>9000</v>
      </c>
      <c r="AK284" s="6">
        <v>10500</v>
      </c>
      <c r="AL284" s="4">
        <v>10000</v>
      </c>
      <c r="AM284" s="6">
        <v>15500</v>
      </c>
    </row>
    <row r="285" spans="1:39" s="66" customFormat="1">
      <c r="A285" s="544"/>
      <c r="B285" s="167" t="s">
        <v>784</v>
      </c>
      <c r="C285" s="168" t="s">
        <v>43</v>
      </c>
      <c r="D285" s="218">
        <f t="shared" si="41"/>
        <v>13450</v>
      </c>
      <c r="F285" s="170">
        <f t="shared" si="35"/>
        <v>30</v>
      </c>
      <c r="G285" s="171">
        <f t="shared" si="36"/>
        <v>9400</v>
      </c>
      <c r="H285" s="171">
        <f t="shared" si="37"/>
        <v>10900</v>
      </c>
      <c r="I285" s="275">
        <f t="shared" si="38"/>
        <v>13450</v>
      </c>
      <c r="J285" s="174">
        <v>11000</v>
      </c>
      <c r="K285" s="175">
        <v>12000</v>
      </c>
      <c r="L285" s="174">
        <v>11000</v>
      </c>
      <c r="M285" s="175">
        <v>12000</v>
      </c>
      <c r="N285" s="174">
        <v>11000</v>
      </c>
      <c r="O285" s="176">
        <v>16000</v>
      </c>
      <c r="P285" s="174">
        <v>9000</v>
      </c>
      <c r="Q285" s="175">
        <v>11000</v>
      </c>
      <c r="R285" s="174">
        <v>10000</v>
      </c>
      <c r="S285" s="175">
        <v>12500</v>
      </c>
      <c r="T285" s="174">
        <v>11000</v>
      </c>
      <c r="U285" s="176">
        <v>16000</v>
      </c>
      <c r="V285" s="174">
        <v>7000</v>
      </c>
      <c r="W285" s="176">
        <v>8500</v>
      </c>
      <c r="X285" s="174">
        <v>8000</v>
      </c>
      <c r="Y285" s="176">
        <v>12500</v>
      </c>
      <c r="Z285" s="174">
        <v>12500</v>
      </c>
      <c r="AA285" s="176">
        <v>15000</v>
      </c>
      <c r="AB285" s="174">
        <v>7000</v>
      </c>
      <c r="AC285" s="176">
        <v>8500</v>
      </c>
      <c r="AD285" s="174">
        <v>8000</v>
      </c>
      <c r="AE285" s="176">
        <v>12500</v>
      </c>
      <c r="AF285" s="174">
        <v>12500</v>
      </c>
      <c r="AG285" s="176">
        <v>15000</v>
      </c>
      <c r="AH285" s="174">
        <v>9000</v>
      </c>
      <c r="AI285" s="176">
        <v>11000</v>
      </c>
      <c r="AJ285" s="174">
        <v>10000</v>
      </c>
      <c r="AK285" s="176">
        <v>12500</v>
      </c>
      <c r="AL285" s="174">
        <v>11000</v>
      </c>
      <c r="AM285" s="176">
        <v>14500</v>
      </c>
    </row>
    <row r="286" spans="1:39" s="66" customFormat="1">
      <c r="A286" s="544"/>
      <c r="B286" s="84" t="s">
        <v>785</v>
      </c>
      <c r="C286" s="89" t="s">
        <v>43</v>
      </c>
      <c r="D286" s="219">
        <f t="shared" si="41"/>
        <v>13100</v>
      </c>
      <c r="F286" s="79">
        <f t="shared" si="35"/>
        <v>30</v>
      </c>
      <c r="G286" s="33">
        <f t="shared" si="36"/>
        <v>9700</v>
      </c>
      <c r="H286" s="33">
        <f t="shared" si="37"/>
        <v>11000</v>
      </c>
      <c r="I286" s="278">
        <f t="shared" si="38"/>
        <v>13100</v>
      </c>
      <c r="J286" s="4">
        <v>9000</v>
      </c>
      <c r="K286" s="5">
        <v>11000</v>
      </c>
      <c r="L286" s="4">
        <v>9000</v>
      </c>
      <c r="M286" s="5">
        <v>11000</v>
      </c>
      <c r="N286" s="4">
        <v>9000</v>
      </c>
      <c r="O286" s="6">
        <v>14000</v>
      </c>
      <c r="P286" s="4">
        <v>7500</v>
      </c>
      <c r="Q286" s="5">
        <v>9000</v>
      </c>
      <c r="R286" s="4">
        <v>8000</v>
      </c>
      <c r="S286" s="5">
        <v>10000</v>
      </c>
      <c r="T286" s="4">
        <v>9000</v>
      </c>
      <c r="U286" s="6">
        <v>12000</v>
      </c>
      <c r="V286" s="4">
        <v>10000</v>
      </c>
      <c r="W286" s="6">
        <v>12000</v>
      </c>
      <c r="X286" s="4">
        <v>12000</v>
      </c>
      <c r="Y286" s="6">
        <v>15000</v>
      </c>
      <c r="Z286" s="4">
        <v>15000</v>
      </c>
      <c r="AA286" s="6">
        <v>18000</v>
      </c>
      <c r="AB286" s="4">
        <v>10000</v>
      </c>
      <c r="AC286" s="6">
        <v>12000</v>
      </c>
      <c r="AD286" s="4">
        <v>12000</v>
      </c>
      <c r="AE286" s="6">
        <v>15000</v>
      </c>
      <c r="AF286" s="4">
        <v>15000</v>
      </c>
      <c r="AG286" s="6">
        <v>18000</v>
      </c>
      <c r="AH286" s="4">
        <v>7500</v>
      </c>
      <c r="AI286" s="6">
        <v>9000</v>
      </c>
      <c r="AJ286" s="4">
        <v>8000</v>
      </c>
      <c r="AK286" s="6">
        <v>10000</v>
      </c>
      <c r="AL286" s="4">
        <v>9000</v>
      </c>
      <c r="AM286" s="6">
        <v>12000</v>
      </c>
    </row>
    <row r="287" spans="1:39" s="66" customFormat="1">
      <c r="A287" s="544"/>
      <c r="B287" s="167" t="s">
        <v>786</v>
      </c>
      <c r="C287" s="168" t="s">
        <v>43</v>
      </c>
      <c r="D287" s="218">
        <f t="shared" si="41"/>
        <v>14700</v>
      </c>
      <c r="F287" s="170">
        <f t="shared" si="35"/>
        <v>30</v>
      </c>
      <c r="G287" s="171">
        <f t="shared" si="36"/>
        <v>10850</v>
      </c>
      <c r="H287" s="171">
        <f t="shared" si="37"/>
        <v>12600</v>
      </c>
      <c r="I287" s="275">
        <f t="shared" si="38"/>
        <v>14700</v>
      </c>
      <c r="J287" s="174">
        <v>10000</v>
      </c>
      <c r="K287" s="175">
        <v>11500</v>
      </c>
      <c r="L287" s="174">
        <v>11000</v>
      </c>
      <c r="M287" s="175">
        <v>13000</v>
      </c>
      <c r="N287" s="174">
        <v>12000</v>
      </c>
      <c r="O287" s="176">
        <v>15000</v>
      </c>
      <c r="P287" s="174">
        <v>10000</v>
      </c>
      <c r="Q287" s="175">
        <v>11500</v>
      </c>
      <c r="R287" s="174">
        <v>11000</v>
      </c>
      <c r="S287" s="175">
        <v>13000</v>
      </c>
      <c r="T287" s="174">
        <v>12000</v>
      </c>
      <c r="U287" s="176">
        <v>15000</v>
      </c>
      <c r="V287" s="174">
        <v>10000</v>
      </c>
      <c r="W287" s="176">
        <v>12000</v>
      </c>
      <c r="X287" s="174">
        <v>12000</v>
      </c>
      <c r="Y287" s="176">
        <v>15000</v>
      </c>
      <c r="Z287" s="174">
        <v>15000</v>
      </c>
      <c r="AA287" s="176">
        <v>18000</v>
      </c>
      <c r="AB287" s="174">
        <v>10000</v>
      </c>
      <c r="AC287" s="176">
        <v>12000</v>
      </c>
      <c r="AD287" s="174">
        <v>12000</v>
      </c>
      <c r="AE287" s="176">
        <v>15000</v>
      </c>
      <c r="AF287" s="174">
        <v>15000</v>
      </c>
      <c r="AG287" s="176">
        <v>18000</v>
      </c>
      <c r="AH287" s="174">
        <v>10000</v>
      </c>
      <c r="AI287" s="176">
        <v>11500</v>
      </c>
      <c r="AJ287" s="174">
        <v>11000</v>
      </c>
      <c r="AK287" s="176">
        <v>13000</v>
      </c>
      <c r="AL287" s="174">
        <v>12000</v>
      </c>
      <c r="AM287" s="176">
        <v>15000</v>
      </c>
    </row>
    <row r="288" spans="1:39" s="66" customFormat="1" ht="15.75" thickBot="1">
      <c r="A288" s="545"/>
      <c r="B288" s="85" t="s">
        <v>787</v>
      </c>
      <c r="C288" s="90" t="s">
        <v>43</v>
      </c>
      <c r="D288" s="283">
        <f t="shared" si="41"/>
        <v>5600</v>
      </c>
      <c r="F288" s="79">
        <f t="shared" si="35"/>
        <v>30</v>
      </c>
      <c r="G288" s="33">
        <f t="shared" si="36"/>
        <v>3150</v>
      </c>
      <c r="H288" s="33">
        <f t="shared" si="37"/>
        <v>4150</v>
      </c>
      <c r="I288" s="278">
        <f t="shared" si="38"/>
        <v>5600</v>
      </c>
      <c r="J288" s="4">
        <v>3000</v>
      </c>
      <c r="K288" s="5">
        <v>3500</v>
      </c>
      <c r="L288" s="4">
        <v>3000</v>
      </c>
      <c r="M288" s="5">
        <v>3500</v>
      </c>
      <c r="N288" s="4">
        <v>3000</v>
      </c>
      <c r="O288" s="6">
        <v>5000</v>
      </c>
      <c r="P288" s="4">
        <v>2000</v>
      </c>
      <c r="Q288" s="5">
        <v>2500</v>
      </c>
      <c r="R288" s="4">
        <v>2500</v>
      </c>
      <c r="S288" s="5">
        <v>3000</v>
      </c>
      <c r="T288" s="4">
        <v>3000</v>
      </c>
      <c r="U288" s="6">
        <v>4000</v>
      </c>
      <c r="V288" s="4">
        <v>3000</v>
      </c>
      <c r="W288" s="6">
        <v>5000</v>
      </c>
      <c r="X288" s="4">
        <v>5000</v>
      </c>
      <c r="Y288" s="6">
        <v>7000</v>
      </c>
      <c r="Z288" s="4">
        <v>7000</v>
      </c>
      <c r="AA288" s="6">
        <v>10000</v>
      </c>
      <c r="AB288" s="4">
        <v>3000</v>
      </c>
      <c r="AC288" s="6">
        <v>5000</v>
      </c>
      <c r="AD288" s="4">
        <v>5000</v>
      </c>
      <c r="AE288" s="6">
        <v>7000</v>
      </c>
      <c r="AF288" s="4">
        <v>7000</v>
      </c>
      <c r="AG288" s="6">
        <v>10000</v>
      </c>
      <c r="AH288" s="4">
        <v>2000</v>
      </c>
      <c r="AI288" s="6">
        <v>2500</v>
      </c>
      <c r="AJ288" s="4">
        <v>2500</v>
      </c>
      <c r="AK288" s="6">
        <v>3000</v>
      </c>
      <c r="AL288" s="4">
        <v>3000</v>
      </c>
      <c r="AM288" s="6">
        <v>4000</v>
      </c>
    </row>
    <row r="289" spans="1:39" s="66" customFormat="1">
      <c r="A289" s="543" t="s">
        <v>788</v>
      </c>
      <c r="B289" s="167" t="s">
        <v>789</v>
      </c>
      <c r="C289" s="168" t="s">
        <v>43</v>
      </c>
      <c r="D289" s="218">
        <f t="shared" si="41"/>
        <v>6450</v>
      </c>
      <c r="F289" s="229">
        <f t="shared" si="35"/>
        <v>30</v>
      </c>
      <c r="G289" s="258">
        <f t="shared" si="36"/>
        <v>4250</v>
      </c>
      <c r="H289" s="258">
        <f t="shared" si="37"/>
        <v>4650</v>
      </c>
      <c r="I289" s="281">
        <f t="shared" si="38"/>
        <v>6450</v>
      </c>
      <c r="J289" s="268">
        <v>4500</v>
      </c>
      <c r="K289" s="269">
        <v>6000</v>
      </c>
      <c r="L289" s="268">
        <v>4500</v>
      </c>
      <c r="M289" s="269">
        <v>6000</v>
      </c>
      <c r="N289" s="268">
        <v>4500</v>
      </c>
      <c r="O289" s="270">
        <v>10000</v>
      </c>
      <c r="P289" s="268">
        <v>3500</v>
      </c>
      <c r="Q289" s="269">
        <v>4500</v>
      </c>
      <c r="R289" s="258">
        <v>4000</v>
      </c>
      <c r="S289" s="259">
        <v>5000</v>
      </c>
      <c r="T289" s="268">
        <v>4500</v>
      </c>
      <c r="U289" s="270">
        <v>8000</v>
      </c>
      <c r="V289" s="268">
        <v>3500</v>
      </c>
      <c r="W289" s="270">
        <v>4500</v>
      </c>
      <c r="X289" s="268">
        <v>4000</v>
      </c>
      <c r="Y289" s="270">
        <v>5000</v>
      </c>
      <c r="Z289" s="268">
        <v>4500</v>
      </c>
      <c r="AA289" s="270">
        <v>8000</v>
      </c>
      <c r="AB289" s="268">
        <v>3500</v>
      </c>
      <c r="AC289" s="270">
        <v>4500</v>
      </c>
      <c r="AD289" s="268">
        <v>4000</v>
      </c>
      <c r="AE289" s="270">
        <v>5000</v>
      </c>
      <c r="AF289" s="268">
        <v>4500</v>
      </c>
      <c r="AG289" s="270">
        <v>8000</v>
      </c>
      <c r="AH289" s="268">
        <v>3500</v>
      </c>
      <c r="AI289" s="270">
        <v>4500</v>
      </c>
      <c r="AJ289" s="268">
        <v>4000</v>
      </c>
      <c r="AK289" s="270">
        <v>5000</v>
      </c>
      <c r="AL289" s="268">
        <v>4500</v>
      </c>
      <c r="AM289" s="270">
        <v>8000</v>
      </c>
    </row>
    <row r="290" spans="1:39" s="66" customFormat="1">
      <c r="A290" s="544"/>
      <c r="B290" s="84" t="s">
        <v>790</v>
      </c>
      <c r="C290" s="89" t="s">
        <v>43</v>
      </c>
      <c r="D290" s="219">
        <f t="shared" si="41"/>
        <v>14400</v>
      </c>
      <c r="F290" s="79">
        <f t="shared" si="35"/>
        <v>30</v>
      </c>
      <c r="G290" s="33">
        <f t="shared" si="36"/>
        <v>11400</v>
      </c>
      <c r="H290" s="33">
        <f t="shared" si="37"/>
        <v>12700</v>
      </c>
      <c r="I290" s="278">
        <f t="shared" si="38"/>
        <v>14400</v>
      </c>
      <c r="J290" s="4">
        <v>13000</v>
      </c>
      <c r="K290" s="5">
        <v>15000</v>
      </c>
      <c r="L290" s="4">
        <v>13000</v>
      </c>
      <c r="M290" s="5">
        <v>15000</v>
      </c>
      <c r="N290" s="4">
        <v>12000</v>
      </c>
      <c r="O290" s="6">
        <v>18000</v>
      </c>
      <c r="P290" s="4">
        <v>10000</v>
      </c>
      <c r="Q290" s="5">
        <v>11500</v>
      </c>
      <c r="R290" s="33">
        <v>11000</v>
      </c>
      <c r="S290" s="37">
        <v>13000</v>
      </c>
      <c r="T290" s="4">
        <v>12000</v>
      </c>
      <c r="U290" s="6">
        <v>15500</v>
      </c>
      <c r="V290" s="4">
        <v>10000</v>
      </c>
      <c r="W290" s="6">
        <v>11500</v>
      </c>
      <c r="X290" s="4">
        <v>11000</v>
      </c>
      <c r="Y290" s="6">
        <v>13000</v>
      </c>
      <c r="Z290" s="4">
        <v>12000</v>
      </c>
      <c r="AA290" s="6">
        <v>15500</v>
      </c>
      <c r="AB290" s="4">
        <v>10000</v>
      </c>
      <c r="AC290" s="6">
        <v>11500</v>
      </c>
      <c r="AD290" s="4">
        <v>12000</v>
      </c>
      <c r="AE290" s="6">
        <v>15000</v>
      </c>
      <c r="AF290" s="4">
        <v>14000</v>
      </c>
      <c r="AG290" s="6">
        <v>17500</v>
      </c>
      <c r="AH290" s="4">
        <v>10000</v>
      </c>
      <c r="AI290" s="6">
        <v>11500</v>
      </c>
      <c r="AJ290" s="4">
        <v>11000</v>
      </c>
      <c r="AK290" s="6">
        <v>13000</v>
      </c>
      <c r="AL290" s="4">
        <v>12000</v>
      </c>
      <c r="AM290" s="6">
        <v>15500</v>
      </c>
    </row>
    <row r="291" spans="1:39" s="66" customFormat="1">
      <c r="A291" s="544"/>
      <c r="B291" s="167" t="s">
        <v>791</v>
      </c>
      <c r="C291" s="168" t="s">
        <v>43</v>
      </c>
      <c r="D291" s="218">
        <f t="shared" si="41"/>
        <v>14000</v>
      </c>
      <c r="F291" s="170">
        <f t="shared" si="35"/>
        <v>30</v>
      </c>
      <c r="G291" s="171">
        <f t="shared" si="36"/>
        <v>11800</v>
      </c>
      <c r="H291" s="171">
        <f t="shared" si="37"/>
        <v>13200</v>
      </c>
      <c r="I291" s="275">
        <f t="shared" si="38"/>
        <v>14000</v>
      </c>
      <c r="J291" s="174">
        <v>10000</v>
      </c>
      <c r="K291" s="175">
        <v>12000</v>
      </c>
      <c r="L291" s="174">
        <v>10000</v>
      </c>
      <c r="M291" s="175">
        <v>12000</v>
      </c>
      <c r="N291" s="174">
        <v>11000</v>
      </c>
      <c r="O291" s="176">
        <v>15000</v>
      </c>
      <c r="P291" s="174">
        <v>9000</v>
      </c>
      <c r="Q291" s="175">
        <v>10500</v>
      </c>
      <c r="R291" s="171">
        <v>10000</v>
      </c>
      <c r="S291" s="172">
        <v>12000</v>
      </c>
      <c r="T291" s="174">
        <v>11000</v>
      </c>
      <c r="U291" s="176">
        <v>13000</v>
      </c>
      <c r="V291" s="174">
        <v>15000</v>
      </c>
      <c r="W291" s="176">
        <v>18000</v>
      </c>
      <c r="X291" s="174">
        <v>15000</v>
      </c>
      <c r="Y291" s="176">
        <v>18000</v>
      </c>
      <c r="Z291" s="174">
        <v>15000</v>
      </c>
      <c r="AA291" s="176">
        <v>18000</v>
      </c>
      <c r="AB291" s="174">
        <v>9000</v>
      </c>
      <c r="AC291" s="176">
        <v>15000</v>
      </c>
      <c r="AD291" s="174">
        <v>15000</v>
      </c>
      <c r="AE291" s="176">
        <v>18000</v>
      </c>
      <c r="AF291" s="174">
        <v>15000</v>
      </c>
      <c r="AG291" s="176">
        <v>18000</v>
      </c>
      <c r="AH291" s="174">
        <v>9000</v>
      </c>
      <c r="AI291" s="176">
        <v>10500</v>
      </c>
      <c r="AJ291" s="174">
        <v>10000</v>
      </c>
      <c r="AK291" s="176">
        <v>12000</v>
      </c>
      <c r="AL291" s="174">
        <v>11000</v>
      </c>
      <c r="AM291" s="176">
        <v>13000</v>
      </c>
    </row>
    <row r="292" spans="1:39" s="66" customFormat="1">
      <c r="A292" s="544"/>
      <c r="B292" s="84" t="s">
        <v>792</v>
      </c>
      <c r="C292" s="89" t="s">
        <v>43</v>
      </c>
      <c r="D292" s="219">
        <f t="shared" si="41"/>
        <v>14500</v>
      </c>
      <c r="F292" s="79">
        <f t="shared" si="35"/>
        <v>30</v>
      </c>
      <c r="G292" s="33">
        <f t="shared" si="36"/>
        <v>10600</v>
      </c>
      <c r="H292" s="33">
        <f t="shared" si="37"/>
        <v>11800</v>
      </c>
      <c r="I292" s="278">
        <f t="shared" si="38"/>
        <v>14500</v>
      </c>
      <c r="J292" s="4">
        <v>10000</v>
      </c>
      <c r="K292" s="5">
        <v>12000</v>
      </c>
      <c r="L292" s="33">
        <v>10000</v>
      </c>
      <c r="M292" s="37">
        <v>12000</v>
      </c>
      <c r="N292" s="4">
        <v>10500</v>
      </c>
      <c r="O292" s="6">
        <v>15000</v>
      </c>
      <c r="P292" s="4">
        <v>10000</v>
      </c>
      <c r="Q292" s="5">
        <v>12000</v>
      </c>
      <c r="R292" s="33">
        <v>10000</v>
      </c>
      <c r="S292" s="37">
        <v>12000</v>
      </c>
      <c r="T292" s="4">
        <v>10500</v>
      </c>
      <c r="U292" s="6">
        <v>15000</v>
      </c>
      <c r="V292" s="4">
        <v>10000</v>
      </c>
      <c r="W292" s="6">
        <v>12000</v>
      </c>
      <c r="X292" s="4">
        <v>12000</v>
      </c>
      <c r="Y292" s="6">
        <v>15000</v>
      </c>
      <c r="Z292" s="4">
        <v>15000</v>
      </c>
      <c r="AA292" s="6">
        <v>18000</v>
      </c>
      <c r="AB292" s="4">
        <v>10000</v>
      </c>
      <c r="AC292" s="6">
        <v>12000</v>
      </c>
      <c r="AD292" s="4">
        <v>12000</v>
      </c>
      <c r="AE292" s="6">
        <v>15000</v>
      </c>
      <c r="AF292" s="4">
        <v>15000</v>
      </c>
      <c r="AG292" s="6">
        <v>18000</v>
      </c>
      <c r="AH292" s="4">
        <v>8000</v>
      </c>
      <c r="AI292" s="6">
        <v>10000</v>
      </c>
      <c r="AJ292" s="4">
        <v>9000</v>
      </c>
      <c r="AK292" s="6">
        <v>11000</v>
      </c>
      <c r="AL292" s="4">
        <v>12500</v>
      </c>
      <c r="AM292" s="6">
        <v>15500</v>
      </c>
    </row>
    <row r="293" spans="1:39" s="66" customFormat="1" ht="15.75" thickBot="1">
      <c r="A293" s="545"/>
      <c r="B293" s="177" t="s">
        <v>793</v>
      </c>
      <c r="C293" s="178" t="s">
        <v>43</v>
      </c>
      <c r="D293" s="220">
        <f t="shared" si="41"/>
        <v>20400</v>
      </c>
      <c r="F293" s="179">
        <f t="shared" ref="F293" si="42">COUNT(J293:AM293)</f>
        <v>30</v>
      </c>
      <c r="G293" s="180">
        <f t="shared" ref="G293" si="43">AVERAGE(J293,K293,P293,Q293,V293,W293,AB293,AC293,AH293,AI293)</f>
        <v>15950</v>
      </c>
      <c r="H293" s="180">
        <f t="shared" ref="H293" si="44">AVERAGE(L293,M293,R293,S293,X293,Y293,AD293,AE293,AJ293,AK293)</f>
        <v>17000</v>
      </c>
      <c r="I293" s="279">
        <f t="shared" ref="I293" si="45">AVERAGE(N293,O293,T293,U293,Z293,AA293,AF293,AG293,AL293,AM293)</f>
        <v>20400</v>
      </c>
      <c r="J293" s="182">
        <v>16000</v>
      </c>
      <c r="K293" s="183">
        <v>18000</v>
      </c>
      <c r="L293" s="180">
        <v>16000</v>
      </c>
      <c r="M293" s="181">
        <v>18000</v>
      </c>
      <c r="N293" s="182">
        <v>19000</v>
      </c>
      <c r="O293" s="184">
        <v>24000</v>
      </c>
      <c r="P293" s="182">
        <v>16000</v>
      </c>
      <c r="Q293" s="183">
        <v>18000</v>
      </c>
      <c r="R293" s="180">
        <v>16000</v>
      </c>
      <c r="S293" s="181">
        <v>18000</v>
      </c>
      <c r="T293" s="182">
        <v>19000</v>
      </c>
      <c r="U293" s="184">
        <v>24000</v>
      </c>
      <c r="V293" s="182">
        <v>14000</v>
      </c>
      <c r="W293" s="184">
        <v>16500</v>
      </c>
      <c r="X293" s="182">
        <v>15500</v>
      </c>
      <c r="Y293" s="184">
        <v>18500</v>
      </c>
      <c r="Z293" s="182">
        <v>17000</v>
      </c>
      <c r="AA293" s="184">
        <v>21000</v>
      </c>
      <c r="AB293" s="182">
        <v>14000</v>
      </c>
      <c r="AC293" s="184">
        <v>16500</v>
      </c>
      <c r="AD293" s="182">
        <v>15500</v>
      </c>
      <c r="AE293" s="184">
        <v>18500</v>
      </c>
      <c r="AF293" s="182">
        <v>17000</v>
      </c>
      <c r="AG293" s="184">
        <v>25000</v>
      </c>
      <c r="AH293" s="182">
        <v>14000</v>
      </c>
      <c r="AI293" s="184">
        <v>16500</v>
      </c>
      <c r="AJ293" s="182">
        <v>15500</v>
      </c>
      <c r="AK293" s="184">
        <v>18500</v>
      </c>
      <c r="AL293" s="182">
        <v>17000</v>
      </c>
      <c r="AM293" s="184">
        <v>21000</v>
      </c>
    </row>
    <row r="294" spans="1:39" ht="15.75" thickBot="1"/>
    <row r="295" spans="1:39" s="120" customFormat="1" ht="15.75" thickBot="1">
      <c r="A295" s="485" t="s">
        <v>469</v>
      </c>
      <c r="B295" s="555" t="s">
        <v>794</v>
      </c>
      <c r="C295" s="556"/>
      <c r="D295" s="557"/>
      <c r="E295" s="141"/>
      <c r="F295" s="482" t="s">
        <v>127</v>
      </c>
      <c r="G295" s="549" t="s">
        <v>548</v>
      </c>
      <c r="H295" s="550"/>
      <c r="I295" s="551"/>
      <c r="J295" s="546" t="s">
        <v>795</v>
      </c>
      <c r="K295" s="547"/>
      <c r="L295" s="547"/>
      <c r="M295" s="547"/>
      <c r="N295" s="547"/>
      <c r="O295" s="548"/>
      <c r="P295" s="562" t="s">
        <v>796</v>
      </c>
      <c r="Q295" s="563"/>
      <c r="R295" s="563"/>
      <c r="S295" s="563"/>
      <c r="T295" s="563"/>
      <c r="U295" s="564"/>
    </row>
    <row r="296" spans="1:39" s="120" customFormat="1" ht="15.75" thickBot="1">
      <c r="A296" s="486"/>
      <c r="B296" s="558" t="s">
        <v>797</v>
      </c>
      <c r="C296" s="560" t="s">
        <v>124</v>
      </c>
      <c r="D296" s="482" t="s">
        <v>669</v>
      </c>
      <c r="E296" s="141"/>
      <c r="F296" s="483"/>
      <c r="G296" s="552"/>
      <c r="H296" s="553"/>
      <c r="I296" s="554"/>
      <c r="J296" s="546" t="s">
        <v>798</v>
      </c>
      <c r="K296" s="547"/>
      <c r="L296" s="547"/>
      <c r="M296" s="547" t="s">
        <v>553</v>
      </c>
      <c r="N296" s="547"/>
      <c r="O296" s="548"/>
      <c r="P296" s="546" t="s">
        <v>798</v>
      </c>
      <c r="Q296" s="547"/>
      <c r="R296" s="547"/>
      <c r="S296" s="547" t="s">
        <v>553</v>
      </c>
      <c r="T296" s="547"/>
      <c r="U296" s="548"/>
    </row>
    <row r="297" spans="1:39" s="120" customFormat="1" ht="15.75" thickBot="1">
      <c r="A297" s="487"/>
      <c r="B297" s="559"/>
      <c r="C297" s="561"/>
      <c r="D297" s="484"/>
      <c r="E297" s="141"/>
      <c r="F297" s="484"/>
      <c r="G297" s="3" t="s">
        <v>799</v>
      </c>
      <c r="H297" s="31" t="s">
        <v>800</v>
      </c>
      <c r="I297" s="31" t="s">
        <v>801</v>
      </c>
      <c r="J297" s="31" t="s">
        <v>799</v>
      </c>
      <c r="K297" s="31" t="s">
        <v>800</v>
      </c>
      <c r="L297" s="1" t="s">
        <v>801</v>
      </c>
      <c r="M297" s="31" t="s">
        <v>799</v>
      </c>
      <c r="N297" s="31" t="s">
        <v>800</v>
      </c>
      <c r="O297" s="31" t="s">
        <v>801</v>
      </c>
      <c r="P297" s="31" t="s">
        <v>799</v>
      </c>
      <c r="Q297" s="31" t="s">
        <v>800</v>
      </c>
      <c r="R297" s="31" t="s">
        <v>801</v>
      </c>
      <c r="S297" s="31" t="s">
        <v>799</v>
      </c>
      <c r="T297" s="31" t="s">
        <v>800</v>
      </c>
      <c r="U297" s="30" t="s">
        <v>801</v>
      </c>
    </row>
    <row r="298" spans="1:39">
      <c r="A298" s="543" t="s">
        <v>802</v>
      </c>
      <c r="B298" s="67" t="s">
        <v>803</v>
      </c>
      <c r="C298" s="77" t="s">
        <v>43</v>
      </c>
      <c r="D298" s="217">
        <f>I298</f>
        <v>73750</v>
      </c>
      <c r="F298" s="77">
        <f t="shared" ref="F298:F361" si="46">COUNT(J298:U298)</f>
        <v>12</v>
      </c>
      <c r="G298" s="137">
        <f>AVERAGE(J298,M298,P298,S298)</f>
        <v>37500</v>
      </c>
      <c r="H298" s="138">
        <f>AVERAGE(K298,N298,Q298,T298)</f>
        <v>55625</v>
      </c>
      <c r="I298" s="292">
        <f>AVERAGE(L298,O298,R298,U298)</f>
        <v>73750</v>
      </c>
      <c r="J298" s="134">
        <v>30000</v>
      </c>
      <c r="K298" s="135">
        <v>40000</v>
      </c>
      <c r="L298" s="136">
        <v>50000</v>
      </c>
      <c r="M298" s="134">
        <v>40000</v>
      </c>
      <c r="N298" s="135">
        <v>60000</v>
      </c>
      <c r="O298" s="136">
        <v>80000</v>
      </c>
      <c r="P298" s="134">
        <v>35000</v>
      </c>
      <c r="Q298" s="135">
        <v>50000</v>
      </c>
      <c r="R298" s="136">
        <v>65000</v>
      </c>
      <c r="S298" s="134">
        <v>45000</v>
      </c>
      <c r="T298" s="135">
        <v>72500</v>
      </c>
      <c r="U298" s="136">
        <v>100000</v>
      </c>
    </row>
    <row r="299" spans="1:39" s="169" customFormat="1">
      <c r="A299" s="544"/>
      <c r="B299" s="227" t="s">
        <v>804</v>
      </c>
      <c r="C299" s="170" t="s">
        <v>43</v>
      </c>
      <c r="D299" s="218">
        <f>I299</f>
        <v>60500</v>
      </c>
      <c r="F299" s="170">
        <f t="shared" si="46"/>
        <v>12</v>
      </c>
      <c r="G299" s="285">
        <f t="shared" ref="G299:G362" si="47">AVERAGE(J299,M299,P299,S299)</f>
        <v>32500</v>
      </c>
      <c r="H299" s="286">
        <f t="shared" ref="H299:H362" si="48">AVERAGE(K299,N299,Q299,T299)</f>
        <v>46500</v>
      </c>
      <c r="I299" s="293">
        <f t="shared" ref="I299:I362" si="49">AVERAGE(L299,O299,R299,U299)</f>
        <v>60500</v>
      </c>
      <c r="J299" s="174">
        <v>26000</v>
      </c>
      <c r="K299" s="175">
        <v>34000</v>
      </c>
      <c r="L299" s="176">
        <v>42000</v>
      </c>
      <c r="M299" s="174">
        <v>32000</v>
      </c>
      <c r="N299" s="175">
        <v>48500</v>
      </c>
      <c r="O299" s="176">
        <v>65000</v>
      </c>
      <c r="P299" s="174">
        <v>30000</v>
      </c>
      <c r="Q299" s="175">
        <v>42500</v>
      </c>
      <c r="R299" s="176">
        <v>55000</v>
      </c>
      <c r="S299" s="174">
        <v>42000</v>
      </c>
      <c r="T299" s="175">
        <v>61000</v>
      </c>
      <c r="U299" s="176">
        <v>80000</v>
      </c>
    </row>
    <row r="300" spans="1:39">
      <c r="A300" s="544"/>
      <c r="B300" s="69" t="s">
        <v>805</v>
      </c>
      <c r="C300" s="79" t="s">
        <v>43</v>
      </c>
      <c r="D300" s="219">
        <f t="shared" ref="D300:D363" si="50">I300</f>
        <v>63250</v>
      </c>
      <c r="F300" s="79">
        <f t="shared" si="46"/>
        <v>12</v>
      </c>
      <c r="G300" s="139">
        <f t="shared" si="47"/>
        <v>33625</v>
      </c>
      <c r="H300" s="140">
        <f t="shared" si="48"/>
        <v>48437.5</v>
      </c>
      <c r="I300" s="294">
        <f t="shared" si="49"/>
        <v>63250</v>
      </c>
      <c r="J300" s="4">
        <v>26500</v>
      </c>
      <c r="K300" s="5">
        <v>34750</v>
      </c>
      <c r="L300" s="6">
        <v>43000</v>
      </c>
      <c r="M300" s="4">
        <v>33000</v>
      </c>
      <c r="N300" s="5">
        <v>50000</v>
      </c>
      <c r="O300" s="6">
        <v>67000</v>
      </c>
      <c r="P300" s="4">
        <v>32000</v>
      </c>
      <c r="Q300" s="5">
        <v>44500</v>
      </c>
      <c r="R300" s="6">
        <v>57000</v>
      </c>
      <c r="S300" s="4">
        <v>43000</v>
      </c>
      <c r="T300" s="5">
        <v>64500</v>
      </c>
      <c r="U300" s="6">
        <v>86000</v>
      </c>
    </row>
    <row r="301" spans="1:39" s="169" customFormat="1">
      <c r="A301" s="544"/>
      <c r="B301" s="227" t="s">
        <v>806</v>
      </c>
      <c r="C301" s="170" t="s">
        <v>43</v>
      </c>
      <c r="D301" s="218">
        <f t="shared" si="50"/>
        <v>63750</v>
      </c>
      <c r="F301" s="170">
        <f t="shared" si="46"/>
        <v>12</v>
      </c>
      <c r="G301" s="285">
        <f t="shared" si="47"/>
        <v>34250</v>
      </c>
      <c r="H301" s="286">
        <f t="shared" si="48"/>
        <v>49000</v>
      </c>
      <c r="I301" s="293">
        <f t="shared" si="49"/>
        <v>63750</v>
      </c>
      <c r="J301" s="174">
        <v>27000</v>
      </c>
      <c r="K301" s="175">
        <v>35500</v>
      </c>
      <c r="L301" s="176">
        <v>44000</v>
      </c>
      <c r="M301" s="174">
        <v>34000</v>
      </c>
      <c r="N301" s="175">
        <v>51000</v>
      </c>
      <c r="O301" s="176">
        <v>68000</v>
      </c>
      <c r="P301" s="174">
        <v>33000</v>
      </c>
      <c r="Q301" s="175">
        <v>45500</v>
      </c>
      <c r="R301" s="176">
        <v>58000</v>
      </c>
      <c r="S301" s="174">
        <v>43000</v>
      </c>
      <c r="T301" s="175">
        <v>64000</v>
      </c>
      <c r="U301" s="176">
        <v>85000</v>
      </c>
    </row>
    <row r="302" spans="1:39">
      <c r="A302" s="544"/>
      <c r="B302" s="69" t="s">
        <v>807</v>
      </c>
      <c r="C302" s="79" t="s">
        <v>43</v>
      </c>
      <c r="D302" s="219">
        <f t="shared" si="50"/>
        <v>49500</v>
      </c>
      <c r="F302" s="79">
        <f t="shared" si="46"/>
        <v>12</v>
      </c>
      <c r="G302" s="139">
        <f t="shared" si="47"/>
        <v>28250</v>
      </c>
      <c r="H302" s="140">
        <f t="shared" si="48"/>
        <v>38875</v>
      </c>
      <c r="I302" s="294">
        <f t="shared" si="49"/>
        <v>49500</v>
      </c>
      <c r="J302" s="4">
        <v>23000</v>
      </c>
      <c r="K302" s="5">
        <v>30500</v>
      </c>
      <c r="L302" s="6">
        <v>38000</v>
      </c>
      <c r="M302" s="4">
        <v>27000</v>
      </c>
      <c r="N302" s="5">
        <v>38500</v>
      </c>
      <c r="O302" s="6">
        <v>50000</v>
      </c>
      <c r="P302" s="4">
        <v>28000</v>
      </c>
      <c r="Q302" s="5">
        <v>36500</v>
      </c>
      <c r="R302" s="6">
        <v>45000</v>
      </c>
      <c r="S302" s="4">
        <v>35000</v>
      </c>
      <c r="T302" s="5">
        <v>50000</v>
      </c>
      <c r="U302" s="6">
        <v>65000</v>
      </c>
    </row>
    <row r="303" spans="1:39" s="169" customFormat="1" ht="15.75" thickBot="1">
      <c r="A303" s="545"/>
      <c r="B303" s="230" t="s">
        <v>808</v>
      </c>
      <c r="C303" s="179" t="s">
        <v>43</v>
      </c>
      <c r="D303" s="220">
        <f t="shared" si="50"/>
        <v>47000</v>
      </c>
      <c r="F303" s="170">
        <f t="shared" si="46"/>
        <v>12</v>
      </c>
      <c r="G303" s="285">
        <f t="shared" si="47"/>
        <v>26500</v>
      </c>
      <c r="H303" s="286">
        <f t="shared" si="48"/>
        <v>36750</v>
      </c>
      <c r="I303" s="293">
        <f t="shared" si="49"/>
        <v>47000</v>
      </c>
      <c r="J303" s="174">
        <v>22000</v>
      </c>
      <c r="K303" s="175">
        <v>29500</v>
      </c>
      <c r="L303" s="176">
        <v>37000</v>
      </c>
      <c r="M303" s="174">
        <v>26000</v>
      </c>
      <c r="N303" s="175">
        <v>36500</v>
      </c>
      <c r="O303" s="176">
        <v>47000</v>
      </c>
      <c r="P303" s="174">
        <v>24000</v>
      </c>
      <c r="Q303" s="175">
        <v>34000</v>
      </c>
      <c r="R303" s="176">
        <v>44000</v>
      </c>
      <c r="S303" s="174">
        <v>34000</v>
      </c>
      <c r="T303" s="175">
        <v>47000</v>
      </c>
      <c r="U303" s="176">
        <v>60000</v>
      </c>
    </row>
    <row r="304" spans="1:39">
      <c r="A304" s="543" t="s">
        <v>809</v>
      </c>
      <c r="B304" s="133" t="s">
        <v>810</v>
      </c>
      <c r="C304" s="79" t="s">
        <v>43</v>
      </c>
      <c r="D304" s="219">
        <f t="shared" si="50"/>
        <v>46125</v>
      </c>
      <c r="F304" s="79">
        <f t="shared" si="46"/>
        <v>12</v>
      </c>
      <c r="G304" s="139">
        <f t="shared" si="47"/>
        <v>28750</v>
      </c>
      <c r="H304" s="140">
        <f t="shared" si="48"/>
        <v>37437.5</v>
      </c>
      <c r="I304" s="294">
        <f t="shared" si="49"/>
        <v>46125</v>
      </c>
      <c r="J304" s="4">
        <v>23000</v>
      </c>
      <c r="K304" s="5">
        <v>29250</v>
      </c>
      <c r="L304" s="6">
        <v>35500</v>
      </c>
      <c r="M304" s="4">
        <v>28000</v>
      </c>
      <c r="N304" s="5">
        <v>36500</v>
      </c>
      <c r="O304" s="6">
        <v>45000</v>
      </c>
      <c r="P304" s="4">
        <v>26000</v>
      </c>
      <c r="Q304" s="5">
        <v>35500</v>
      </c>
      <c r="R304" s="6">
        <v>45000</v>
      </c>
      <c r="S304" s="4">
        <v>38000</v>
      </c>
      <c r="T304" s="5">
        <v>48500</v>
      </c>
      <c r="U304" s="6">
        <v>59000</v>
      </c>
    </row>
    <row r="305" spans="1:21" s="169" customFormat="1">
      <c r="A305" s="544"/>
      <c r="B305" s="287" t="s">
        <v>811</v>
      </c>
      <c r="C305" s="170" t="s">
        <v>43</v>
      </c>
      <c r="D305" s="218">
        <f t="shared" si="50"/>
        <v>41375</v>
      </c>
      <c r="F305" s="170">
        <f t="shared" si="46"/>
        <v>12</v>
      </c>
      <c r="G305" s="285">
        <f t="shared" si="47"/>
        <v>27125</v>
      </c>
      <c r="H305" s="286">
        <f t="shared" si="48"/>
        <v>34250</v>
      </c>
      <c r="I305" s="293">
        <f t="shared" si="49"/>
        <v>41375</v>
      </c>
      <c r="J305" s="174">
        <v>22000</v>
      </c>
      <c r="K305" s="175">
        <v>27500</v>
      </c>
      <c r="L305" s="176">
        <v>33000</v>
      </c>
      <c r="M305" s="174">
        <v>27500</v>
      </c>
      <c r="N305" s="175">
        <v>32500</v>
      </c>
      <c r="O305" s="176">
        <v>37500</v>
      </c>
      <c r="P305" s="174">
        <v>24000</v>
      </c>
      <c r="Q305" s="175">
        <v>32000</v>
      </c>
      <c r="R305" s="176">
        <v>40000</v>
      </c>
      <c r="S305" s="174">
        <v>35000</v>
      </c>
      <c r="T305" s="175">
        <v>45000</v>
      </c>
      <c r="U305" s="176">
        <v>55000</v>
      </c>
    </row>
    <row r="306" spans="1:21">
      <c r="A306" s="544"/>
      <c r="B306" s="133" t="s">
        <v>812</v>
      </c>
      <c r="C306" s="79" t="s">
        <v>43</v>
      </c>
      <c r="D306" s="219">
        <f t="shared" si="50"/>
        <v>39375</v>
      </c>
      <c r="F306" s="79">
        <f t="shared" si="46"/>
        <v>12</v>
      </c>
      <c r="G306" s="139">
        <f t="shared" si="47"/>
        <v>26250</v>
      </c>
      <c r="H306" s="140">
        <f t="shared" si="48"/>
        <v>32812.5</v>
      </c>
      <c r="I306" s="294">
        <f t="shared" si="49"/>
        <v>39375</v>
      </c>
      <c r="J306" s="4">
        <v>21000</v>
      </c>
      <c r="K306" s="5">
        <v>24500</v>
      </c>
      <c r="L306" s="6">
        <v>28000</v>
      </c>
      <c r="M306" s="4">
        <v>24000</v>
      </c>
      <c r="N306" s="5">
        <v>30000</v>
      </c>
      <c r="O306" s="6">
        <v>36000</v>
      </c>
      <c r="P306" s="4">
        <v>23500</v>
      </c>
      <c r="Q306" s="5">
        <v>29750</v>
      </c>
      <c r="R306" s="6">
        <v>36000</v>
      </c>
      <c r="S306" s="4">
        <v>36500</v>
      </c>
      <c r="T306" s="5">
        <v>47000</v>
      </c>
      <c r="U306" s="6">
        <v>57500</v>
      </c>
    </row>
    <row r="307" spans="1:21" s="169" customFormat="1">
      <c r="A307" s="544"/>
      <c r="B307" s="287" t="s">
        <v>813</v>
      </c>
      <c r="C307" s="170" t="s">
        <v>43</v>
      </c>
      <c r="D307" s="218">
        <f t="shared" si="50"/>
        <v>41000</v>
      </c>
      <c r="F307" s="170">
        <f t="shared" si="46"/>
        <v>12</v>
      </c>
      <c r="G307" s="285">
        <f t="shared" si="47"/>
        <v>27150</v>
      </c>
      <c r="H307" s="286">
        <f t="shared" si="48"/>
        <v>34075</v>
      </c>
      <c r="I307" s="293">
        <f t="shared" si="49"/>
        <v>41000</v>
      </c>
      <c r="J307" s="174">
        <v>21600</v>
      </c>
      <c r="K307" s="175">
        <v>25800</v>
      </c>
      <c r="L307" s="176">
        <v>30000</v>
      </c>
      <c r="M307" s="174">
        <v>25000</v>
      </c>
      <c r="N307" s="175">
        <v>32500</v>
      </c>
      <c r="O307" s="176">
        <v>40000</v>
      </c>
      <c r="P307" s="174">
        <v>24500</v>
      </c>
      <c r="Q307" s="175">
        <v>30250</v>
      </c>
      <c r="R307" s="176">
        <v>36000</v>
      </c>
      <c r="S307" s="174">
        <v>37500</v>
      </c>
      <c r="T307" s="175">
        <v>47750</v>
      </c>
      <c r="U307" s="176">
        <v>58000</v>
      </c>
    </row>
    <row r="308" spans="1:21">
      <c r="A308" s="544"/>
      <c r="B308" s="133" t="s">
        <v>814</v>
      </c>
      <c r="C308" s="79" t="s">
        <v>43</v>
      </c>
      <c r="D308" s="219">
        <f t="shared" si="50"/>
        <v>38125</v>
      </c>
      <c r="F308" s="79">
        <f t="shared" si="46"/>
        <v>12</v>
      </c>
      <c r="G308" s="139">
        <f t="shared" si="47"/>
        <v>24375</v>
      </c>
      <c r="H308" s="140">
        <f t="shared" si="48"/>
        <v>31250</v>
      </c>
      <c r="I308" s="294">
        <f t="shared" si="49"/>
        <v>38125</v>
      </c>
      <c r="J308" s="4">
        <v>17500</v>
      </c>
      <c r="K308" s="5">
        <v>21500</v>
      </c>
      <c r="L308" s="6">
        <v>25500</v>
      </c>
      <c r="M308" s="4">
        <v>22000</v>
      </c>
      <c r="N308" s="5">
        <v>28000</v>
      </c>
      <c r="O308" s="6">
        <v>34000</v>
      </c>
      <c r="P308" s="4">
        <v>23000</v>
      </c>
      <c r="Q308" s="5">
        <v>30500</v>
      </c>
      <c r="R308" s="6">
        <v>38000</v>
      </c>
      <c r="S308" s="4">
        <v>35000</v>
      </c>
      <c r="T308" s="5">
        <v>45000</v>
      </c>
      <c r="U308" s="6">
        <v>55000</v>
      </c>
    </row>
    <row r="309" spans="1:21" s="169" customFormat="1">
      <c r="A309" s="544"/>
      <c r="B309" s="287" t="s">
        <v>815</v>
      </c>
      <c r="C309" s="170" t="s">
        <v>43</v>
      </c>
      <c r="D309" s="218">
        <f t="shared" si="50"/>
        <v>34125</v>
      </c>
      <c r="F309" s="170">
        <f t="shared" si="46"/>
        <v>12</v>
      </c>
      <c r="G309" s="285">
        <f t="shared" si="47"/>
        <v>22750</v>
      </c>
      <c r="H309" s="286">
        <f t="shared" si="48"/>
        <v>28437.5</v>
      </c>
      <c r="I309" s="293">
        <f t="shared" si="49"/>
        <v>34125</v>
      </c>
      <c r="J309" s="174">
        <v>16000</v>
      </c>
      <c r="K309" s="175">
        <v>20250</v>
      </c>
      <c r="L309" s="176">
        <v>24000</v>
      </c>
      <c r="M309" s="174">
        <v>20500</v>
      </c>
      <c r="N309" s="175">
        <v>26000</v>
      </c>
      <c r="O309" s="176">
        <v>32000</v>
      </c>
      <c r="P309" s="174">
        <v>23500</v>
      </c>
      <c r="Q309" s="175">
        <v>28500</v>
      </c>
      <c r="R309" s="176">
        <v>33500</v>
      </c>
      <c r="S309" s="174">
        <v>31000</v>
      </c>
      <c r="T309" s="175">
        <v>39000</v>
      </c>
      <c r="U309" s="176">
        <v>47000</v>
      </c>
    </row>
    <row r="310" spans="1:21">
      <c r="A310" s="544"/>
      <c r="B310" s="133" t="s">
        <v>816</v>
      </c>
      <c r="C310" s="79" t="s">
        <v>43</v>
      </c>
      <c r="D310" s="219">
        <f t="shared" si="50"/>
        <v>39500</v>
      </c>
      <c r="F310" s="79">
        <f t="shared" si="46"/>
        <v>12</v>
      </c>
      <c r="G310" s="139">
        <f t="shared" si="47"/>
        <v>27375</v>
      </c>
      <c r="H310" s="140">
        <f t="shared" si="48"/>
        <v>33437.5</v>
      </c>
      <c r="I310" s="294">
        <f t="shared" si="49"/>
        <v>39500</v>
      </c>
      <c r="J310" s="4">
        <v>18000</v>
      </c>
      <c r="K310" s="5">
        <v>23000</v>
      </c>
      <c r="L310" s="6">
        <v>28000</v>
      </c>
      <c r="M310" s="4">
        <v>24000</v>
      </c>
      <c r="N310" s="5">
        <v>29500</v>
      </c>
      <c r="O310" s="6">
        <v>35000</v>
      </c>
      <c r="P310" s="4">
        <v>29000</v>
      </c>
      <c r="Q310" s="5">
        <v>35250</v>
      </c>
      <c r="R310" s="6">
        <v>41500</v>
      </c>
      <c r="S310" s="4">
        <v>38500</v>
      </c>
      <c r="T310" s="5">
        <v>46000</v>
      </c>
      <c r="U310" s="6">
        <v>53500</v>
      </c>
    </row>
    <row r="311" spans="1:21" s="169" customFormat="1">
      <c r="A311" s="544"/>
      <c r="B311" s="287" t="s">
        <v>817</v>
      </c>
      <c r="C311" s="170" t="s">
        <v>43</v>
      </c>
      <c r="D311" s="218">
        <f t="shared" si="50"/>
        <v>35625</v>
      </c>
      <c r="F311" s="170">
        <f t="shared" si="46"/>
        <v>12</v>
      </c>
      <c r="G311" s="285">
        <f t="shared" si="47"/>
        <v>23250</v>
      </c>
      <c r="H311" s="286">
        <f t="shared" si="48"/>
        <v>29687.5</v>
      </c>
      <c r="I311" s="293">
        <f t="shared" si="49"/>
        <v>35625</v>
      </c>
      <c r="J311" s="174">
        <v>15500</v>
      </c>
      <c r="K311" s="175">
        <v>21250</v>
      </c>
      <c r="L311" s="176">
        <v>25000</v>
      </c>
      <c r="M311" s="174">
        <v>18500</v>
      </c>
      <c r="N311" s="175">
        <v>26000</v>
      </c>
      <c r="O311" s="176">
        <v>33500</v>
      </c>
      <c r="P311" s="174">
        <v>24000</v>
      </c>
      <c r="Q311" s="175">
        <v>29500</v>
      </c>
      <c r="R311" s="176">
        <v>35000</v>
      </c>
      <c r="S311" s="174">
        <v>35000</v>
      </c>
      <c r="T311" s="175">
        <v>42000</v>
      </c>
      <c r="U311" s="176">
        <v>49000</v>
      </c>
    </row>
    <row r="312" spans="1:21" ht="15.75" thickBot="1">
      <c r="A312" s="545"/>
      <c r="B312" s="133" t="s">
        <v>818</v>
      </c>
      <c r="C312" s="79" t="s">
        <v>43</v>
      </c>
      <c r="D312" s="219">
        <f t="shared" si="50"/>
        <v>36375</v>
      </c>
      <c r="F312" s="79">
        <f t="shared" si="46"/>
        <v>12</v>
      </c>
      <c r="G312" s="139">
        <f t="shared" si="47"/>
        <v>24500</v>
      </c>
      <c r="H312" s="140">
        <f t="shared" si="48"/>
        <v>30437.5</v>
      </c>
      <c r="I312" s="294">
        <f t="shared" si="49"/>
        <v>36375</v>
      </c>
      <c r="J312" s="4">
        <v>18000</v>
      </c>
      <c r="K312" s="5">
        <v>22000</v>
      </c>
      <c r="L312" s="6">
        <v>26000</v>
      </c>
      <c r="M312" s="4">
        <v>21500</v>
      </c>
      <c r="N312" s="5">
        <v>27000</v>
      </c>
      <c r="O312" s="6">
        <v>32500</v>
      </c>
      <c r="P312" s="4">
        <v>24000</v>
      </c>
      <c r="Q312" s="5">
        <v>29500</v>
      </c>
      <c r="R312" s="6">
        <v>35000</v>
      </c>
      <c r="S312" s="4">
        <v>34500</v>
      </c>
      <c r="T312" s="5">
        <v>43250</v>
      </c>
      <c r="U312" s="6">
        <v>52000</v>
      </c>
    </row>
    <row r="313" spans="1:21" s="169" customFormat="1">
      <c r="A313" s="543" t="s">
        <v>819</v>
      </c>
      <c r="B313" s="228" t="s">
        <v>820</v>
      </c>
      <c r="C313" s="229" t="s">
        <v>43</v>
      </c>
      <c r="D313" s="284">
        <f t="shared" si="50"/>
        <v>38625</v>
      </c>
      <c r="F313" s="170">
        <f t="shared" si="46"/>
        <v>12</v>
      </c>
      <c r="G313" s="285">
        <f t="shared" si="47"/>
        <v>24375</v>
      </c>
      <c r="H313" s="286">
        <f t="shared" si="48"/>
        <v>31500</v>
      </c>
      <c r="I313" s="293">
        <f t="shared" si="49"/>
        <v>38625</v>
      </c>
      <c r="J313" s="174">
        <v>19500</v>
      </c>
      <c r="K313" s="175">
        <v>24750</v>
      </c>
      <c r="L313" s="176">
        <v>30000</v>
      </c>
      <c r="M313" s="174">
        <v>24000</v>
      </c>
      <c r="N313" s="175">
        <v>31000</v>
      </c>
      <c r="O313" s="176">
        <v>38000</v>
      </c>
      <c r="P313" s="174">
        <v>22000</v>
      </c>
      <c r="Q313" s="175">
        <v>30000</v>
      </c>
      <c r="R313" s="176">
        <v>38000</v>
      </c>
      <c r="S313" s="174">
        <v>32000</v>
      </c>
      <c r="T313" s="175">
        <v>40250</v>
      </c>
      <c r="U313" s="176">
        <v>48500</v>
      </c>
    </row>
    <row r="314" spans="1:21">
      <c r="A314" s="544"/>
      <c r="B314" s="69" t="s">
        <v>821</v>
      </c>
      <c r="C314" s="79" t="s">
        <v>43</v>
      </c>
      <c r="D314" s="219">
        <f t="shared" si="50"/>
        <v>32875</v>
      </c>
      <c r="F314" s="79">
        <f t="shared" si="46"/>
        <v>12</v>
      </c>
      <c r="G314" s="139">
        <f t="shared" si="47"/>
        <v>22250</v>
      </c>
      <c r="H314" s="140">
        <f t="shared" si="48"/>
        <v>27625</v>
      </c>
      <c r="I314" s="294">
        <f t="shared" si="49"/>
        <v>32875</v>
      </c>
      <c r="J314" s="4">
        <v>17500</v>
      </c>
      <c r="K314" s="5">
        <v>20750</v>
      </c>
      <c r="L314" s="6">
        <v>24000</v>
      </c>
      <c r="M314" s="4">
        <v>20500</v>
      </c>
      <c r="N314" s="5">
        <v>25500</v>
      </c>
      <c r="O314" s="6">
        <v>30000</v>
      </c>
      <c r="P314" s="4">
        <v>20000</v>
      </c>
      <c r="Q314" s="5">
        <v>25250</v>
      </c>
      <c r="R314" s="6">
        <v>30500</v>
      </c>
      <c r="S314" s="4">
        <v>31000</v>
      </c>
      <c r="T314" s="5">
        <v>39000</v>
      </c>
      <c r="U314" s="6">
        <v>47000</v>
      </c>
    </row>
    <row r="315" spans="1:21" s="169" customFormat="1">
      <c r="A315" s="544"/>
      <c r="B315" s="227" t="s">
        <v>822</v>
      </c>
      <c r="C315" s="170" t="s">
        <v>43</v>
      </c>
      <c r="D315" s="218">
        <f t="shared" si="50"/>
        <v>34375</v>
      </c>
      <c r="F315" s="170">
        <f t="shared" si="46"/>
        <v>12</v>
      </c>
      <c r="G315" s="285">
        <f t="shared" si="47"/>
        <v>23250</v>
      </c>
      <c r="H315" s="286">
        <f t="shared" si="48"/>
        <v>28812.5</v>
      </c>
      <c r="I315" s="293">
        <f t="shared" si="49"/>
        <v>34375</v>
      </c>
      <c r="J315" s="174">
        <v>18500</v>
      </c>
      <c r="K315" s="175">
        <v>22000</v>
      </c>
      <c r="L315" s="176">
        <v>25500</v>
      </c>
      <c r="M315" s="174">
        <v>21500</v>
      </c>
      <c r="N315" s="175">
        <v>27750</v>
      </c>
      <c r="O315" s="176">
        <v>34000</v>
      </c>
      <c r="P315" s="174">
        <v>21000</v>
      </c>
      <c r="Q315" s="175">
        <v>25750</v>
      </c>
      <c r="R315" s="176">
        <v>30500</v>
      </c>
      <c r="S315" s="174">
        <v>32000</v>
      </c>
      <c r="T315" s="175">
        <v>39750</v>
      </c>
      <c r="U315" s="176">
        <v>47500</v>
      </c>
    </row>
    <row r="316" spans="1:21">
      <c r="A316" s="544"/>
      <c r="B316" s="69" t="s">
        <v>823</v>
      </c>
      <c r="C316" s="79" t="s">
        <v>43</v>
      </c>
      <c r="D316" s="219">
        <f t="shared" si="50"/>
        <v>34375</v>
      </c>
      <c r="F316" s="79">
        <f t="shared" si="46"/>
        <v>12</v>
      </c>
      <c r="G316" s="139">
        <f t="shared" si="47"/>
        <v>23250</v>
      </c>
      <c r="H316" s="140">
        <f t="shared" si="48"/>
        <v>28812.5</v>
      </c>
      <c r="I316" s="294">
        <f t="shared" si="49"/>
        <v>34375</v>
      </c>
      <c r="J316" s="4">
        <v>18500</v>
      </c>
      <c r="K316" s="5">
        <v>22000</v>
      </c>
      <c r="L316" s="6">
        <v>25500</v>
      </c>
      <c r="M316" s="4">
        <v>21500</v>
      </c>
      <c r="N316" s="5">
        <v>27750</v>
      </c>
      <c r="O316" s="6">
        <v>34000</v>
      </c>
      <c r="P316" s="4">
        <v>21000</v>
      </c>
      <c r="Q316" s="5">
        <v>25750</v>
      </c>
      <c r="R316" s="6">
        <v>30500</v>
      </c>
      <c r="S316" s="4">
        <v>32000</v>
      </c>
      <c r="T316" s="5">
        <v>39750</v>
      </c>
      <c r="U316" s="6">
        <v>47500</v>
      </c>
    </row>
    <row r="317" spans="1:21" s="169" customFormat="1">
      <c r="A317" s="544"/>
      <c r="B317" s="227" t="s">
        <v>824</v>
      </c>
      <c r="C317" s="170" t="s">
        <v>43</v>
      </c>
      <c r="D317" s="218">
        <f t="shared" si="50"/>
        <v>32500</v>
      </c>
      <c r="F317" s="170">
        <f t="shared" si="46"/>
        <v>12</v>
      </c>
      <c r="G317" s="285">
        <f t="shared" si="47"/>
        <v>20875</v>
      </c>
      <c r="H317" s="286">
        <f t="shared" si="48"/>
        <v>26687.5</v>
      </c>
      <c r="I317" s="293">
        <f t="shared" si="49"/>
        <v>32500</v>
      </c>
      <c r="J317" s="174">
        <v>15000</v>
      </c>
      <c r="K317" s="175">
        <v>18250</v>
      </c>
      <c r="L317" s="176">
        <v>21500</v>
      </c>
      <c r="M317" s="174">
        <v>19000</v>
      </c>
      <c r="N317" s="175">
        <v>24000</v>
      </c>
      <c r="O317" s="176">
        <v>29000</v>
      </c>
      <c r="P317" s="174">
        <v>19500</v>
      </c>
      <c r="Q317" s="175">
        <v>27000</v>
      </c>
      <c r="R317" s="176">
        <v>34500</v>
      </c>
      <c r="S317" s="174">
        <v>30000</v>
      </c>
      <c r="T317" s="175">
        <v>37500</v>
      </c>
      <c r="U317" s="176">
        <v>45000</v>
      </c>
    </row>
    <row r="318" spans="1:21">
      <c r="A318" s="544"/>
      <c r="B318" s="69" t="s">
        <v>825</v>
      </c>
      <c r="C318" s="79" t="s">
        <v>43</v>
      </c>
      <c r="D318" s="219">
        <f t="shared" si="50"/>
        <v>29000</v>
      </c>
      <c r="F318" s="79">
        <f t="shared" si="46"/>
        <v>12</v>
      </c>
      <c r="G318" s="139">
        <f t="shared" si="47"/>
        <v>19625</v>
      </c>
      <c r="H318" s="140">
        <f t="shared" si="48"/>
        <v>24312.5</v>
      </c>
      <c r="I318" s="294">
        <f t="shared" si="49"/>
        <v>29000</v>
      </c>
      <c r="J318" s="4">
        <v>14000</v>
      </c>
      <c r="K318" s="5">
        <v>17250</v>
      </c>
      <c r="L318" s="6">
        <v>20500</v>
      </c>
      <c r="M318" s="4">
        <v>17000</v>
      </c>
      <c r="N318" s="5">
        <v>22000</v>
      </c>
      <c r="O318" s="6">
        <v>27000</v>
      </c>
      <c r="P318" s="4">
        <v>21500</v>
      </c>
      <c r="Q318" s="5">
        <v>25750</v>
      </c>
      <c r="R318" s="6">
        <v>30000</v>
      </c>
      <c r="S318" s="4">
        <v>26000</v>
      </c>
      <c r="T318" s="5">
        <v>32250</v>
      </c>
      <c r="U318" s="6">
        <v>38500</v>
      </c>
    </row>
    <row r="319" spans="1:21" s="169" customFormat="1">
      <c r="A319" s="544"/>
      <c r="B319" s="227" t="s">
        <v>826</v>
      </c>
      <c r="C319" s="170" t="s">
        <v>43</v>
      </c>
      <c r="D319" s="218">
        <f t="shared" si="50"/>
        <v>33125</v>
      </c>
      <c r="F319" s="170">
        <f t="shared" si="46"/>
        <v>12</v>
      </c>
      <c r="G319" s="285">
        <f t="shared" si="47"/>
        <v>23250</v>
      </c>
      <c r="H319" s="286">
        <f t="shared" si="48"/>
        <v>28187.5</v>
      </c>
      <c r="I319" s="293">
        <f t="shared" si="49"/>
        <v>33125</v>
      </c>
      <c r="J319" s="174">
        <v>15500</v>
      </c>
      <c r="K319" s="175">
        <v>19750</v>
      </c>
      <c r="L319" s="176">
        <v>24000</v>
      </c>
      <c r="M319" s="174">
        <v>20500</v>
      </c>
      <c r="N319" s="175">
        <v>25250</v>
      </c>
      <c r="O319" s="176">
        <v>30000</v>
      </c>
      <c r="P319" s="174">
        <v>24500</v>
      </c>
      <c r="Q319" s="175">
        <v>29750</v>
      </c>
      <c r="R319" s="176">
        <v>35000</v>
      </c>
      <c r="S319" s="174">
        <v>32500</v>
      </c>
      <c r="T319" s="175">
        <v>38000</v>
      </c>
      <c r="U319" s="176">
        <v>43500</v>
      </c>
    </row>
    <row r="320" spans="1:21">
      <c r="A320" s="544"/>
      <c r="B320" s="69" t="s">
        <v>827</v>
      </c>
      <c r="C320" s="79" t="s">
        <v>43</v>
      </c>
      <c r="D320" s="219">
        <f t="shared" si="50"/>
        <v>29500</v>
      </c>
      <c r="F320" s="79">
        <f t="shared" si="46"/>
        <v>12</v>
      </c>
      <c r="G320" s="139">
        <f t="shared" si="47"/>
        <v>20250</v>
      </c>
      <c r="H320" s="140">
        <f t="shared" si="48"/>
        <v>25125</v>
      </c>
      <c r="I320" s="294">
        <f t="shared" si="49"/>
        <v>29500</v>
      </c>
      <c r="J320" s="4">
        <v>15000</v>
      </c>
      <c r="K320" s="5">
        <v>18250</v>
      </c>
      <c r="L320" s="6">
        <v>21500</v>
      </c>
      <c r="M320" s="4">
        <v>16500</v>
      </c>
      <c r="N320" s="5">
        <v>22500</v>
      </c>
      <c r="O320" s="6">
        <v>28500</v>
      </c>
      <c r="P320" s="4">
        <v>21000</v>
      </c>
      <c r="Q320" s="5">
        <v>25500</v>
      </c>
      <c r="R320" s="6">
        <v>28000</v>
      </c>
      <c r="S320" s="4">
        <v>28500</v>
      </c>
      <c r="T320" s="5">
        <v>34250</v>
      </c>
      <c r="U320" s="6">
        <v>40000</v>
      </c>
    </row>
    <row r="321" spans="1:23" s="169" customFormat="1">
      <c r="A321" s="544"/>
      <c r="B321" s="227" t="s">
        <v>828</v>
      </c>
      <c r="C321" s="170" t="s">
        <v>43</v>
      </c>
      <c r="D321" s="218">
        <f t="shared" si="50"/>
        <v>31750</v>
      </c>
      <c r="F321" s="170">
        <f t="shared" si="46"/>
        <v>12</v>
      </c>
      <c r="G321" s="285">
        <f t="shared" si="47"/>
        <v>21375</v>
      </c>
      <c r="H321" s="286">
        <f t="shared" si="48"/>
        <v>26562.5</v>
      </c>
      <c r="I321" s="293">
        <f t="shared" si="49"/>
        <v>31750</v>
      </c>
      <c r="J321" s="174">
        <v>16500</v>
      </c>
      <c r="K321" s="175">
        <v>19250</v>
      </c>
      <c r="L321" s="176">
        <v>22000</v>
      </c>
      <c r="M321" s="174">
        <v>18000</v>
      </c>
      <c r="N321" s="175">
        <v>24000</v>
      </c>
      <c r="O321" s="176">
        <v>30000</v>
      </c>
      <c r="P321" s="174">
        <v>22000</v>
      </c>
      <c r="Q321" s="175">
        <v>28500</v>
      </c>
      <c r="R321" s="176">
        <v>35000</v>
      </c>
      <c r="S321" s="174">
        <v>29000</v>
      </c>
      <c r="T321" s="175">
        <v>34500</v>
      </c>
      <c r="U321" s="176">
        <v>40000</v>
      </c>
    </row>
    <row r="322" spans="1:23" ht="15.75" thickBot="1">
      <c r="A322" s="545"/>
      <c r="B322" s="70" t="s">
        <v>829</v>
      </c>
      <c r="C322" s="81" t="s">
        <v>43</v>
      </c>
      <c r="D322" s="283">
        <f t="shared" si="50"/>
        <v>31000</v>
      </c>
      <c r="F322" s="79">
        <f t="shared" si="46"/>
        <v>12</v>
      </c>
      <c r="G322" s="139">
        <f t="shared" si="47"/>
        <v>20875</v>
      </c>
      <c r="H322" s="140">
        <f t="shared" si="48"/>
        <v>25937.5</v>
      </c>
      <c r="I322" s="294">
        <f t="shared" si="49"/>
        <v>31000</v>
      </c>
      <c r="J322" s="4">
        <v>16000</v>
      </c>
      <c r="K322" s="5">
        <v>18750</v>
      </c>
      <c r="L322" s="6">
        <v>21500</v>
      </c>
      <c r="M322" s="4">
        <v>17500</v>
      </c>
      <c r="N322" s="5">
        <v>23500</v>
      </c>
      <c r="O322" s="6">
        <v>29500</v>
      </c>
      <c r="P322" s="4">
        <v>22000</v>
      </c>
      <c r="Q322" s="5">
        <v>28250</v>
      </c>
      <c r="R322" s="6">
        <v>34500</v>
      </c>
      <c r="S322" s="4">
        <v>28000</v>
      </c>
      <c r="T322" s="5">
        <v>33250</v>
      </c>
      <c r="U322" s="6">
        <v>38500</v>
      </c>
    </row>
    <row r="323" spans="1:23" s="169" customFormat="1">
      <c r="A323" s="543" t="s">
        <v>830</v>
      </c>
      <c r="B323" s="377" t="s">
        <v>831</v>
      </c>
      <c r="C323" s="170" t="s">
        <v>43</v>
      </c>
      <c r="D323" s="218">
        <f t="shared" si="50"/>
        <v>27500</v>
      </c>
      <c r="F323" s="170">
        <f t="shared" si="46"/>
        <v>12</v>
      </c>
      <c r="G323" s="285">
        <f t="shared" si="47"/>
        <v>19750</v>
      </c>
      <c r="H323" s="286">
        <f t="shared" si="48"/>
        <v>23625</v>
      </c>
      <c r="I323" s="293">
        <f t="shared" si="49"/>
        <v>27500</v>
      </c>
      <c r="J323" s="174">
        <v>15000</v>
      </c>
      <c r="K323" s="175">
        <v>17500</v>
      </c>
      <c r="L323" s="176">
        <v>20000</v>
      </c>
      <c r="M323" s="174">
        <v>17000</v>
      </c>
      <c r="N323" s="175">
        <v>21000</v>
      </c>
      <c r="O323" s="176">
        <v>25000</v>
      </c>
      <c r="P323" s="174">
        <v>20000</v>
      </c>
      <c r="Q323" s="175">
        <v>25000</v>
      </c>
      <c r="R323" s="176">
        <v>30000</v>
      </c>
      <c r="S323" s="174">
        <v>27000</v>
      </c>
      <c r="T323" s="175">
        <v>31000</v>
      </c>
      <c r="U323" s="176">
        <v>35000</v>
      </c>
    </row>
    <row r="324" spans="1:23">
      <c r="A324" s="544"/>
      <c r="B324" s="133" t="s">
        <v>832</v>
      </c>
      <c r="C324" s="79" t="s">
        <v>43</v>
      </c>
      <c r="D324" s="219">
        <f t="shared" si="50"/>
        <v>26750</v>
      </c>
      <c r="F324" s="79">
        <f t="shared" si="46"/>
        <v>12</v>
      </c>
      <c r="G324" s="139">
        <f t="shared" si="47"/>
        <v>16875</v>
      </c>
      <c r="H324" s="140">
        <f t="shared" si="48"/>
        <v>21812.5</v>
      </c>
      <c r="I324" s="294">
        <f t="shared" si="49"/>
        <v>26750</v>
      </c>
      <c r="J324" s="4">
        <v>11500</v>
      </c>
      <c r="K324" s="5">
        <v>14750</v>
      </c>
      <c r="L324" s="6">
        <v>18000</v>
      </c>
      <c r="M324" s="4">
        <v>14500</v>
      </c>
      <c r="N324" s="5">
        <v>18750</v>
      </c>
      <c r="O324" s="6">
        <v>23000</v>
      </c>
      <c r="P324" s="4">
        <v>18500</v>
      </c>
      <c r="Q324" s="5">
        <v>23750</v>
      </c>
      <c r="R324" s="6">
        <v>29000</v>
      </c>
      <c r="S324" s="4">
        <v>23000</v>
      </c>
      <c r="T324" s="5">
        <v>30000</v>
      </c>
      <c r="U324" s="6">
        <v>37000</v>
      </c>
    </row>
    <row r="325" spans="1:23" s="169" customFormat="1">
      <c r="A325" s="544"/>
      <c r="B325" s="287" t="s">
        <v>833</v>
      </c>
      <c r="C325" s="170" t="s">
        <v>43</v>
      </c>
      <c r="D325" s="218">
        <f t="shared" si="50"/>
        <v>19125</v>
      </c>
      <c r="F325" s="170">
        <f t="shared" si="46"/>
        <v>12</v>
      </c>
      <c r="G325" s="285">
        <f t="shared" si="47"/>
        <v>12375</v>
      </c>
      <c r="H325" s="286">
        <f t="shared" si="48"/>
        <v>15750</v>
      </c>
      <c r="I325" s="293">
        <f t="shared" si="49"/>
        <v>19125</v>
      </c>
      <c r="J325" s="174">
        <v>8000</v>
      </c>
      <c r="K325" s="175">
        <v>10750</v>
      </c>
      <c r="L325" s="176">
        <v>13500</v>
      </c>
      <c r="M325" s="174">
        <v>11000</v>
      </c>
      <c r="N325" s="175">
        <v>13500</v>
      </c>
      <c r="O325" s="176">
        <v>16000</v>
      </c>
      <c r="P325" s="174">
        <v>13000</v>
      </c>
      <c r="Q325" s="175">
        <v>17250</v>
      </c>
      <c r="R325" s="176">
        <v>21500</v>
      </c>
      <c r="S325" s="174">
        <v>17500</v>
      </c>
      <c r="T325" s="175">
        <v>21500</v>
      </c>
      <c r="U325" s="176">
        <v>25500</v>
      </c>
    </row>
    <row r="326" spans="1:23">
      <c r="A326" s="544"/>
      <c r="B326" s="133" t="s">
        <v>834</v>
      </c>
      <c r="C326" s="79" t="s">
        <v>43</v>
      </c>
      <c r="D326" s="219">
        <f t="shared" si="50"/>
        <v>18250</v>
      </c>
      <c r="F326" s="79">
        <f t="shared" si="46"/>
        <v>12</v>
      </c>
      <c r="G326" s="139">
        <f t="shared" si="47"/>
        <v>13000</v>
      </c>
      <c r="H326" s="140">
        <f t="shared" si="48"/>
        <v>15625</v>
      </c>
      <c r="I326" s="294">
        <f t="shared" si="49"/>
        <v>18250</v>
      </c>
      <c r="J326" s="4">
        <v>9000</v>
      </c>
      <c r="K326" s="5">
        <v>11000</v>
      </c>
      <c r="L326" s="6">
        <v>13000</v>
      </c>
      <c r="M326" s="4">
        <v>11000</v>
      </c>
      <c r="N326" s="5">
        <v>13000</v>
      </c>
      <c r="O326" s="6">
        <v>15000</v>
      </c>
      <c r="P326" s="4">
        <v>14500</v>
      </c>
      <c r="Q326" s="5">
        <v>17750</v>
      </c>
      <c r="R326" s="6">
        <v>21000</v>
      </c>
      <c r="S326" s="4">
        <v>17500</v>
      </c>
      <c r="T326" s="5">
        <v>20750</v>
      </c>
      <c r="U326" s="6">
        <v>24000</v>
      </c>
    </row>
    <row r="327" spans="1:23" s="169" customFormat="1">
      <c r="A327" s="544"/>
      <c r="B327" s="287" t="s">
        <v>835</v>
      </c>
      <c r="C327" s="170" t="s">
        <v>43</v>
      </c>
      <c r="D327" s="218">
        <f t="shared" si="50"/>
        <v>25250</v>
      </c>
      <c r="F327" s="170">
        <f t="shared" si="46"/>
        <v>12</v>
      </c>
      <c r="G327" s="285">
        <f t="shared" si="47"/>
        <v>17500</v>
      </c>
      <c r="H327" s="286">
        <f t="shared" si="48"/>
        <v>21375</v>
      </c>
      <c r="I327" s="293">
        <f t="shared" si="49"/>
        <v>25250</v>
      </c>
      <c r="J327" s="174">
        <v>12000</v>
      </c>
      <c r="K327" s="175">
        <v>14500</v>
      </c>
      <c r="L327" s="176">
        <v>17000</v>
      </c>
      <c r="M327" s="174">
        <v>15000</v>
      </c>
      <c r="N327" s="175">
        <v>18500</v>
      </c>
      <c r="O327" s="176">
        <v>22000</v>
      </c>
      <c r="P327" s="174">
        <v>19000</v>
      </c>
      <c r="Q327" s="175">
        <v>23000</v>
      </c>
      <c r="R327" s="176">
        <v>27000</v>
      </c>
      <c r="S327" s="174">
        <v>24000</v>
      </c>
      <c r="T327" s="175">
        <v>29500</v>
      </c>
      <c r="U327" s="176">
        <v>35000</v>
      </c>
    </row>
    <row r="328" spans="1:23">
      <c r="A328" s="544"/>
      <c r="B328" s="378" t="s">
        <v>836</v>
      </c>
      <c r="C328" s="79" t="s">
        <v>6</v>
      </c>
      <c r="D328" s="219">
        <f t="shared" si="50"/>
        <v>26000</v>
      </c>
      <c r="F328" s="79">
        <f t="shared" si="46"/>
        <v>12</v>
      </c>
      <c r="G328" s="139">
        <f t="shared" si="47"/>
        <v>19500</v>
      </c>
      <c r="H328" s="140">
        <f t="shared" si="48"/>
        <v>22750</v>
      </c>
      <c r="I328" s="294">
        <f t="shared" si="49"/>
        <v>26000</v>
      </c>
      <c r="J328" s="4">
        <v>14000</v>
      </c>
      <c r="K328" s="5">
        <v>16500</v>
      </c>
      <c r="L328" s="6">
        <v>19000</v>
      </c>
      <c r="M328" s="4">
        <v>16000</v>
      </c>
      <c r="N328" s="5">
        <v>18500</v>
      </c>
      <c r="O328" s="6">
        <v>21000</v>
      </c>
      <c r="P328" s="4">
        <v>22500</v>
      </c>
      <c r="Q328" s="5">
        <v>26500</v>
      </c>
      <c r="R328" s="6">
        <v>30500</v>
      </c>
      <c r="S328" s="4">
        <v>25500</v>
      </c>
      <c r="T328" s="5">
        <v>29500</v>
      </c>
      <c r="U328" s="6">
        <v>33500</v>
      </c>
    </row>
    <row r="329" spans="1:23" s="169" customFormat="1">
      <c r="A329" s="544"/>
      <c r="B329" s="287" t="s">
        <v>837</v>
      </c>
      <c r="C329" s="170" t="s">
        <v>38</v>
      </c>
      <c r="D329" s="218">
        <f t="shared" si="50"/>
        <v>21500</v>
      </c>
      <c r="F329" s="170">
        <f t="shared" si="46"/>
        <v>12</v>
      </c>
      <c r="G329" s="285">
        <f t="shared" si="47"/>
        <v>16875</v>
      </c>
      <c r="H329" s="286">
        <f t="shared" si="48"/>
        <v>19187.5</v>
      </c>
      <c r="I329" s="293">
        <f t="shared" si="49"/>
        <v>21500</v>
      </c>
      <c r="J329" s="174">
        <v>12000</v>
      </c>
      <c r="K329" s="175">
        <v>13500</v>
      </c>
      <c r="L329" s="176">
        <v>15000</v>
      </c>
      <c r="M329" s="174">
        <v>14000</v>
      </c>
      <c r="N329" s="175">
        <v>16000</v>
      </c>
      <c r="O329" s="176">
        <v>18000</v>
      </c>
      <c r="P329" s="174">
        <v>19000</v>
      </c>
      <c r="Q329" s="175">
        <v>21500</v>
      </c>
      <c r="R329" s="176">
        <v>24000</v>
      </c>
      <c r="S329" s="174">
        <v>22500</v>
      </c>
      <c r="T329" s="175">
        <v>25750</v>
      </c>
      <c r="U329" s="176">
        <v>29000</v>
      </c>
    </row>
    <row r="330" spans="1:23">
      <c r="A330" s="544"/>
      <c r="B330" s="378" t="s">
        <v>838</v>
      </c>
      <c r="C330" s="79" t="s">
        <v>43</v>
      </c>
      <c r="D330" s="219">
        <f t="shared" si="50"/>
        <v>21500</v>
      </c>
      <c r="F330" s="79">
        <f t="shared" si="46"/>
        <v>12</v>
      </c>
      <c r="G330" s="139">
        <f t="shared" si="47"/>
        <v>14250</v>
      </c>
      <c r="H330" s="140">
        <f t="shared" si="48"/>
        <v>17875</v>
      </c>
      <c r="I330" s="294">
        <f t="shared" si="49"/>
        <v>21500</v>
      </c>
      <c r="J330" s="4">
        <v>10000</v>
      </c>
      <c r="K330" s="5">
        <v>12500</v>
      </c>
      <c r="L330" s="6">
        <v>15000</v>
      </c>
      <c r="M330" s="4">
        <v>12000</v>
      </c>
      <c r="N330" s="5">
        <v>15000</v>
      </c>
      <c r="O330" s="6">
        <v>18000</v>
      </c>
      <c r="P330" s="4">
        <v>16000</v>
      </c>
      <c r="Q330" s="5">
        <v>20000</v>
      </c>
      <c r="R330" s="6">
        <v>24000</v>
      </c>
      <c r="S330" s="4">
        <v>19000</v>
      </c>
      <c r="T330" s="5">
        <v>24000</v>
      </c>
      <c r="U330" s="6">
        <v>29000</v>
      </c>
    </row>
    <row r="331" spans="1:23" s="169" customFormat="1">
      <c r="A331" s="544"/>
      <c r="B331" s="296" t="s">
        <v>839</v>
      </c>
      <c r="C331" s="170" t="s">
        <v>34</v>
      </c>
      <c r="D331" s="218">
        <f t="shared" si="50"/>
        <v>22125</v>
      </c>
      <c r="F331" s="170">
        <f t="shared" si="46"/>
        <v>12</v>
      </c>
      <c r="G331" s="285">
        <f t="shared" si="47"/>
        <v>14250</v>
      </c>
      <c r="H331" s="286">
        <f t="shared" si="48"/>
        <v>18187.5</v>
      </c>
      <c r="I331" s="293">
        <f t="shared" si="49"/>
        <v>22125</v>
      </c>
      <c r="J331" s="174">
        <v>9000</v>
      </c>
      <c r="K331" s="175">
        <v>11500</v>
      </c>
      <c r="L331" s="176">
        <v>14000</v>
      </c>
      <c r="M331" s="174">
        <v>13000</v>
      </c>
      <c r="N331" s="175">
        <v>16500</v>
      </c>
      <c r="O331" s="176">
        <v>20000</v>
      </c>
      <c r="P331" s="174">
        <v>14500</v>
      </c>
      <c r="Q331" s="175">
        <v>18500</v>
      </c>
      <c r="R331" s="176">
        <v>22500</v>
      </c>
      <c r="S331" s="174">
        <v>20500</v>
      </c>
      <c r="T331" s="175">
        <v>26250</v>
      </c>
      <c r="U331" s="176">
        <v>32000</v>
      </c>
      <c r="V331" s="288"/>
      <c r="W331" s="288"/>
    </row>
    <row r="332" spans="1:23" ht="15.75" thickBot="1">
      <c r="A332" s="545"/>
      <c r="B332" s="133" t="s">
        <v>840</v>
      </c>
      <c r="C332" s="79" t="s">
        <v>30</v>
      </c>
      <c r="D332" s="219">
        <f t="shared" si="50"/>
        <v>16875</v>
      </c>
      <c r="F332" s="79">
        <f t="shared" si="46"/>
        <v>12</v>
      </c>
      <c r="G332" s="139">
        <f t="shared" si="47"/>
        <v>8625</v>
      </c>
      <c r="H332" s="140">
        <f t="shared" si="48"/>
        <v>12750</v>
      </c>
      <c r="I332" s="294">
        <f t="shared" si="49"/>
        <v>16875</v>
      </c>
      <c r="J332" s="4">
        <v>5500</v>
      </c>
      <c r="K332" s="5">
        <v>7750</v>
      </c>
      <c r="L332" s="6">
        <v>10000</v>
      </c>
      <c r="M332" s="4">
        <v>8000</v>
      </c>
      <c r="N332" s="5">
        <v>12000</v>
      </c>
      <c r="O332" s="6">
        <v>16000</v>
      </c>
      <c r="P332" s="4">
        <v>8500</v>
      </c>
      <c r="Q332" s="5">
        <v>12250</v>
      </c>
      <c r="R332" s="6">
        <v>16000</v>
      </c>
      <c r="S332" s="4">
        <v>12500</v>
      </c>
      <c r="T332" s="5">
        <v>19000</v>
      </c>
      <c r="U332" s="6">
        <v>25500</v>
      </c>
      <c r="V332" s="122"/>
      <c r="W332" s="122"/>
    </row>
    <row r="333" spans="1:23" s="169" customFormat="1">
      <c r="A333" s="543" t="s">
        <v>841</v>
      </c>
      <c r="B333" s="228" t="s">
        <v>842</v>
      </c>
      <c r="C333" s="229" t="s">
        <v>45</v>
      </c>
      <c r="D333" s="284">
        <f t="shared" si="50"/>
        <v>14375</v>
      </c>
      <c r="F333" s="170">
        <f t="shared" si="46"/>
        <v>12</v>
      </c>
      <c r="G333" s="285">
        <f t="shared" si="47"/>
        <v>7750</v>
      </c>
      <c r="H333" s="286">
        <f t="shared" si="48"/>
        <v>11062.5</v>
      </c>
      <c r="I333" s="293">
        <f t="shared" si="49"/>
        <v>14375</v>
      </c>
      <c r="J333" s="174">
        <v>5000</v>
      </c>
      <c r="K333" s="175">
        <v>7000</v>
      </c>
      <c r="L333" s="176">
        <v>9000</v>
      </c>
      <c r="M333" s="174">
        <v>7000</v>
      </c>
      <c r="N333" s="175">
        <v>10000</v>
      </c>
      <c r="O333" s="176">
        <v>13000</v>
      </c>
      <c r="P333" s="174">
        <v>8000</v>
      </c>
      <c r="Q333" s="175">
        <v>11250</v>
      </c>
      <c r="R333" s="176">
        <v>14500</v>
      </c>
      <c r="S333" s="174">
        <v>11000</v>
      </c>
      <c r="T333" s="175">
        <v>16000</v>
      </c>
      <c r="U333" s="176">
        <v>21000</v>
      </c>
      <c r="V333" s="288"/>
      <c r="W333" s="288"/>
    </row>
    <row r="334" spans="1:23">
      <c r="A334" s="544"/>
      <c r="B334" s="69" t="s">
        <v>843</v>
      </c>
      <c r="C334" s="79" t="s">
        <v>43</v>
      </c>
      <c r="D334" s="219">
        <f t="shared" si="50"/>
        <v>15625</v>
      </c>
      <c r="F334" s="79">
        <f t="shared" si="46"/>
        <v>12</v>
      </c>
      <c r="G334" s="139">
        <f t="shared" si="47"/>
        <v>8375</v>
      </c>
      <c r="H334" s="140">
        <f t="shared" si="48"/>
        <v>12000</v>
      </c>
      <c r="I334" s="294">
        <f t="shared" si="49"/>
        <v>15625</v>
      </c>
      <c r="J334" s="4">
        <v>5000</v>
      </c>
      <c r="K334" s="5">
        <v>7500</v>
      </c>
      <c r="L334" s="6">
        <v>10000</v>
      </c>
      <c r="M334" s="4">
        <v>8000</v>
      </c>
      <c r="N334" s="5">
        <v>11000</v>
      </c>
      <c r="O334" s="6">
        <v>14000</v>
      </c>
      <c r="P334" s="4">
        <v>8000</v>
      </c>
      <c r="Q334" s="5">
        <v>12000</v>
      </c>
      <c r="R334" s="6">
        <v>16000</v>
      </c>
      <c r="S334" s="4">
        <v>12500</v>
      </c>
      <c r="T334" s="5">
        <v>17500</v>
      </c>
      <c r="U334" s="6">
        <v>22500</v>
      </c>
      <c r="V334" s="122"/>
      <c r="W334" s="122"/>
    </row>
    <row r="335" spans="1:23" s="169" customFormat="1">
      <c r="A335" s="544"/>
      <c r="B335" s="227" t="s">
        <v>844</v>
      </c>
      <c r="C335" s="170" t="s">
        <v>43</v>
      </c>
      <c r="D335" s="218">
        <f t="shared" si="50"/>
        <v>13250</v>
      </c>
      <c r="F335" s="170">
        <f t="shared" si="46"/>
        <v>12</v>
      </c>
      <c r="G335" s="285">
        <f t="shared" si="47"/>
        <v>6875</v>
      </c>
      <c r="H335" s="286">
        <f t="shared" si="48"/>
        <v>10062.5</v>
      </c>
      <c r="I335" s="293">
        <f t="shared" si="49"/>
        <v>13250</v>
      </c>
      <c r="J335" s="174">
        <v>4000</v>
      </c>
      <c r="K335" s="175">
        <v>6250</v>
      </c>
      <c r="L335" s="176">
        <v>8500</v>
      </c>
      <c r="M335" s="174">
        <v>6500</v>
      </c>
      <c r="N335" s="175">
        <v>9250</v>
      </c>
      <c r="O335" s="176">
        <v>12000</v>
      </c>
      <c r="P335" s="174">
        <v>6500</v>
      </c>
      <c r="Q335" s="175">
        <v>10000</v>
      </c>
      <c r="R335" s="176">
        <v>13500</v>
      </c>
      <c r="S335" s="174">
        <v>10500</v>
      </c>
      <c r="T335" s="175">
        <v>14750</v>
      </c>
      <c r="U335" s="176">
        <v>19000</v>
      </c>
      <c r="V335" s="288"/>
      <c r="W335" s="288"/>
    </row>
    <row r="336" spans="1:23">
      <c r="A336" s="544"/>
      <c r="B336" s="69" t="s">
        <v>845</v>
      </c>
      <c r="C336" s="79" t="s">
        <v>18</v>
      </c>
      <c r="D336" s="219">
        <f t="shared" si="50"/>
        <v>20875</v>
      </c>
      <c r="F336" s="79">
        <f t="shared" si="46"/>
        <v>12</v>
      </c>
      <c r="G336" s="139">
        <f t="shared" si="47"/>
        <v>16125</v>
      </c>
      <c r="H336" s="140">
        <f t="shared" si="48"/>
        <v>18500</v>
      </c>
      <c r="I336" s="294">
        <f t="shared" si="49"/>
        <v>20875</v>
      </c>
      <c r="J336" s="4">
        <v>12000</v>
      </c>
      <c r="K336" s="5">
        <v>13000</v>
      </c>
      <c r="L336" s="6">
        <v>14000</v>
      </c>
      <c r="M336" s="4">
        <v>13000</v>
      </c>
      <c r="N336" s="5">
        <v>15500</v>
      </c>
      <c r="O336" s="6">
        <v>18000</v>
      </c>
      <c r="P336" s="4">
        <v>19000</v>
      </c>
      <c r="Q336" s="5">
        <v>20750</v>
      </c>
      <c r="R336" s="6">
        <v>22500</v>
      </c>
      <c r="S336" s="4">
        <v>20500</v>
      </c>
      <c r="T336" s="5">
        <v>24750</v>
      </c>
      <c r="U336" s="6">
        <v>29000</v>
      </c>
      <c r="V336" s="122"/>
      <c r="W336" s="122"/>
    </row>
    <row r="337" spans="1:23" s="169" customFormat="1">
      <c r="A337" s="544"/>
      <c r="B337" s="227" t="s">
        <v>846</v>
      </c>
      <c r="C337" s="170" t="s">
        <v>16</v>
      </c>
      <c r="D337" s="218">
        <f t="shared" si="50"/>
        <v>16250</v>
      </c>
      <c r="F337" s="170">
        <f t="shared" si="46"/>
        <v>12</v>
      </c>
      <c r="G337" s="285">
        <f t="shared" si="47"/>
        <v>11750</v>
      </c>
      <c r="H337" s="286">
        <f t="shared" si="48"/>
        <v>14000</v>
      </c>
      <c r="I337" s="293">
        <f t="shared" si="49"/>
        <v>16250</v>
      </c>
      <c r="J337" s="174">
        <v>8000</v>
      </c>
      <c r="K337" s="175">
        <v>9500</v>
      </c>
      <c r="L337" s="176">
        <v>11000</v>
      </c>
      <c r="M337" s="174">
        <v>10000</v>
      </c>
      <c r="N337" s="175">
        <v>12000</v>
      </c>
      <c r="O337" s="176">
        <v>14000</v>
      </c>
      <c r="P337" s="174">
        <v>13000</v>
      </c>
      <c r="Q337" s="175">
        <v>15250</v>
      </c>
      <c r="R337" s="176">
        <v>17500</v>
      </c>
      <c r="S337" s="174">
        <v>16000</v>
      </c>
      <c r="T337" s="175">
        <v>19250</v>
      </c>
      <c r="U337" s="176">
        <v>22500</v>
      </c>
      <c r="V337" s="288"/>
      <c r="W337" s="288"/>
    </row>
    <row r="338" spans="1:23">
      <c r="A338" s="544"/>
      <c r="B338" s="69" t="s">
        <v>847</v>
      </c>
      <c r="C338" s="79" t="s">
        <v>14</v>
      </c>
      <c r="D338" s="219">
        <f t="shared" si="50"/>
        <v>10375</v>
      </c>
      <c r="F338" s="79">
        <f t="shared" si="46"/>
        <v>12</v>
      </c>
      <c r="G338" s="139">
        <f t="shared" si="47"/>
        <v>5500</v>
      </c>
      <c r="H338" s="140">
        <f t="shared" si="48"/>
        <v>7937.5</v>
      </c>
      <c r="I338" s="294">
        <f t="shared" si="49"/>
        <v>10375</v>
      </c>
      <c r="J338" s="4">
        <v>4000</v>
      </c>
      <c r="K338" s="5">
        <v>5500</v>
      </c>
      <c r="L338" s="6">
        <v>7000</v>
      </c>
      <c r="M338" s="4">
        <v>4500</v>
      </c>
      <c r="N338" s="5">
        <v>6750</v>
      </c>
      <c r="O338" s="6">
        <v>9000</v>
      </c>
      <c r="P338" s="4">
        <v>6500</v>
      </c>
      <c r="Q338" s="5">
        <v>8750</v>
      </c>
      <c r="R338" s="6">
        <v>11000</v>
      </c>
      <c r="S338" s="4">
        <v>7000</v>
      </c>
      <c r="T338" s="5">
        <v>10750</v>
      </c>
      <c r="U338" s="6">
        <v>14500</v>
      </c>
      <c r="V338" s="122"/>
      <c r="W338" s="122"/>
    </row>
    <row r="339" spans="1:23" s="169" customFormat="1">
      <c r="A339" s="544"/>
      <c r="B339" s="227" t="s">
        <v>848</v>
      </c>
      <c r="C339" s="170" t="s">
        <v>18</v>
      </c>
      <c r="D339" s="218">
        <f t="shared" si="50"/>
        <v>20462.5</v>
      </c>
      <c r="F339" s="170">
        <f t="shared" si="46"/>
        <v>12</v>
      </c>
      <c r="G339" s="285">
        <f t="shared" si="47"/>
        <v>16050</v>
      </c>
      <c r="H339" s="286">
        <f t="shared" si="48"/>
        <v>18381.25</v>
      </c>
      <c r="I339" s="293">
        <f t="shared" si="49"/>
        <v>20462.5</v>
      </c>
      <c r="J339" s="174">
        <v>11700</v>
      </c>
      <c r="K339" s="175">
        <v>13000</v>
      </c>
      <c r="L339" s="176">
        <v>13300</v>
      </c>
      <c r="M339" s="174">
        <v>13000</v>
      </c>
      <c r="N339" s="175">
        <v>15275</v>
      </c>
      <c r="O339" s="176">
        <v>17550</v>
      </c>
      <c r="P339" s="174">
        <v>19000</v>
      </c>
      <c r="Q339" s="175">
        <v>21000</v>
      </c>
      <c r="R339" s="176">
        <v>23000</v>
      </c>
      <c r="S339" s="174">
        <v>20500</v>
      </c>
      <c r="T339" s="175">
        <v>24250</v>
      </c>
      <c r="U339" s="176">
        <v>28000</v>
      </c>
      <c r="V339" s="288"/>
      <c r="W339" s="288"/>
    </row>
    <row r="340" spans="1:23">
      <c r="A340" s="544"/>
      <c r="B340" s="69" t="s">
        <v>849</v>
      </c>
      <c r="C340" s="79" t="s">
        <v>16</v>
      </c>
      <c r="D340" s="219">
        <f t="shared" si="50"/>
        <v>16050</v>
      </c>
      <c r="F340" s="79">
        <f t="shared" si="46"/>
        <v>12</v>
      </c>
      <c r="G340" s="139">
        <f t="shared" si="47"/>
        <v>11387.5</v>
      </c>
      <c r="H340" s="140">
        <f t="shared" si="48"/>
        <v>13718.75</v>
      </c>
      <c r="I340" s="294">
        <f t="shared" si="49"/>
        <v>16050</v>
      </c>
      <c r="J340" s="4">
        <v>7800</v>
      </c>
      <c r="K340" s="5">
        <v>9425</v>
      </c>
      <c r="L340" s="6">
        <v>11050</v>
      </c>
      <c r="M340" s="4">
        <v>9750</v>
      </c>
      <c r="N340" s="5">
        <v>11700</v>
      </c>
      <c r="O340" s="6">
        <v>13650</v>
      </c>
      <c r="P340" s="4">
        <v>12500</v>
      </c>
      <c r="Q340" s="5">
        <v>15000</v>
      </c>
      <c r="R340" s="6">
        <v>17500</v>
      </c>
      <c r="S340" s="4">
        <v>15500</v>
      </c>
      <c r="T340" s="5">
        <v>18750</v>
      </c>
      <c r="U340" s="6">
        <v>22000</v>
      </c>
      <c r="V340" s="122"/>
      <c r="W340" s="122"/>
    </row>
    <row r="341" spans="1:23" s="169" customFormat="1">
      <c r="A341" s="544"/>
      <c r="B341" s="227" t="s">
        <v>850</v>
      </c>
      <c r="C341" s="170" t="s">
        <v>14</v>
      </c>
      <c r="D341" s="218">
        <f t="shared" si="50"/>
        <v>10562.5</v>
      </c>
      <c r="F341" s="170">
        <f t="shared" si="46"/>
        <v>12</v>
      </c>
      <c r="G341" s="285">
        <f t="shared" si="47"/>
        <v>5362.5</v>
      </c>
      <c r="H341" s="286">
        <f t="shared" si="48"/>
        <v>7962.5</v>
      </c>
      <c r="I341" s="293">
        <f t="shared" si="49"/>
        <v>10562.5</v>
      </c>
      <c r="J341" s="174">
        <v>3900</v>
      </c>
      <c r="K341" s="175">
        <v>5525</v>
      </c>
      <c r="L341" s="176">
        <v>7150</v>
      </c>
      <c r="M341" s="174">
        <v>4550</v>
      </c>
      <c r="N341" s="175">
        <v>6825</v>
      </c>
      <c r="O341" s="176">
        <v>9100</v>
      </c>
      <c r="P341" s="174">
        <v>6000</v>
      </c>
      <c r="Q341" s="175">
        <v>8750</v>
      </c>
      <c r="R341" s="176">
        <v>11500</v>
      </c>
      <c r="S341" s="174">
        <v>7000</v>
      </c>
      <c r="T341" s="175">
        <v>10750</v>
      </c>
      <c r="U341" s="176">
        <v>14500</v>
      </c>
      <c r="V341" s="288"/>
      <c r="W341" s="288"/>
    </row>
    <row r="342" spans="1:23">
      <c r="A342" s="544"/>
      <c r="B342" s="69" t="s">
        <v>851</v>
      </c>
      <c r="C342" s="79" t="s">
        <v>18</v>
      </c>
      <c r="D342" s="219">
        <f t="shared" si="50"/>
        <v>22775</v>
      </c>
      <c r="F342" s="79">
        <f t="shared" si="46"/>
        <v>12</v>
      </c>
      <c r="G342" s="139">
        <f t="shared" si="47"/>
        <v>17950</v>
      </c>
      <c r="H342" s="140">
        <f t="shared" si="48"/>
        <v>20362.5</v>
      </c>
      <c r="I342" s="294">
        <f t="shared" si="49"/>
        <v>22775</v>
      </c>
      <c r="J342" s="4">
        <v>13000</v>
      </c>
      <c r="K342" s="5">
        <v>14300</v>
      </c>
      <c r="L342" s="6">
        <v>15600</v>
      </c>
      <c r="M342" s="4">
        <v>14300</v>
      </c>
      <c r="N342" s="5">
        <v>16900</v>
      </c>
      <c r="O342" s="6">
        <v>19500</v>
      </c>
      <c r="P342" s="4">
        <v>21500</v>
      </c>
      <c r="Q342" s="5">
        <v>23250</v>
      </c>
      <c r="R342" s="6">
        <v>25000</v>
      </c>
      <c r="S342" s="4">
        <v>23000</v>
      </c>
      <c r="T342" s="5">
        <v>27000</v>
      </c>
      <c r="U342" s="6">
        <v>31000</v>
      </c>
      <c r="V342" s="122"/>
      <c r="W342" s="122"/>
    </row>
    <row r="343" spans="1:23" s="169" customFormat="1">
      <c r="A343" s="544"/>
      <c r="B343" s="227" t="s">
        <v>852</v>
      </c>
      <c r="C343" s="170" t="s">
        <v>16</v>
      </c>
      <c r="D343" s="218">
        <f t="shared" si="50"/>
        <v>17825</v>
      </c>
      <c r="F343" s="170">
        <f t="shared" si="46"/>
        <v>12</v>
      </c>
      <c r="G343" s="285">
        <f t="shared" si="47"/>
        <v>12212.5</v>
      </c>
      <c r="H343" s="286">
        <f t="shared" si="48"/>
        <v>15018.75</v>
      </c>
      <c r="I343" s="293">
        <f t="shared" si="49"/>
        <v>17825</v>
      </c>
      <c r="J343" s="174">
        <v>8450</v>
      </c>
      <c r="K343" s="175">
        <v>10400</v>
      </c>
      <c r="L343" s="176">
        <v>12350</v>
      </c>
      <c r="M343" s="174">
        <v>10400</v>
      </c>
      <c r="N343" s="175">
        <v>12675</v>
      </c>
      <c r="O343" s="176">
        <v>14950</v>
      </c>
      <c r="P343" s="174">
        <v>13500</v>
      </c>
      <c r="Q343" s="175">
        <v>16750</v>
      </c>
      <c r="R343" s="176">
        <v>20000</v>
      </c>
      <c r="S343" s="174">
        <v>16500</v>
      </c>
      <c r="T343" s="175">
        <v>20250</v>
      </c>
      <c r="U343" s="176">
        <v>24000</v>
      </c>
      <c r="V343" s="288"/>
      <c r="W343" s="288"/>
    </row>
    <row r="344" spans="1:23">
      <c r="A344" s="544"/>
      <c r="B344" s="69" t="s">
        <v>853</v>
      </c>
      <c r="C344" s="79" t="s">
        <v>14</v>
      </c>
      <c r="D344" s="219">
        <f t="shared" si="50"/>
        <v>11800</v>
      </c>
      <c r="F344" s="79">
        <f t="shared" si="46"/>
        <v>12</v>
      </c>
      <c r="G344" s="139">
        <f t="shared" si="47"/>
        <v>6187.5</v>
      </c>
      <c r="H344" s="140">
        <f t="shared" si="48"/>
        <v>8993.75</v>
      </c>
      <c r="I344" s="294">
        <f t="shared" si="49"/>
        <v>11800</v>
      </c>
      <c r="J344" s="4">
        <v>4550</v>
      </c>
      <c r="K344" s="5">
        <v>6175</v>
      </c>
      <c r="L344" s="6">
        <v>7800</v>
      </c>
      <c r="M344" s="4">
        <v>5200</v>
      </c>
      <c r="N344" s="5">
        <v>7800</v>
      </c>
      <c r="O344" s="6">
        <v>10400</v>
      </c>
      <c r="P344" s="4">
        <v>7000</v>
      </c>
      <c r="Q344" s="5">
        <v>9750</v>
      </c>
      <c r="R344" s="6">
        <v>12500</v>
      </c>
      <c r="S344" s="4">
        <v>8000</v>
      </c>
      <c r="T344" s="5">
        <v>12250</v>
      </c>
      <c r="U344" s="6">
        <v>16500</v>
      </c>
      <c r="V344" s="122"/>
      <c r="W344" s="122"/>
    </row>
    <row r="345" spans="1:23" s="169" customFormat="1">
      <c r="A345" s="544"/>
      <c r="B345" s="227" t="s">
        <v>854</v>
      </c>
      <c r="C345" s="170" t="s">
        <v>18</v>
      </c>
      <c r="D345" s="218">
        <f t="shared" si="50"/>
        <v>23725</v>
      </c>
      <c r="F345" s="170">
        <f t="shared" si="46"/>
        <v>12</v>
      </c>
      <c r="G345" s="285">
        <f t="shared" si="47"/>
        <v>18125</v>
      </c>
      <c r="H345" s="286">
        <f t="shared" si="48"/>
        <v>20925</v>
      </c>
      <c r="I345" s="293">
        <f t="shared" si="49"/>
        <v>23725</v>
      </c>
      <c r="J345" s="174">
        <v>13300</v>
      </c>
      <c r="K345" s="175">
        <v>14700</v>
      </c>
      <c r="L345" s="176">
        <v>16100</v>
      </c>
      <c r="M345" s="174">
        <v>14700</v>
      </c>
      <c r="N345" s="175">
        <v>17500</v>
      </c>
      <c r="O345" s="176">
        <v>20300</v>
      </c>
      <c r="P345" s="174">
        <v>21000</v>
      </c>
      <c r="Q345" s="175">
        <v>23500</v>
      </c>
      <c r="R345" s="176">
        <v>26000</v>
      </c>
      <c r="S345" s="174">
        <v>23500</v>
      </c>
      <c r="T345" s="175">
        <v>28000</v>
      </c>
      <c r="U345" s="176">
        <v>32500</v>
      </c>
      <c r="V345" s="288"/>
      <c r="W345" s="288"/>
    </row>
    <row r="346" spans="1:23">
      <c r="A346" s="544"/>
      <c r="B346" s="69" t="s">
        <v>855</v>
      </c>
      <c r="C346" s="79" t="s">
        <v>16</v>
      </c>
      <c r="D346" s="219">
        <f t="shared" si="50"/>
        <v>18125</v>
      </c>
      <c r="F346" s="79">
        <f t="shared" si="46"/>
        <v>12</v>
      </c>
      <c r="G346" s="139">
        <f t="shared" si="47"/>
        <v>12350</v>
      </c>
      <c r="H346" s="140">
        <f t="shared" si="48"/>
        <v>15237.5</v>
      </c>
      <c r="I346" s="294">
        <f t="shared" si="49"/>
        <v>18125</v>
      </c>
      <c r="J346" s="4">
        <v>8400</v>
      </c>
      <c r="K346" s="5">
        <v>10500</v>
      </c>
      <c r="L346" s="6">
        <v>12600</v>
      </c>
      <c r="M346" s="4">
        <v>10500</v>
      </c>
      <c r="N346" s="5">
        <v>12950</v>
      </c>
      <c r="O346" s="6">
        <v>15400</v>
      </c>
      <c r="P346" s="4">
        <v>13500</v>
      </c>
      <c r="Q346" s="5">
        <v>16750</v>
      </c>
      <c r="R346" s="6">
        <v>20000</v>
      </c>
      <c r="S346" s="4">
        <v>17000</v>
      </c>
      <c r="T346" s="5">
        <v>20750</v>
      </c>
      <c r="U346" s="6">
        <v>24500</v>
      </c>
      <c r="V346" s="122"/>
      <c r="W346" s="122"/>
    </row>
    <row r="347" spans="1:23" s="169" customFormat="1" ht="15.75" thickBot="1">
      <c r="A347" s="545"/>
      <c r="B347" s="230" t="s">
        <v>856</v>
      </c>
      <c r="C347" s="179" t="s">
        <v>14</v>
      </c>
      <c r="D347" s="220">
        <f t="shared" si="50"/>
        <v>11925</v>
      </c>
      <c r="F347" s="170">
        <f t="shared" si="46"/>
        <v>12</v>
      </c>
      <c r="G347" s="285">
        <f t="shared" si="47"/>
        <v>5775</v>
      </c>
      <c r="H347" s="286">
        <f t="shared" si="48"/>
        <v>8850</v>
      </c>
      <c r="I347" s="293">
        <f t="shared" si="49"/>
        <v>11925</v>
      </c>
      <c r="J347" s="174">
        <v>4200</v>
      </c>
      <c r="K347" s="175">
        <v>5950</v>
      </c>
      <c r="L347" s="176">
        <v>7700</v>
      </c>
      <c r="M347" s="174">
        <v>4900</v>
      </c>
      <c r="N347" s="175">
        <v>7700</v>
      </c>
      <c r="O347" s="176">
        <v>10500</v>
      </c>
      <c r="P347" s="174">
        <v>6500</v>
      </c>
      <c r="Q347" s="175">
        <v>9500</v>
      </c>
      <c r="R347" s="176">
        <v>12500</v>
      </c>
      <c r="S347" s="174">
        <v>7500</v>
      </c>
      <c r="T347" s="175">
        <v>12250</v>
      </c>
      <c r="U347" s="176">
        <v>17000</v>
      </c>
      <c r="V347" s="288"/>
      <c r="W347" s="288"/>
    </row>
    <row r="348" spans="1:23">
      <c r="A348" s="543" t="s">
        <v>857</v>
      </c>
      <c r="B348" s="133" t="s">
        <v>858</v>
      </c>
      <c r="C348" s="79" t="s">
        <v>18</v>
      </c>
      <c r="D348" s="219">
        <f t="shared" si="50"/>
        <v>19630</v>
      </c>
      <c r="F348" s="79">
        <f t="shared" si="46"/>
        <v>12</v>
      </c>
      <c r="G348" s="139">
        <f t="shared" si="47"/>
        <v>12870</v>
      </c>
      <c r="H348" s="140">
        <f t="shared" si="48"/>
        <v>16250</v>
      </c>
      <c r="I348" s="294">
        <f t="shared" si="49"/>
        <v>19630</v>
      </c>
      <c r="J348" s="4">
        <v>8800</v>
      </c>
      <c r="K348" s="5">
        <v>11000</v>
      </c>
      <c r="L348" s="6">
        <v>13200</v>
      </c>
      <c r="M348" s="4">
        <v>11000</v>
      </c>
      <c r="N348" s="5">
        <v>14000</v>
      </c>
      <c r="O348" s="6">
        <v>17000</v>
      </c>
      <c r="P348" s="4">
        <v>14080</v>
      </c>
      <c r="Q348" s="5">
        <v>17600</v>
      </c>
      <c r="R348" s="6">
        <v>21120</v>
      </c>
      <c r="S348" s="4">
        <v>17600</v>
      </c>
      <c r="T348" s="5">
        <v>22400</v>
      </c>
      <c r="U348" s="6">
        <v>27200</v>
      </c>
      <c r="V348" s="122"/>
      <c r="W348" s="122"/>
    </row>
    <row r="349" spans="1:23" s="169" customFormat="1">
      <c r="A349" s="544"/>
      <c r="B349" s="287" t="s">
        <v>859</v>
      </c>
      <c r="C349" s="170" t="s">
        <v>16</v>
      </c>
      <c r="D349" s="218">
        <f t="shared" si="50"/>
        <v>14235</v>
      </c>
      <c r="F349" s="170">
        <f t="shared" si="46"/>
        <v>12</v>
      </c>
      <c r="G349" s="285">
        <f t="shared" si="47"/>
        <v>8450</v>
      </c>
      <c r="H349" s="286">
        <f t="shared" si="48"/>
        <v>11342.5</v>
      </c>
      <c r="I349" s="293">
        <f t="shared" si="49"/>
        <v>14235</v>
      </c>
      <c r="J349" s="174">
        <v>5500</v>
      </c>
      <c r="K349" s="175">
        <v>7700</v>
      </c>
      <c r="L349" s="176">
        <v>9900</v>
      </c>
      <c r="M349" s="174">
        <v>7500</v>
      </c>
      <c r="N349" s="175">
        <v>9750</v>
      </c>
      <c r="O349" s="176">
        <v>12000</v>
      </c>
      <c r="P349" s="174">
        <v>8800</v>
      </c>
      <c r="Q349" s="175">
        <v>12320</v>
      </c>
      <c r="R349" s="176">
        <v>15840</v>
      </c>
      <c r="S349" s="174">
        <v>12000</v>
      </c>
      <c r="T349" s="175">
        <v>15600</v>
      </c>
      <c r="U349" s="176">
        <v>19200</v>
      </c>
      <c r="V349" s="288"/>
      <c r="W349" s="288"/>
    </row>
    <row r="350" spans="1:23">
      <c r="A350" s="544"/>
      <c r="B350" s="133" t="s">
        <v>860</v>
      </c>
      <c r="C350" s="79" t="s">
        <v>14</v>
      </c>
      <c r="D350" s="219">
        <f t="shared" si="50"/>
        <v>9490</v>
      </c>
      <c r="F350" s="79">
        <f t="shared" si="46"/>
        <v>12</v>
      </c>
      <c r="G350" s="139">
        <f t="shared" si="47"/>
        <v>4420</v>
      </c>
      <c r="H350" s="140">
        <f t="shared" si="48"/>
        <v>6955</v>
      </c>
      <c r="I350" s="294">
        <f t="shared" si="49"/>
        <v>9490</v>
      </c>
      <c r="J350" s="4">
        <v>3300</v>
      </c>
      <c r="K350" s="5">
        <v>4950</v>
      </c>
      <c r="L350" s="6">
        <v>6600</v>
      </c>
      <c r="M350" s="4">
        <v>3500</v>
      </c>
      <c r="N350" s="5">
        <v>5750</v>
      </c>
      <c r="O350" s="6">
        <v>8000</v>
      </c>
      <c r="P350" s="4">
        <v>5280</v>
      </c>
      <c r="Q350" s="5">
        <v>7920</v>
      </c>
      <c r="R350" s="6">
        <v>10560</v>
      </c>
      <c r="S350" s="4">
        <v>5600</v>
      </c>
      <c r="T350" s="5">
        <v>9200</v>
      </c>
      <c r="U350" s="6">
        <v>12800</v>
      </c>
    </row>
    <row r="351" spans="1:23" s="169" customFormat="1">
      <c r="A351" s="544"/>
      <c r="B351" s="287" t="s">
        <v>861</v>
      </c>
      <c r="C351" s="170" t="s">
        <v>18</v>
      </c>
      <c r="D351" s="218">
        <f t="shared" si="50"/>
        <v>20475</v>
      </c>
      <c r="F351" s="170">
        <f t="shared" si="46"/>
        <v>12</v>
      </c>
      <c r="G351" s="285">
        <f t="shared" si="47"/>
        <v>14625</v>
      </c>
      <c r="H351" s="286">
        <f t="shared" si="48"/>
        <v>17550</v>
      </c>
      <c r="I351" s="293">
        <f t="shared" si="49"/>
        <v>20475</v>
      </c>
      <c r="J351" s="174">
        <v>10000</v>
      </c>
      <c r="K351" s="175">
        <v>12000</v>
      </c>
      <c r="L351" s="176">
        <v>14000</v>
      </c>
      <c r="M351" s="174">
        <v>12500</v>
      </c>
      <c r="N351" s="175">
        <v>15000</v>
      </c>
      <c r="O351" s="176">
        <v>17500</v>
      </c>
      <c r="P351" s="174">
        <v>16000</v>
      </c>
      <c r="Q351" s="175">
        <v>19200</v>
      </c>
      <c r="R351" s="176">
        <v>22400</v>
      </c>
      <c r="S351" s="174">
        <v>20000</v>
      </c>
      <c r="T351" s="175">
        <v>24000</v>
      </c>
      <c r="U351" s="176">
        <v>28000</v>
      </c>
    </row>
    <row r="352" spans="1:23">
      <c r="A352" s="544"/>
      <c r="B352" s="133" t="s">
        <v>862</v>
      </c>
      <c r="C352" s="79" t="s">
        <v>16</v>
      </c>
      <c r="D352" s="219">
        <f t="shared" si="50"/>
        <v>15600</v>
      </c>
      <c r="F352" s="79">
        <f t="shared" si="46"/>
        <v>12</v>
      </c>
      <c r="G352" s="139">
        <f t="shared" si="47"/>
        <v>9425</v>
      </c>
      <c r="H352" s="140">
        <f t="shared" si="48"/>
        <v>12512.5</v>
      </c>
      <c r="I352" s="294">
        <f t="shared" si="49"/>
        <v>15600</v>
      </c>
      <c r="J352" s="4">
        <v>6500</v>
      </c>
      <c r="K352" s="5">
        <v>8750</v>
      </c>
      <c r="L352" s="6">
        <v>11000</v>
      </c>
      <c r="M352" s="4">
        <v>8000</v>
      </c>
      <c r="N352" s="5">
        <v>10500</v>
      </c>
      <c r="O352" s="6">
        <v>13000</v>
      </c>
      <c r="P352" s="4">
        <v>10400</v>
      </c>
      <c r="Q352" s="5">
        <v>14000</v>
      </c>
      <c r="R352" s="6">
        <v>17600</v>
      </c>
      <c r="S352" s="4">
        <v>12800</v>
      </c>
      <c r="T352" s="5">
        <v>16800</v>
      </c>
      <c r="U352" s="6">
        <v>20800</v>
      </c>
    </row>
    <row r="353" spans="1:21" s="169" customFormat="1">
      <c r="A353" s="544"/>
      <c r="B353" s="287" t="s">
        <v>863</v>
      </c>
      <c r="C353" s="170" t="s">
        <v>14</v>
      </c>
      <c r="D353" s="218">
        <f t="shared" si="50"/>
        <v>10075</v>
      </c>
      <c r="F353" s="170">
        <f t="shared" si="46"/>
        <v>12</v>
      </c>
      <c r="G353" s="285">
        <f t="shared" si="47"/>
        <v>5525</v>
      </c>
      <c r="H353" s="286">
        <f t="shared" si="48"/>
        <v>7800</v>
      </c>
      <c r="I353" s="293">
        <f t="shared" si="49"/>
        <v>10075</v>
      </c>
      <c r="J353" s="174">
        <v>4000</v>
      </c>
      <c r="K353" s="175">
        <v>5500</v>
      </c>
      <c r="L353" s="176">
        <v>7000</v>
      </c>
      <c r="M353" s="174">
        <v>4500</v>
      </c>
      <c r="N353" s="175">
        <v>6500</v>
      </c>
      <c r="O353" s="176">
        <v>8500</v>
      </c>
      <c r="P353" s="174">
        <v>6400</v>
      </c>
      <c r="Q353" s="175">
        <v>8800</v>
      </c>
      <c r="R353" s="176">
        <v>11200</v>
      </c>
      <c r="S353" s="174">
        <v>7200</v>
      </c>
      <c r="T353" s="175">
        <v>10400</v>
      </c>
      <c r="U353" s="176">
        <v>13600</v>
      </c>
    </row>
    <row r="354" spans="1:21">
      <c r="A354" s="544"/>
      <c r="B354" s="133" t="s">
        <v>864</v>
      </c>
      <c r="C354" s="79" t="s">
        <v>18</v>
      </c>
      <c r="D354" s="219">
        <f t="shared" si="50"/>
        <v>20800</v>
      </c>
      <c r="F354" s="79">
        <f t="shared" si="46"/>
        <v>12</v>
      </c>
      <c r="G354" s="139">
        <f t="shared" si="47"/>
        <v>13650</v>
      </c>
      <c r="H354" s="140">
        <f t="shared" si="48"/>
        <v>17225</v>
      </c>
      <c r="I354" s="294">
        <f t="shared" si="49"/>
        <v>20800</v>
      </c>
      <c r="J354" s="4">
        <v>9500</v>
      </c>
      <c r="K354" s="5">
        <v>12000</v>
      </c>
      <c r="L354" s="6">
        <v>14500</v>
      </c>
      <c r="M354" s="4">
        <v>11500</v>
      </c>
      <c r="N354" s="5">
        <v>14500</v>
      </c>
      <c r="O354" s="6">
        <v>17500</v>
      </c>
      <c r="P354" s="4">
        <v>15200</v>
      </c>
      <c r="Q354" s="5">
        <v>19200</v>
      </c>
      <c r="R354" s="6">
        <v>23200</v>
      </c>
      <c r="S354" s="4">
        <v>18400</v>
      </c>
      <c r="T354" s="5">
        <v>23200</v>
      </c>
      <c r="U354" s="6">
        <v>28000</v>
      </c>
    </row>
    <row r="355" spans="1:21" s="169" customFormat="1">
      <c r="A355" s="544"/>
      <c r="B355" s="287" t="s">
        <v>865</v>
      </c>
      <c r="C355" s="170" t="s">
        <v>16</v>
      </c>
      <c r="D355" s="218">
        <f t="shared" si="50"/>
        <v>13650</v>
      </c>
      <c r="F355" s="170">
        <f t="shared" si="46"/>
        <v>12</v>
      </c>
      <c r="G355" s="285">
        <f t="shared" si="47"/>
        <v>8775</v>
      </c>
      <c r="H355" s="286">
        <f t="shared" si="48"/>
        <v>11212.5</v>
      </c>
      <c r="I355" s="293">
        <f t="shared" si="49"/>
        <v>13650</v>
      </c>
      <c r="J355" s="174">
        <v>6000</v>
      </c>
      <c r="K355" s="175">
        <v>8250</v>
      </c>
      <c r="L355" s="176">
        <v>10500</v>
      </c>
      <c r="M355" s="174">
        <v>7500</v>
      </c>
      <c r="N355" s="175">
        <v>9000</v>
      </c>
      <c r="O355" s="176">
        <v>10500</v>
      </c>
      <c r="P355" s="174">
        <v>9600</v>
      </c>
      <c r="Q355" s="175">
        <v>13200</v>
      </c>
      <c r="R355" s="176">
        <v>16800</v>
      </c>
      <c r="S355" s="174">
        <v>12000</v>
      </c>
      <c r="T355" s="175">
        <v>14400</v>
      </c>
      <c r="U355" s="176">
        <v>16800</v>
      </c>
    </row>
    <row r="356" spans="1:21">
      <c r="A356" s="544"/>
      <c r="B356" s="133" t="s">
        <v>866</v>
      </c>
      <c r="C356" s="79" t="s">
        <v>14</v>
      </c>
      <c r="D356" s="219">
        <f t="shared" si="50"/>
        <v>10075</v>
      </c>
      <c r="F356" s="79">
        <f t="shared" si="46"/>
        <v>12</v>
      </c>
      <c r="G356" s="139">
        <f t="shared" si="47"/>
        <v>4875</v>
      </c>
      <c r="H356" s="140">
        <f t="shared" si="48"/>
        <v>7475</v>
      </c>
      <c r="I356" s="294">
        <f t="shared" si="49"/>
        <v>10075</v>
      </c>
      <c r="J356" s="4">
        <v>3500</v>
      </c>
      <c r="K356" s="5">
        <v>5250</v>
      </c>
      <c r="L356" s="6">
        <v>7000</v>
      </c>
      <c r="M356" s="4">
        <v>4000</v>
      </c>
      <c r="N356" s="5">
        <v>6250</v>
      </c>
      <c r="O356" s="6">
        <v>8500</v>
      </c>
      <c r="P356" s="4">
        <v>5600</v>
      </c>
      <c r="Q356" s="5">
        <v>8400</v>
      </c>
      <c r="R356" s="6">
        <v>11200</v>
      </c>
      <c r="S356" s="4">
        <v>6400</v>
      </c>
      <c r="T356" s="5">
        <v>10000</v>
      </c>
      <c r="U356" s="6">
        <v>13600</v>
      </c>
    </row>
    <row r="357" spans="1:21" s="169" customFormat="1">
      <c r="A357" s="544"/>
      <c r="B357" s="287" t="s">
        <v>867</v>
      </c>
      <c r="C357" s="170" t="s">
        <v>18</v>
      </c>
      <c r="D357" s="218">
        <f t="shared" si="50"/>
        <v>13325</v>
      </c>
      <c r="F357" s="170">
        <f t="shared" si="46"/>
        <v>12</v>
      </c>
      <c r="G357" s="285">
        <f t="shared" si="47"/>
        <v>6500</v>
      </c>
      <c r="H357" s="286">
        <f t="shared" si="48"/>
        <v>9912.5</v>
      </c>
      <c r="I357" s="293">
        <f t="shared" si="49"/>
        <v>13325</v>
      </c>
      <c r="J357" s="174">
        <v>4500</v>
      </c>
      <c r="K357" s="175">
        <v>7000</v>
      </c>
      <c r="L357" s="176">
        <v>9500</v>
      </c>
      <c r="M357" s="174">
        <v>5500</v>
      </c>
      <c r="N357" s="175">
        <v>8250</v>
      </c>
      <c r="O357" s="176">
        <v>11000</v>
      </c>
      <c r="P357" s="174">
        <v>7200</v>
      </c>
      <c r="Q357" s="175">
        <v>11200</v>
      </c>
      <c r="R357" s="176">
        <v>15200</v>
      </c>
      <c r="S357" s="174">
        <v>8800</v>
      </c>
      <c r="T357" s="175">
        <v>13200</v>
      </c>
      <c r="U357" s="176">
        <v>17600</v>
      </c>
    </row>
    <row r="358" spans="1:21">
      <c r="A358" s="544"/>
      <c r="B358" s="133" t="s">
        <v>868</v>
      </c>
      <c r="C358" s="79" t="s">
        <v>16</v>
      </c>
      <c r="D358" s="219">
        <f t="shared" si="50"/>
        <v>9230</v>
      </c>
      <c r="F358" s="79">
        <f t="shared" si="46"/>
        <v>12</v>
      </c>
      <c r="G358" s="139">
        <f t="shared" si="47"/>
        <v>4956.25</v>
      </c>
      <c r="H358" s="140">
        <f t="shared" si="48"/>
        <v>7093.125</v>
      </c>
      <c r="I358" s="294">
        <f t="shared" si="49"/>
        <v>9230</v>
      </c>
      <c r="J358" s="4">
        <v>3500</v>
      </c>
      <c r="K358" s="5">
        <v>5000</v>
      </c>
      <c r="L358" s="6">
        <v>6500</v>
      </c>
      <c r="M358" s="4">
        <v>4125</v>
      </c>
      <c r="N358" s="5">
        <v>5912.5</v>
      </c>
      <c r="O358" s="6">
        <v>7700</v>
      </c>
      <c r="P358" s="4">
        <v>5600</v>
      </c>
      <c r="Q358" s="5">
        <v>8000</v>
      </c>
      <c r="R358" s="6">
        <v>10400</v>
      </c>
      <c r="S358" s="4">
        <v>6600</v>
      </c>
      <c r="T358" s="5">
        <v>9460</v>
      </c>
      <c r="U358" s="6">
        <v>12320</v>
      </c>
    </row>
    <row r="359" spans="1:21" s="169" customFormat="1">
      <c r="A359" s="544"/>
      <c r="B359" s="287" t="s">
        <v>869</v>
      </c>
      <c r="C359" s="170" t="s">
        <v>14</v>
      </c>
      <c r="D359" s="218">
        <f t="shared" si="50"/>
        <v>5460</v>
      </c>
      <c r="F359" s="170">
        <f t="shared" si="46"/>
        <v>12</v>
      </c>
      <c r="G359" s="285">
        <f t="shared" si="47"/>
        <v>3087.5</v>
      </c>
      <c r="H359" s="286">
        <f t="shared" si="48"/>
        <v>4273.75</v>
      </c>
      <c r="I359" s="293">
        <f t="shared" si="49"/>
        <v>5460</v>
      </c>
      <c r="J359" s="174">
        <v>2000</v>
      </c>
      <c r="K359" s="175">
        <v>3000</v>
      </c>
      <c r="L359" s="176">
        <v>4000</v>
      </c>
      <c r="M359" s="174">
        <v>2750</v>
      </c>
      <c r="N359" s="175">
        <v>3575</v>
      </c>
      <c r="O359" s="176">
        <v>4400</v>
      </c>
      <c r="P359" s="174">
        <v>3200</v>
      </c>
      <c r="Q359" s="175">
        <v>4800</v>
      </c>
      <c r="R359" s="176">
        <v>6400</v>
      </c>
      <c r="S359" s="174">
        <v>4400</v>
      </c>
      <c r="T359" s="175">
        <v>5720</v>
      </c>
      <c r="U359" s="176">
        <v>7040</v>
      </c>
    </row>
    <row r="360" spans="1:21">
      <c r="A360" s="544"/>
      <c r="B360" s="133" t="s">
        <v>870</v>
      </c>
      <c r="C360" s="79" t="s">
        <v>18</v>
      </c>
      <c r="D360" s="219">
        <f t="shared" si="50"/>
        <v>19987.5</v>
      </c>
      <c r="F360" s="79">
        <f t="shared" si="46"/>
        <v>12</v>
      </c>
      <c r="G360" s="139">
        <f t="shared" si="47"/>
        <v>12252.5</v>
      </c>
      <c r="H360" s="140">
        <f t="shared" si="48"/>
        <v>16120</v>
      </c>
      <c r="I360" s="294">
        <f t="shared" si="49"/>
        <v>19987.5</v>
      </c>
      <c r="J360" s="4">
        <v>8500</v>
      </c>
      <c r="K360" s="5">
        <v>11000</v>
      </c>
      <c r="L360" s="6">
        <v>13500</v>
      </c>
      <c r="M360" s="4">
        <v>10350</v>
      </c>
      <c r="N360" s="5">
        <v>13800</v>
      </c>
      <c r="O360" s="6">
        <v>17250</v>
      </c>
      <c r="P360" s="4">
        <v>13600</v>
      </c>
      <c r="Q360" s="5">
        <v>17600</v>
      </c>
      <c r="R360" s="6">
        <v>21600</v>
      </c>
      <c r="S360" s="4">
        <v>16560</v>
      </c>
      <c r="T360" s="5">
        <v>22080</v>
      </c>
      <c r="U360" s="6">
        <v>27600</v>
      </c>
    </row>
    <row r="361" spans="1:21" s="169" customFormat="1">
      <c r="A361" s="544"/>
      <c r="B361" s="287" t="s">
        <v>871</v>
      </c>
      <c r="C361" s="170" t="s">
        <v>16</v>
      </c>
      <c r="D361" s="218">
        <f t="shared" si="50"/>
        <v>13276.25</v>
      </c>
      <c r="F361" s="170">
        <f t="shared" si="46"/>
        <v>12</v>
      </c>
      <c r="G361" s="285">
        <f t="shared" si="47"/>
        <v>8108.75</v>
      </c>
      <c r="H361" s="286">
        <f t="shared" si="48"/>
        <v>10505</v>
      </c>
      <c r="I361" s="293">
        <f t="shared" si="49"/>
        <v>13276.25</v>
      </c>
      <c r="J361" s="174">
        <v>5000</v>
      </c>
      <c r="K361" s="175">
        <v>6500</v>
      </c>
      <c r="L361" s="176">
        <v>9500</v>
      </c>
      <c r="M361" s="174">
        <v>7475</v>
      </c>
      <c r="N361" s="175">
        <v>9200</v>
      </c>
      <c r="O361" s="176">
        <v>10925</v>
      </c>
      <c r="P361" s="174">
        <v>8000</v>
      </c>
      <c r="Q361" s="175">
        <v>11600</v>
      </c>
      <c r="R361" s="176">
        <v>15200</v>
      </c>
      <c r="S361" s="174">
        <v>11960</v>
      </c>
      <c r="T361" s="175">
        <v>14720</v>
      </c>
      <c r="U361" s="176">
        <v>17480</v>
      </c>
    </row>
    <row r="362" spans="1:21">
      <c r="A362" s="544"/>
      <c r="B362" s="133" t="s">
        <v>872</v>
      </c>
      <c r="C362" s="79" t="s">
        <v>14</v>
      </c>
      <c r="D362" s="219">
        <f t="shared" si="50"/>
        <v>8108.75</v>
      </c>
      <c r="F362" s="79">
        <f t="shared" ref="F362:F382" si="51">COUNT(J362:U362)</f>
        <v>12</v>
      </c>
      <c r="G362" s="139">
        <f t="shared" si="47"/>
        <v>5265</v>
      </c>
      <c r="H362" s="140">
        <f t="shared" si="48"/>
        <v>6686.875</v>
      </c>
      <c r="I362" s="294">
        <f t="shared" si="49"/>
        <v>8108.75</v>
      </c>
      <c r="J362" s="4">
        <v>3500</v>
      </c>
      <c r="K362" s="5">
        <v>4250</v>
      </c>
      <c r="L362" s="6">
        <v>5000</v>
      </c>
      <c r="M362" s="4">
        <v>4600</v>
      </c>
      <c r="N362" s="5">
        <v>6037.5</v>
      </c>
      <c r="O362" s="6">
        <v>7475</v>
      </c>
      <c r="P362" s="4">
        <v>5600</v>
      </c>
      <c r="Q362" s="5">
        <v>6800</v>
      </c>
      <c r="R362" s="6">
        <v>8000</v>
      </c>
      <c r="S362" s="4">
        <v>7360</v>
      </c>
      <c r="T362" s="5">
        <v>9660</v>
      </c>
      <c r="U362" s="6">
        <v>11960</v>
      </c>
    </row>
    <row r="363" spans="1:21" s="169" customFormat="1">
      <c r="A363" s="544"/>
      <c r="B363" s="287" t="s">
        <v>873</v>
      </c>
      <c r="C363" s="170" t="s">
        <v>18</v>
      </c>
      <c r="D363" s="218">
        <f t="shared" si="50"/>
        <v>21450</v>
      </c>
      <c r="F363" s="170">
        <f t="shared" si="51"/>
        <v>12</v>
      </c>
      <c r="G363" s="285">
        <f t="shared" ref="G363:G383" si="52">AVERAGE(J363,M363,P363,S363)</f>
        <v>15925</v>
      </c>
      <c r="H363" s="286">
        <f t="shared" ref="H363:H382" si="53">AVERAGE(K363,N363,Q363,T363)</f>
        <v>18687.5</v>
      </c>
      <c r="I363" s="293">
        <f t="shared" ref="I363:I382" si="54">AVERAGE(L363,O363,R363,U363)</f>
        <v>21450</v>
      </c>
      <c r="J363" s="174">
        <v>11500</v>
      </c>
      <c r="K363" s="175">
        <v>13250</v>
      </c>
      <c r="L363" s="176">
        <v>15000</v>
      </c>
      <c r="M363" s="174">
        <v>13000</v>
      </c>
      <c r="N363" s="175">
        <v>15500</v>
      </c>
      <c r="O363" s="176">
        <v>18000</v>
      </c>
      <c r="P363" s="174">
        <v>18400</v>
      </c>
      <c r="Q363" s="175">
        <v>21200</v>
      </c>
      <c r="R363" s="176">
        <v>24000</v>
      </c>
      <c r="S363" s="174">
        <v>20800</v>
      </c>
      <c r="T363" s="175">
        <v>24800</v>
      </c>
      <c r="U363" s="176">
        <v>28800</v>
      </c>
    </row>
    <row r="364" spans="1:21">
      <c r="A364" s="544"/>
      <c r="B364" s="133" t="s">
        <v>874</v>
      </c>
      <c r="C364" s="79" t="s">
        <v>16</v>
      </c>
      <c r="D364" s="219">
        <f t="shared" ref="D364:D383" si="55">I364</f>
        <v>15975</v>
      </c>
      <c r="F364" s="79">
        <f t="shared" si="51"/>
        <v>12</v>
      </c>
      <c r="G364" s="139">
        <f t="shared" si="52"/>
        <v>10075</v>
      </c>
      <c r="H364" s="140">
        <f t="shared" si="53"/>
        <v>13025</v>
      </c>
      <c r="I364" s="294">
        <f t="shared" si="54"/>
        <v>15975</v>
      </c>
      <c r="J364" s="4">
        <v>7500</v>
      </c>
      <c r="K364" s="5">
        <v>9500</v>
      </c>
      <c r="L364" s="6">
        <v>11500</v>
      </c>
      <c r="M364" s="4">
        <v>8000</v>
      </c>
      <c r="N364" s="5">
        <v>10000</v>
      </c>
      <c r="O364" s="6">
        <v>12000</v>
      </c>
      <c r="P364" s="4">
        <v>12000</v>
      </c>
      <c r="Q364" s="5">
        <v>15200</v>
      </c>
      <c r="R364" s="6">
        <v>18400</v>
      </c>
      <c r="S364" s="4">
        <v>12800</v>
      </c>
      <c r="T364" s="5">
        <v>17400</v>
      </c>
      <c r="U364" s="6">
        <v>22000</v>
      </c>
    </row>
    <row r="365" spans="1:21" s="169" customFormat="1" ht="15.75" thickBot="1">
      <c r="A365" s="545"/>
      <c r="B365" s="287" t="s">
        <v>875</v>
      </c>
      <c r="C365" s="170" t="s">
        <v>14</v>
      </c>
      <c r="D365" s="218">
        <f t="shared" si="55"/>
        <v>10400</v>
      </c>
      <c r="F365" s="170">
        <f t="shared" si="51"/>
        <v>12</v>
      </c>
      <c r="G365" s="285">
        <f t="shared" si="52"/>
        <v>5850</v>
      </c>
      <c r="H365" s="286">
        <f t="shared" si="53"/>
        <v>8125</v>
      </c>
      <c r="I365" s="293">
        <f t="shared" si="54"/>
        <v>10400</v>
      </c>
      <c r="J365" s="174">
        <v>4000</v>
      </c>
      <c r="K365" s="175">
        <v>5500</v>
      </c>
      <c r="L365" s="176">
        <v>7000</v>
      </c>
      <c r="M365" s="174">
        <v>5000</v>
      </c>
      <c r="N365" s="175">
        <v>7000</v>
      </c>
      <c r="O365" s="176">
        <v>9000</v>
      </c>
      <c r="P365" s="174">
        <v>6400</v>
      </c>
      <c r="Q365" s="175">
        <v>8800</v>
      </c>
      <c r="R365" s="176">
        <v>11200</v>
      </c>
      <c r="S365" s="174">
        <v>8000</v>
      </c>
      <c r="T365" s="175">
        <v>11200</v>
      </c>
      <c r="U365" s="176">
        <v>14400</v>
      </c>
    </row>
    <row r="366" spans="1:21">
      <c r="A366" s="543" t="s">
        <v>876</v>
      </c>
      <c r="B366" s="67" t="s">
        <v>877</v>
      </c>
      <c r="C366" s="77" t="s">
        <v>18</v>
      </c>
      <c r="D366" s="217">
        <f t="shared" si="55"/>
        <v>14625</v>
      </c>
      <c r="F366" s="79">
        <f t="shared" si="51"/>
        <v>12</v>
      </c>
      <c r="G366" s="139">
        <f t="shared" si="52"/>
        <v>10725</v>
      </c>
      <c r="H366" s="140">
        <f t="shared" si="53"/>
        <v>12675</v>
      </c>
      <c r="I366" s="294">
        <f t="shared" si="54"/>
        <v>14625</v>
      </c>
      <c r="J366" s="4">
        <v>7500</v>
      </c>
      <c r="K366" s="5">
        <v>9000</v>
      </c>
      <c r="L366" s="6">
        <v>10500</v>
      </c>
      <c r="M366" s="4">
        <v>9000</v>
      </c>
      <c r="N366" s="5">
        <v>10500</v>
      </c>
      <c r="O366" s="6">
        <v>12000</v>
      </c>
      <c r="P366" s="4">
        <v>12000</v>
      </c>
      <c r="Q366" s="5">
        <v>14400</v>
      </c>
      <c r="R366" s="6">
        <v>16800</v>
      </c>
      <c r="S366" s="4">
        <v>14400</v>
      </c>
      <c r="T366" s="5">
        <v>16800</v>
      </c>
      <c r="U366" s="6">
        <v>19200</v>
      </c>
    </row>
    <row r="367" spans="1:21" s="169" customFormat="1">
      <c r="A367" s="544"/>
      <c r="B367" s="227" t="s">
        <v>878</v>
      </c>
      <c r="C367" s="170" t="s">
        <v>16</v>
      </c>
      <c r="D367" s="218">
        <f t="shared" si="55"/>
        <v>12025</v>
      </c>
      <c r="F367" s="170">
        <f t="shared" si="51"/>
        <v>12</v>
      </c>
      <c r="G367" s="285">
        <f t="shared" si="52"/>
        <v>7475</v>
      </c>
      <c r="H367" s="286">
        <f t="shared" si="53"/>
        <v>9750</v>
      </c>
      <c r="I367" s="293">
        <f t="shared" si="54"/>
        <v>12025</v>
      </c>
      <c r="J367" s="174">
        <v>4500</v>
      </c>
      <c r="K367" s="175">
        <v>6500</v>
      </c>
      <c r="L367" s="176">
        <v>8500</v>
      </c>
      <c r="M367" s="174">
        <v>7000</v>
      </c>
      <c r="N367" s="175">
        <v>8500</v>
      </c>
      <c r="O367" s="176">
        <v>10000</v>
      </c>
      <c r="P367" s="174">
        <v>7200</v>
      </c>
      <c r="Q367" s="175">
        <v>10400</v>
      </c>
      <c r="R367" s="176">
        <v>13600</v>
      </c>
      <c r="S367" s="174">
        <v>11200</v>
      </c>
      <c r="T367" s="175">
        <v>13600</v>
      </c>
      <c r="U367" s="176">
        <v>16000</v>
      </c>
    </row>
    <row r="368" spans="1:21">
      <c r="A368" s="544"/>
      <c r="B368" s="69" t="s">
        <v>879</v>
      </c>
      <c r="C368" s="79" t="s">
        <v>14</v>
      </c>
      <c r="D368" s="219">
        <f t="shared" si="55"/>
        <v>8125</v>
      </c>
      <c r="F368" s="79">
        <f t="shared" si="51"/>
        <v>12</v>
      </c>
      <c r="G368" s="139">
        <f t="shared" si="52"/>
        <v>5200</v>
      </c>
      <c r="H368" s="140">
        <f t="shared" si="53"/>
        <v>6662.5</v>
      </c>
      <c r="I368" s="294">
        <f t="shared" si="54"/>
        <v>8125</v>
      </c>
      <c r="J368" s="4">
        <v>3500</v>
      </c>
      <c r="K368" s="5">
        <v>4500</v>
      </c>
      <c r="L368" s="6">
        <v>5500</v>
      </c>
      <c r="M368" s="4">
        <v>4500</v>
      </c>
      <c r="N368" s="5">
        <v>5750</v>
      </c>
      <c r="O368" s="6">
        <v>7000</v>
      </c>
      <c r="P368" s="4">
        <v>5600</v>
      </c>
      <c r="Q368" s="5">
        <v>7200</v>
      </c>
      <c r="R368" s="6">
        <v>8800</v>
      </c>
      <c r="S368" s="4">
        <v>7200</v>
      </c>
      <c r="T368" s="5">
        <v>9200</v>
      </c>
      <c r="U368" s="6">
        <v>11200</v>
      </c>
    </row>
    <row r="369" spans="1:21" s="169" customFormat="1">
      <c r="A369" s="544"/>
      <c r="B369" s="227" t="s">
        <v>880</v>
      </c>
      <c r="C369" s="170" t="s">
        <v>18</v>
      </c>
      <c r="D369" s="218">
        <f t="shared" si="55"/>
        <v>16575</v>
      </c>
      <c r="F369" s="170">
        <f t="shared" si="51"/>
        <v>12</v>
      </c>
      <c r="G369" s="285">
        <f t="shared" si="52"/>
        <v>12350</v>
      </c>
      <c r="H369" s="286">
        <f t="shared" si="53"/>
        <v>14462.5</v>
      </c>
      <c r="I369" s="293">
        <f t="shared" si="54"/>
        <v>16575</v>
      </c>
      <c r="J369" s="174">
        <v>9000</v>
      </c>
      <c r="K369" s="175">
        <v>10500</v>
      </c>
      <c r="L369" s="176">
        <v>12000</v>
      </c>
      <c r="M369" s="174">
        <v>10000</v>
      </c>
      <c r="N369" s="175">
        <v>11750</v>
      </c>
      <c r="O369" s="176">
        <v>13500</v>
      </c>
      <c r="P369" s="174">
        <v>14400</v>
      </c>
      <c r="Q369" s="175">
        <v>16800</v>
      </c>
      <c r="R369" s="176">
        <v>19200</v>
      </c>
      <c r="S369" s="174">
        <v>16000</v>
      </c>
      <c r="T369" s="175">
        <v>18800</v>
      </c>
      <c r="U369" s="176">
        <v>21600</v>
      </c>
    </row>
    <row r="370" spans="1:21">
      <c r="A370" s="544"/>
      <c r="B370" s="69" t="s">
        <v>881</v>
      </c>
      <c r="C370" s="79" t="s">
        <v>16</v>
      </c>
      <c r="D370" s="219">
        <f t="shared" si="55"/>
        <v>12675</v>
      </c>
      <c r="F370" s="79">
        <f t="shared" si="51"/>
        <v>12</v>
      </c>
      <c r="G370" s="139">
        <f t="shared" si="52"/>
        <v>7800</v>
      </c>
      <c r="H370" s="140">
        <f t="shared" si="53"/>
        <v>10237.5</v>
      </c>
      <c r="I370" s="294">
        <f t="shared" si="54"/>
        <v>12675</v>
      </c>
      <c r="J370" s="4">
        <v>5500</v>
      </c>
      <c r="K370" s="5">
        <v>7500</v>
      </c>
      <c r="L370" s="6">
        <v>9500</v>
      </c>
      <c r="M370" s="4">
        <v>6500</v>
      </c>
      <c r="N370" s="5">
        <v>8250</v>
      </c>
      <c r="O370" s="6">
        <v>10000</v>
      </c>
      <c r="P370" s="4">
        <v>8800</v>
      </c>
      <c r="Q370" s="5">
        <v>12000</v>
      </c>
      <c r="R370" s="6">
        <v>15200</v>
      </c>
      <c r="S370" s="4">
        <v>10400</v>
      </c>
      <c r="T370" s="5">
        <v>13200</v>
      </c>
      <c r="U370" s="6">
        <v>16000</v>
      </c>
    </row>
    <row r="371" spans="1:21" s="169" customFormat="1">
      <c r="A371" s="544"/>
      <c r="B371" s="227" t="s">
        <v>882</v>
      </c>
      <c r="C371" s="170" t="s">
        <v>14</v>
      </c>
      <c r="D371" s="218">
        <f t="shared" si="55"/>
        <v>8450</v>
      </c>
      <c r="F371" s="170">
        <f t="shared" si="51"/>
        <v>12</v>
      </c>
      <c r="G371" s="285">
        <f t="shared" si="52"/>
        <v>5850</v>
      </c>
      <c r="H371" s="286">
        <f t="shared" si="53"/>
        <v>7150</v>
      </c>
      <c r="I371" s="293">
        <f t="shared" si="54"/>
        <v>8450</v>
      </c>
      <c r="J371" s="174">
        <v>4000</v>
      </c>
      <c r="K371" s="175">
        <v>5000</v>
      </c>
      <c r="L371" s="176">
        <v>6000</v>
      </c>
      <c r="M371" s="174">
        <v>5000</v>
      </c>
      <c r="N371" s="175">
        <v>6000</v>
      </c>
      <c r="O371" s="176">
        <v>7000</v>
      </c>
      <c r="P371" s="174">
        <v>6400</v>
      </c>
      <c r="Q371" s="175">
        <v>8000</v>
      </c>
      <c r="R371" s="176">
        <v>9600</v>
      </c>
      <c r="S371" s="174">
        <v>8000</v>
      </c>
      <c r="T371" s="175">
        <v>9600</v>
      </c>
      <c r="U371" s="176">
        <v>11200</v>
      </c>
    </row>
    <row r="372" spans="1:21">
      <c r="A372" s="544"/>
      <c r="B372" s="69" t="s">
        <v>883</v>
      </c>
      <c r="C372" s="79" t="s">
        <v>18</v>
      </c>
      <c r="D372" s="219">
        <f t="shared" si="55"/>
        <v>16575</v>
      </c>
      <c r="F372" s="79">
        <f t="shared" si="51"/>
        <v>12</v>
      </c>
      <c r="G372" s="139">
        <f t="shared" si="52"/>
        <v>12350</v>
      </c>
      <c r="H372" s="140">
        <f t="shared" si="53"/>
        <v>14462.5</v>
      </c>
      <c r="I372" s="294">
        <f t="shared" si="54"/>
        <v>16575</v>
      </c>
      <c r="J372" s="4">
        <v>9000</v>
      </c>
      <c r="K372" s="5">
        <v>10500</v>
      </c>
      <c r="L372" s="6">
        <v>12000</v>
      </c>
      <c r="M372" s="4">
        <v>10000</v>
      </c>
      <c r="N372" s="5">
        <v>11750</v>
      </c>
      <c r="O372" s="6">
        <v>13500</v>
      </c>
      <c r="P372" s="4">
        <v>14400</v>
      </c>
      <c r="Q372" s="5">
        <v>16800</v>
      </c>
      <c r="R372" s="6">
        <v>19200</v>
      </c>
      <c r="S372" s="4">
        <v>16000</v>
      </c>
      <c r="T372" s="5">
        <v>18800</v>
      </c>
      <c r="U372" s="6">
        <v>21600</v>
      </c>
    </row>
    <row r="373" spans="1:21" s="169" customFormat="1">
      <c r="A373" s="544"/>
      <c r="B373" s="227" t="s">
        <v>884</v>
      </c>
      <c r="C373" s="170" t="s">
        <v>16</v>
      </c>
      <c r="D373" s="218">
        <f t="shared" si="55"/>
        <v>12675</v>
      </c>
      <c r="F373" s="170">
        <f t="shared" si="51"/>
        <v>12</v>
      </c>
      <c r="G373" s="285">
        <f t="shared" si="52"/>
        <v>7800</v>
      </c>
      <c r="H373" s="286">
        <f t="shared" si="53"/>
        <v>10237.5</v>
      </c>
      <c r="I373" s="293">
        <f t="shared" si="54"/>
        <v>12675</v>
      </c>
      <c r="J373" s="174">
        <v>5500</v>
      </c>
      <c r="K373" s="175">
        <v>7500</v>
      </c>
      <c r="L373" s="176">
        <v>9500</v>
      </c>
      <c r="M373" s="174">
        <v>6500</v>
      </c>
      <c r="N373" s="175">
        <v>8250</v>
      </c>
      <c r="O373" s="176">
        <v>10000</v>
      </c>
      <c r="P373" s="174">
        <v>8800</v>
      </c>
      <c r="Q373" s="175">
        <v>12000</v>
      </c>
      <c r="R373" s="176">
        <v>15200</v>
      </c>
      <c r="S373" s="174">
        <v>10400</v>
      </c>
      <c r="T373" s="175">
        <v>13200</v>
      </c>
      <c r="U373" s="176">
        <v>16000</v>
      </c>
    </row>
    <row r="374" spans="1:21">
      <c r="A374" s="544"/>
      <c r="B374" s="69" t="s">
        <v>885</v>
      </c>
      <c r="C374" s="79" t="s">
        <v>14</v>
      </c>
      <c r="D374" s="219">
        <f t="shared" si="55"/>
        <v>8450</v>
      </c>
      <c r="F374" s="79">
        <f t="shared" si="51"/>
        <v>12</v>
      </c>
      <c r="G374" s="139">
        <f t="shared" si="52"/>
        <v>5850</v>
      </c>
      <c r="H374" s="140">
        <f t="shared" si="53"/>
        <v>7150</v>
      </c>
      <c r="I374" s="294">
        <f t="shared" si="54"/>
        <v>8450</v>
      </c>
      <c r="J374" s="4">
        <v>4000</v>
      </c>
      <c r="K374" s="5">
        <v>5000</v>
      </c>
      <c r="L374" s="6">
        <v>6000</v>
      </c>
      <c r="M374" s="4">
        <v>5000</v>
      </c>
      <c r="N374" s="5">
        <v>6000</v>
      </c>
      <c r="O374" s="6">
        <v>7000</v>
      </c>
      <c r="P374" s="4">
        <v>6400</v>
      </c>
      <c r="Q374" s="5">
        <v>8000</v>
      </c>
      <c r="R374" s="6">
        <v>9600</v>
      </c>
      <c r="S374" s="4">
        <v>8000</v>
      </c>
      <c r="T374" s="5">
        <v>9600</v>
      </c>
      <c r="U374" s="6">
        <v>11200</v>
      </c>
    </row>
    <row r="375" spans="1:21" s="169" customFormat="1">
      <c r="A375" s="544"/>
      <c r="B375" s="227" t="s">
        <v>886</v>
      </c>
      <c r="C375" s="170" t="s">
        <v>18</v>
      </c>
      <c r="D375" s="218">
        <f t="shared" si="55"/>
        <v>18200</v>
      </c>
      <c r="F375" s="170">
        <f t="shared" si="51"/>
        <v>12</v>
      </c>
      <c r="G375" s="285">
        <f t="shared" si="52"/>
        <v>13000</v>
      </c>
      <c r="H375" s="286">
        <f t="shared" si="53"/>
        <v>15600</v>
      </c>
      <c r="I375" s="293">
        <f t="shared" si="54"/>
        <v>18200</v>
      </c>
      <c r="J375" s="174">
        <v>9500</v>
      </c>
      <c r="K375" s="175">
        <v>11000</v>
      </c>
      <c r="L375" s="176">
        <v>12500</v>
      </c>
      <c r="M375" s="174">
        <v>10500</v>
      </c>
      <c r="N375" s="175">
        <v>13000</v>
      </c>
      <c r="O375" s="176">
        <v>15500</v>
      </c>
      <c r="P375" s="174">
        <v>15200</v>
      </c>
      <c r="Q375" s="175">
        <v>17600</v>
      </c>
      <c r="R375" s="176">
        <v>20000</v>
      </c>
      <c r="S375" s="174">
        <v>16800</v>
      </c>
      <c r="T375" s="175">
        <v>20800</v>
      </c>
      <c r="U375" s="176">
        <v>24800</v>
      </c>
    </row>
    <row r="376" spans="1:21">
      <c r="A376" s="544"/>
      <c r="B376" s="69" t="s">
        <v>887</v>
      </c>
      <c r="C376" s="79" t="s">
        <v>16</v>
      </c>
      <c r="D376" s="219">
        <f t="shared" si="55"/>
        <v>13975</v>
      </c>
      <c r="F376" s="79">
        <f t="shared" si="51"/>
        <v>12</v>
      </c>
      <c r="G376" s="139">
        <f t="shared" si="52"/>
        <v>8450</v>
      </c>
      <c r="H376" s="140">
        <f t="shared" si="53"/>
        <v>11212.5</v>
      </c>
      <c r="I376" s="294">
        <f t="shared" si="54"/>
        <v>13975</v>
      </c>
      <c r="J376" s="4">
        <v>6000</v>
      </c>
      <c r="K376" s="5">
        <v>8250</v>
      </c>
      <c r="L376" s="6">
        <v>10500</v>
      </c>
      <c r="M376" s="4">
        <v>7000</v>
      </c>
      <c r="N376" s="5">
        <v>9000</v>
      </c>
      <c r="O376" s="6">
        <v>11000</v>
      </c>
      <c r="P376" s="4">
        <v>9600</v>
      </c>
      <c r="Q376" s="5">
        <v>13200</v>
      </c>
      <c r="R376" s="6">
        <v>16800</v>
      </c>
      <c r="S376" s="4">
        <v>11200</v>
      </c>
      <c r="T376" s="5">
        <v>14400</v>
      </c>
      <c r="U376" s="6">
        <v>17600</v>
      </c>
    </row>
    <row r="377" spans="1:21" s="169" customFormat="1" ht="15.75" thickBot="1">
      <c r="A377" s="545"/>
      <c r="B377" s="230" t="s">
        <v>888</v>
      </c>
      <c r="C377" s="179" t="s">
        <v>14</v>
      </c>
      <c r="D377" s="220">
        <f t="shared" si="55"/>
        <v>9100</v>
      </c>
      <c r="F377" s="170">
        <f t="shared" si="51"/>
        <v>12</v>
      </c>
      <c r="G377" s="285">
        <f t="shared" si="52"/>
        <v>6500</v>
      </c>
      <c r="H377" s="286">
        <f t="shared" si="53"/>
        <v>7800</v>
      </c>
      <c r="I377" s="293">
        <f t="shared" si="54"/>
        <v>9100</v>
      </c>
      <c r="J377" s="174">
        <v>4500</v>
      </c>
      <c r="K377" s="175">
        <v>5500</v>
      </c>
      <c r="L377" s="176">
        <v>6500</v>
      </c>
      <c r="M377" s="174">
        <v>5500</v>
      </c>
      <c r="N377" s="175">
        <v>6500</v>
      </c>
      <c r="O377" s="176">
        <v>7500</v>
      </c>
      <c r="P377" s="174">
        <v>7200</v>
      </c>
      <c r="Q377" s="175">
        <v>8800</v>
      </c>
      <c r="R377" s="176">
        <v>10400</v>
      </c>
      <c r="S377" s="174">
        <v>8800</v>
      </c>
      <c r="T377" s="175">
        <v>10400</v>
      </c>
      <c r="U377" s="176">
        <v>12000</v>
      </c>
    </row>
    <row r="378" spans="1:21">
      <c r="A378" s="543" t="s">
        <v>889</v>
      </c>
      <c r="B378" s="133" t="s">
        <v>890</v>
      </c>
      <c r="C378" s="77" t="s">
        <v>18</v>
      </c>
      <c r="D378" s="219">
        <f>I378</f>
        <v>24050</v>
      </c>
      <c r="F378" s="79">
        <f t="shared" si="51"/>
        <v>12</v>
      </c>
      <c r="G378" s="139">
        <f t="shared" si="52"/>
        <v>17550</v>
      </c>
      <c r="H378" s="140">
        <f t="shared" si="53"/>
        <v>20800</v>
      </c>
      <c r="I378" s="294">
        <f>AVERAGE(L378,O378,R378,U378)</f>
        <v>24050</v>
      </c>
      <c r="J378" s="4">
        <v>13000</v>
      </c>
      <c r="K378" s="5">
        <v>15000</v>
      </c>
      <c r="L378" s="6">
        <v>17000</v>
      </c>
      <c r="M378" s="4">
        <v>14000</v>
      </c>
      <c r="N378" s="5">
        <v>17000</v>
      </c>
      <c r="O378" s="6">
        <v>20000</v>
      </c>
      <c r="P378" s="4">
        <v>20800</v>
      </c>
      <c r="Q378" s="5">
        <v>24000</v>
      </c>
      <c r="R378" s="6">
        <v>27200</v>
      </c>
      <c r="S378" s="4">
        <v>22400</v>
      </c>
      <c r="T378" s="5">
        <v>27200</v>
      </c>
      <c r="U378" s="6">
        <v>32000</v>
      </c>
    </row>
    <row r="379" spans="1:21" s="169" customFormat="1">
      <c r="A379" s="544"/>
      <c r="B379" s="287" t="s">
        <v>891</v>
      </c>
      <c r="C379" s="170" t="s">
        <v>16</v>
      </c>
      <c r="D379" s="218">
        <f t="shared" si="55"/>
        <v>17225</v>
      </c>
      <c r="F379" s="170">
        <f t="shared" si="51"/>
        <v>12</v>
      </c>
      <c r="G379" s="285">
        <f t="shared" si="52"/>
        <v>11375</v>
      </c>
      <c r="H379" s="286">
        <f t="shared" si="53"/>
        <v>14300</v>
      </c>
      <c r="I379" s="293">
        <f t="shared" si="54"/>
        <v>17225</v>
      </c>
      <c r="J379" s="174">
        <v>8500</v>
      </c>
      <c r="K379" s="175">
        <v>10500</v>
      </c>
      <c r="L379" s="176">
        <v>12500</v>
      </c>
      <c r="M379" s="174">
        <v>9000</v>
      </c>
      <c r="N379" s="175">
        <v>11500</v>
      </c>
      <c r="O379" s="176">
        <v>14000</v>
      </c>
      <c r="P379" s="174">
        <v>13600</v>
      </c>
      <c r="Q379" s="175">
        <v>16800</v>
      </c>
      <c r="R379" s="176">
        <v>20000</v>
      </c>
      <c r="S379" s="174">
        <v>14400</v>
      </c>
      <c r="T379" s="175">
        <v>18400</v>
      </c>
      <c r="U379" s="176">
        <v>22400</v>
      </c>
    </row>
    <row r="380" spans="1:21">
      <c r="A380" s="544"/>
      <c r="B380" s="133" t="s">
        <v>892</v>
      </c>
      <c r="C380" s="79" t="s">
        <v>14</v>
      </c>
      <c r="D380" s="219">
        <f t="shared" si="55"/>
        <v>10075</v>
      </c>
      <c r="F380" s="79">
        <f t="shared" si="51"/>
        <v>12</v>
      </c>
      <c r="G380" s="139">
        <f t="shared" si="52"/>
        <v>6825</v>
      </c>
      <c r="H380" s="140">
        <f t="shared" si="53"/>
        <v>8450</v>
      </c>
      <c r="I380" s="294">
        <f t="shared" si="54"/>
        <v>10075</v>
      </c>
      <c r="J380" s="4">
        <v>5000</v>
      </c>
      <c r="K380" s="5">
        <v>6000</v>
      </c>
      <c r="L380" s="6">
        <v>7000</v>
      </c>
      <c r="M380" s="4">
        <v>5500</v>
      </c>
      <c r="N380" s="5">
        <v>7000</v>
      </c>
      <c r="O380" s="6">
        <v>8500</v>
      </c>
      <c r="P380" s="4">
        <v>8000</v>
      </c>
      <c r="Q380" s="5">
        <v>9600</v>
      </c>
      <c r="R380" s="6">
        <v>11200</v>
      </c>
      <c r="S380" s="4">
        <v>8800</v>
      </c>
      <c r="T380" s="5">
        <v>11200</v>
      </c>
      <c r="U380" s="6">
        <v>13600</v>
      </c>
    </row>
    <row r="381" spans="1:21" s="169" customFormat="1">
      <c r="A381" s="544"/>
      <c r="B381" s="287" t="s">
        <v>893</v>
      </c>
      <c r="C381" s="170" t="s">
        <v>18</v>
      </c>
      <c r="D381" s="218">
        <f t="shared" si="55"/>
        <v>25025</v>
      </c>
      <c r="F381" s="170">
        <f t="shared" si="51"/>
        <v>12</v>
      </c>
      <c r="G381" s="285">
        <f t="shared" si="52"/>
        <v>18525</v>
      </c>
      <c r="H381" s="286">
        <f t="shared" si="53"/>
        <v>21775</v>
      </c>
      <c r="I381" s="293">
        <f t="shared" si="54"/>
        <v>25025</v>
      </c>
      <c r="J381" s="174">
        <v>14000</v>
      </c>
      <c r="K381" s="175">
        <v>16000</v>
      </c>
      <c r="L381" s="176">
        <v>18000</v>
      </c>
      <c r="M381" s="174">
        <v>14500</v>
      </c>
      <c r="N381" s="175">
        <v>17500</v>
      </c>
      <c r="O381" s="176">
        <v>20500</v>
      </c>
      <c r="P381" s="174">
        <v>22400</v>
      </c>
      <c r="Q381" s="175">
        <v>25600</v>
      </c>
      <c r="R381" s="176">
        <v>28800</v>
      </c>
      <c r="S381" s="174">
        <v>23200</v>
      </c>
      <c r="T381" s="175">
        <v>28000</v>
      </c>
      <c r="U381" s="176">
        <v>32800</v>
      </c>
    </row>
    <row r="382" spans="1:21">
      <c r="A382" s="544"/>
      <c r="B382" s="133" t="s">
        <v>894</v>
      </c>
      <c r="C382" s="79" t="s">
        <v>16</v>
      </c>
      <c r="D382" s="219">
        <f t="shared" si="55"/>
        <v>17875</v>
      </c>
      <c r="F382" s="79">
        <f t="shared" si="51"/>
        <v>12</v>
      </c>
      <c r="G382" s="139">
        <f t="shared" si="52"/>
        <v>12025</v>
      </c>
      <c r="H382" s="140">
        <f t="shared" si="53"/>
        <v>14950</v>
      </c>
      <c r="I382" s="294">
        <f t="shared" si="54"/>
        <v>17875</v>
      </c>
      <c r="J382" s="4">
        <v>9000</v>
      </c>
      <c r="K382" s="5">
        <v>11000</v>
      </c>
      <c r="L382" s="6">
        <v>13000</v>
      </c>
      <c r="M382" s="4">
        <v>9500</v>
      </c>
      <c r="N382" s="5">
        <v>12000</v>
      </c>
      <c r="O382" s="6">
        <v>14500</v>
      </c>
      <c r="P382" s="4">
        <v>14400</v>
      </c>
      <c r="Q382" s="5">
        <v>17600</v>
      </c>
      <c r="R382" s="6">
        <v>20800</v>
      </c>
      <c r="S382" s="4">
        <v>15200</v>
      </c>
      <c r="T382" s="5">
        <v>19200</v>
      </c>
      <c r="U382" s="6">
        <v>23200</v>
      </c>
    </row>
    <row r="383" spans="1:21" s="169" customFormat="1" ht="15.75" thickBot="1">
      <c r="A383" s="545"/>
      <c r="B383" s="289" t="s">
        <v>895</v>
      </c>
      <c r="C383" s="179" t="s">
        <v>14</v>
      </c>
      <c r="D383" s="220">
        <f t="shared" si="55"/>
        <v>10725</v>
      </c>
      <c r="F383" s="179">
        <f>COUNT(J383:U383)</f>
        <v>12</v>
      </c>
      <c r="G383" s="290">
        <f t="shared" si="52"/>
        <v>7475</v>
      </c>
      <c r="H383" s="291">
        <f t="shared" ref="H383" si="56">AVERAGE(K383,N383,Q383,T383)</f>
        <v>9100</v>
      </c>
      <c r="I383" s="295">
        <f t="shared" ref="I383" si="57">AVERAGE(L383,O383,R383,U383)</f>
        <v>10725</v>
      </c>
      <c r="J383" s="182">
        <v>5500</v>
      </c>
      <c r="K383" s="183">
        <v>6500</v>
      </c>
      <c r="L383" s="184">
        <v>7500</v>
      </c>
      <c r="M383" s="182">
        <v>6000</v>
      </c>
      <c r="N383" s="183">
        <v>7500</v>
      </c>
      <c r="O383" s="184">
        <v>9000</v>
      </c>
      <c r="P383" s="182">
        <v>8800</v>
      </c>
      <c r="Q383" s="183">
        <v>10400</v>
      </c>
      <c r="R383" s="184">
        <v>12000</v>
      </c>
      <c r="S383" s="182">
        <v>9600</v>
      </c>
      <c r="T383" s="183">
        <v>12000</v>
      </c>
      <c r="U383" s="184">
        <v>14400</v>
      </c>
    </row>
    <row r="384" spans="1:21">
      <c r="J384" s="128"/>
      <c r="K384" s="128"/>
      <c r="L384" s="128"/>
      <c r="M384" s="128"/>
      <c r="N384" s="128"/>
      <c r="O384" s="128"/>
      <c r="P384" s="122"/>
      <c r="Q384" s="122"/>
      <c r="R384" s="122"/>
      <c r="S384" s="122"/>
      <c r="T384" s="122"/>
      <c r="U384" s="122"/>
    </row>
    <row r="385" spans="10:21">
      <c r="J385" s="128"/>
      <c r="K385" s="128"/>
      <c r="L385" s="128"/>
      <c r="M385" s="128"/>
      <c r="N385" s="128"/>
      <c r="O385" s="128"/>
      <c r="P385" s="122"/>
      <c r="Q385" s="122"/>
      <c r="R385" s="122"/>
      <c r="S385" s="122"/>
      <c r="T385" s="122"/>
      <c r="U385" s="122"/>
    </row>
    <row r="386" spans="10:21">
      <c r="J386" s="128"/>
      <c r="K386" s="128"/>
      <c r="L386" s="128"/>
      <c r="M386" s="128"/>
      <c r="N386" s="128"/>
      <c r="O386" s="128"/>
      <c r="P386" s="122"/>
      <c r="Q386" s="122"/>
      <c r="R386" s="122"/>
      <c r="S386" s="122"/>
      <c r="T386" s="122"/>
      <c r="U386" s="122"/>
    </row>
    <row r="387" spans="10:21">
      <c r="J387" s="128"/>
      <c r="K387" s="128"/>
      <c r="L387" s="128"/>
      <c r="M387" s="128"/>
      <c r="N387" s="128"/>
      <c r="O387" s="128"/>
      <c r="P387" s="122"/>
      <c r="Q387" s="122"/>
      <c r="R387" s="122"/>
      <c r="S387" s="122"/>
      <c r="T387" s="122"/>
      <c r="U387" s="122"/>
    </row>
    <row r="388" spans="10:21">
      <c r="J388" s="128"/>
      <c r="K388" s="128"/>
      <c r="L388" s="128"/>
      <c r="M388" s="128"/>
      <c r="N388" s="128"/>
      <c r="O388" s="128"/>
      <c r="P388" s="122"/>
      <c r="Q388" s="122"/>
      <c r="R388" s="122"/>
      <c r="S388" s="122"/>
      <c r="T388" s="122"/>
      <c r="U388" s="122"/>
    </row>
  </sheetData>
  <mergeCells count="122">
    <mergeCell ref="A183:D183"/>
    <mergeCell ref="F183:F184"/>
    <mergeCell ref="G183:H184"/>
    <mergeCell ref="I183:J184"/>
    <mergeCell ref="F224:F227"/>
    <mergeCell ref="G224:I226"/>
    <mergeCell ref="J224:O224"/>
    <mergeCell ref="B226:B227"/>
    <mergeCell ref="C226:C227"/>
    <mergeCell ref="A185:A193"/>
    <mergeCell ref="A194:A201"/>
    <mergeCell ref="A202:A204"/>
    <mergeCell ref="A205:A222"/>
    <mergeCell ref="D226:D227"/>
    <mergeCell ref="J226:K226"/>
    <mergeCell ref="L226:M226"/>
    <mergeCell ref="N226:O226"/>
    <mergeCell ref="B62:B63"/>
    <mergeCell ref="C62:C63"/>
    <mergeCell ref="D62:D63"/>
    <mergeCell ref="A58:A59"/>
    <mergeCell ref="E67:E68"/>
    <mergeCell ref="J61:O61"/>
    <mergeCell ref="G61:I62"/>
    <mergeCell ref="F61:F63"/>
    <mergeCell ref="B61:D61"/>
    <mergeCell ref="J62:K62"/>
    <mergeCell ref="L62:M62"/>
    <mergeCell ref="N62:O62"/>
    <mergeCell ref="AT3:AV3"/>
    <mergeCell ref="AW3:AY3"/>
    <mergeCell ref="AT2:AY2"/>
    <mergeCell ref="AZ2:BE2"/>
    <mergeCell ref="AZ3:BB3"/>
    <mergeCell ref="BC3:BE3"/>
    <mergeCell ref="A15:A32"/>
    <mergeCell ref="A33:A39"/>
    <mergeCell ref="A40:A44"/>
    <mergeCell ref="A3:A4"/>
    <mergeCell ref="B3:B4"/>
    <mergeCell ref="C3:C4"/>
    <mergeCell ref="D3:D4"/>
    <mergeCell ref="A5:A14"/>
    <mergeCell ref="AB3:AD3"/>
    <mergeCell ref="P3:R3"/>
    <mergeCell ref="AE3:AG3"/>
    <mergeCell ref="AB2:AJ2"/>
    <mergeCell ref="AH3:AJ3"/>
    <mergeCell ref="AK2:AS2"/>
    <mergeCell ref="AK3:AM3"/>
    <mergeCell ref="AN3:AP3"/>
    <mergeCell ref="AQ3:AS3"/>
    <mergeCell ref="V224:AA224"/>
    <mergeCell ref="V225:AA225"/>
    <mergeCell ref="V226:W226"/>
    <mergeCell ref="X226:Y226"/>
    <mergeCell ref="Z226:AA226"/>
    <mergeCell ref="A2:D2"/>
    <mergeCell ref="J225:O225"/>
    <mergeCell ref="P224:U224"/>
    <mergeCell ref="P225:U225"/>
    <mergeCell ref="P226:Q226"/>
    <mergeCell ref="R226:S226"/>
    <mergeCell ref="T226:U226"/>
    <mergeCell ref="G3:I3"/>
    <mergeCell ref="G2:I2"/>
    <mergeCell ref="F2:F4"/>
    <mergeCell ref="J3:L3"/>
    <mergeCell ref="M3:O3"/>
    <mergeCell ref="S3:U3"/>
    <mergeCell ref="V3:X3"/>
    <mergeCell ref="Y3:AA3"/>
    <mergeCell ref="J2:AA2"/>
    <mergeCell ref="A45:A49"/>
    <mergeCell ref="A50:A57"/>
    <mergeCell ref="Q62:R62"/>
    <mergeCell ref="AH224:AM224"/>
    <mergeCell ref="AH225:AM225"/>
    <mergeCell ref="AH226:AI226"/>
    <mergeCell ref="AJ226:AK226"/>
    <mergeCell ref="AL226:AM226"/>
    <mergeCell ref="AB224:AG224"/>
    <mergeCell ref="AB225:AG225"/>
    <mergeCell ref="AB226:AC226"/>
    <mergeCell ref="AD226:AE226"/>
    <mergeCell ref="AF226:AG226"/>
    <mergeCell ref="P296:R296"/>
    <mergeCell ref="S296:U296"/>
    <mergeCell ref="J295:O295"/>
    <mergeCell ref="P295:U295"/>
    <mergeCell ref="A279:A281"/>
    <mergeCell ref="A283:A288"/>
    <mergeCell ref="A289:A293"/>
    <mergeCell ref="A224:A227"/>
    <mergeCell ref="A246:A248"/>
    <mergeCell ref="A249:A263"/>
    <mergeCell ref="A264:A268"/>
    <mergeCell ref="A269:A274"/>
    <mergeCell ref="A275:A278"/>
    <mergeCell ref="A228:A229"/>
    <mergeCell ref="A232:A236"/>
    <mergeCell ref="A238:A241"/>
    <mergeCell ref="A242:A243"/>
    <mergeCell ref="A244:A245"/>
    <mergeCell ref="B224:D225"/>
    <mergeCell ref="A366:A377"/>
    <mergeCell ref="A378:A383"/>
    <mergeCell ref="A298:A303"/>
    <mergeCell ref="A304:A312"/>
    <mergeCell ref="A313:A322"/>
    <mergeCell ref="A323:A332"/>
    <mergeCell ref="A333:A347"/>
    <mergeCell ref="J296:L296"/>
    <mergeCell ref="M296:O296"/>
    <mergeCell ref="G295:I296"/>
    <mergeCell ref="B295:D295"/>
    <mergeCell ref="B296:B297"/>
    <mergeCell ref="C296:C297"/>
    <mergeCell ref="D296:D297"/>
    <mergeCell ref="A295:A297"/>
    <mergeCell ref="F295:F297"/>
    <mergeCell ref="A348:A365"/>
  </mergeCells>
  <pageMargins left="0.511811024" right="0.511811024" top="0.78740157499999996" bottom="0.78740157499999996" header="0.31496062000000002" footer="0.31496062000000002"/>
  <pageSetup paperSize="9" orientation="portrait" r:id="rId1"/>
  <extLst>
    <ext xmlns:x14="http://schemas.microsoft.com/office/spreadsheetml/2009/9/main" uri="{CCE6A557-97BC-4b89-ADB6-D9C93CAAB3DF}">
      <x14:dataValidations xmlns:xm="http://schemas.microsoft.com/office/excel/2006/main" count="1">
        <x14:dataValidation type="list" allowBlank="1" xr:uid="{FDC56665-D9DD-4753-96B9-A5EC4ACCE142}">
          <x14:formula1>
            <xm:f>ListaPerfisDesenv!$C$2:$C$22</xm:f>
          </x14:formula1>
          <xm:sqref>C64:C181 C5:C59 C185:C222 C228:C293 C298:C383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C03B96-F161-4356-9614-3389DC46AE08}">
  <sheetPr>
    <tabColor theme="7" tint="0.39997558519241921"/>
  </sheetPr>
  <dimension ref="A1:H77"/>
  <sheetViews>
    <sheetView workbookViewId="0">
      <selection activeCell="C42" sqref="C42"/>
    </sheetView>
  </sheetViews>
  <sheetFormatPr defaultColWidth="13" defaultRowHeight="15.75" customHeight="1"/>
  <cols>
    <col min="1" max="1" width="13" style="55" customWidth="1"/>
    <col min="2" max="2" width="16.7109375" style="55" customWidth="1"/>
    <col min="3" max="3" width="51.5703125" style="55" customWidth="1"/>
    <col min="4" max="4" width="13" style="55" customWidth="1"/>
    <col min="5" max="16384" width="13" style="55"/>
  </cols>
  <sheetData>
    <row r="1" spans="1:5" ht="12.75">
      <c r="A1" s="65" t="s">
        <v>896</v>
      </c>
      <c r="B1" s="65" t="s">
        <v>0</v>
      </c>
      <c r="C1" s="65" t="s">
        <v>1</v>
      </c>
      <c r="E1" s="64"/>
    </row>
    <row r="2" spans="1:5" ht="12.75">
      <c r="A2" s="246">
        <v>1</v>
      </c>
      <c r="B2" s="246" t="s">
        <v>3</v>
      </c>
      <c r="C2" s="247" t="s">
        <v>4</v>
      </c>
      <c r="E2" s="61"/>
    </row>
    <row r="3" spans="1:5" ht="12.75">
      <c r="A3" s="244">
        <v>2</v>
      </c>
      <c r="B3" s="244" t="s">
        <v>5</v>
      </c>
      <c r="C3" s="245" t="s">
        <v>6</v>
      </c>
      <c r="E3" s="61"/>
    </row>
    <row r="4" spans="1:5" ht="12.75">
      <c r="A4" s="246">
        <v>3</v>
      </c>
      <c r="B4" s="246" t="s">
        <v>7</v>
      </c>
      <c r="C4" s="247" t="s">
        <v>8</v>
      </c>
      <c r="E4" s="61"/>
    </row>
    <row r="5" spans="1:5" ht="12.75">
      <c r="A5" s="244">
        <v>4</v>
      </c>
      <c r="B5" s="244" t="s">
        <v>9</v>
      </c>
      <c r="C5" s="245" t="s">
        <v>10</v>
      </c>
      <c r="E5" s="61"/>
    </row>
    <row r="6" spans="1:5" ht="12.75">
      <c r="A6" s="246">
        <v>5</v>
      </c>
      <c r="B6" s="246" t="s">
        <v>11</v>
      </c>
      <c r="C6" s="247" t="s">
        <v>12</v>
      </c>
      <c r="E6" s="61"/>
    </row>
    <row r="7" spans="1:5" ht="12.75">
      <c r="A7" s="244">
        <v>6</v>
      </c>
      <c r="B7" s="244" t="s">
        <v>13</v>
      </c>
      <c r="C7" s="245" t="s">
        <v>14</v>
      </c>
      <c r="E7" s="63"/>
    </row>
    <row r="8" spans="1:5" ht="12.75">
      <c r="A8" s="246">
        <v>7</v>
      </c>
      <c r="B8" s="246" t="s">
        <v>15</v>
      </c>
      <c r="C8" s="247" t="s">
        <v>16</v>
      </c>
      <c r="E8" s="63"/>
    </row>
    <row r="9" spans="1:5" ht="12.75">
      <c r="A9" s="244">
        <v>8</v>
      </c>
      <c r="B9" s="244" t="s">
        <v>17</v>
      </c>
      <c r="C9" s="245" t="s">
        <v>18</v>
      </c>
      <c r="E9" s="63"/>
    </row>
    <row r="10" spans="1:5" ht="12.75">
      <c r="A10" s="246">
        <v>9</v>
      </c>
      <c r="B10" s="246" t="s">
        <v>19</v>
      </c>
      <c r="C10" s="247" t="s">
        <v>20</v>
      </c>
      <c r="E10" s="62"/>
    </row>
    <row r="11" spans="1:5" ht="12.75">
      <c r="A11" s="244">
        <v>10</v>
      </c>
      <c r="B11" s="244" t="s">
        <v>21</v>
      </c>
      <c r="C11" s="245" t="s">
        <v>22</v>
      </c>
      <c r="E11" s="62"/>
    </row>
    <row r="12" spans="1:5" ht="12.75">
      <c r="A12" s="246">
        <v>11</v>
      </c>
      <c r="B12" s="246" t="s">
        <v>23</v>
      </c>
      <c r="C12" s="247" t="s">
        <v>24</v>
      </c>
      <c r="E12" s="62"/>
    </row>
    <row r="13" spans="1:5" ht="12.75">
      <c r="A13" s="244">
        <v>12</v>
      </c>
      <c r="B13" s="244" t="s">
        <v>25</v>
      </c>
      <c r="C13" s="245" t="s">
        <v>26</v>
      </c>
      <c r="E13" s="62"/>
    </row>
    <row r="14" spans="1:5" ht="12.75">
      <c r="A14" s="246">
        <v>13</v>
      </c>
      <c r="B14" s="246" t="s">
        <v>27</v>
      </c>
      <c r="C14" s="247" t="s">
        <v>28</v>
      </c>
      <c r="E14" s="62"/>
    </row>
    <row r="15" spans="1:5" ht="12.75">
      <c r="A15" s="244">
        <v>14</v>
      </c>
      <c r="B15" s="244" t="s">
        <v>29</v>
      </c>
      <c r="C15" s="245" t="s">
        <v>30</v>
      </c>
      <c r="E15" s="61"/>
    </row>
    <row r="16" spans="1:5" ht="12.75">
      <c r="A16" s="246">
        <v>16</v>
      </c>
      <c r="B16" s="246" t="s">
        <v>31</v>
      </c>
      <c r="C16" s="247" t="s">
        <v>32</v>
      </c>
      <c r="E16" s="63"/>
    </row>
    <row r="17" spans="1:5" ht="12.75">
      <c r="A17" s="244">
        <v>17</v>
      </c>
      <c r="B17" s="244" t="s">
        <v>33</v>
      </c>
      <c r="C17" s="245" t="s">
        <v>34</v>
      </c>
      <c r="E17" s="63"/>
    </row>
    <row r="18" spans="1:5" ht="12.75">
      <c r="A18" s="246">
        <v>18</v>
      </c>
      <c r="B18" s="246" t="s">
        <v>35</v>
      </c>
      <c r="C18" s="247" t="s">
        <v>36</v>
      </c>
      <c r="E18" s="63"/>
    </row>
    <row r="19" spans="1:5" ht="12.75">
      <c r="A19" s="244">
        <v>19</v>
      </c>
      <c r="B19" s="244" t="s">
        <v>37</v>
      </c>
      <c r="C19" s="245" t="s">
        <v>38</v>
      </c>
      <c r="E19" s="63"/>
    </row>
    <row r="20" spans="1:5" ht="12.75">
      <c r="A20" s="246">
        <v>21</v>
      </c>
      <c r="B20" s="246" t="s">
        <v>39</v>
      </c>
      <c r="C20" s="247" t="s">
        <v>40</v>
      </c>
      <c r="E20" s="63"/>
    </row>
    <row r="21" spans="1:5" ht="12.75">
      <c r="A21" s="244">
        <v>22</v>
      </c>
      <c r="B21" s="244" t="s">
        <v>41</v>
      </c>
      <c r="C21" s="245" t="s">
        <v>42</v>
      </c>
      <c r="E21" s="62"/>
    </row>
    <row r="22" spans="1:5" ht="12.75">
      <c r="A22" s="248">
        <v>23</v>
      </c>
      <c r="B22" s="248" t="s">
        <v>44</v>
      </c>
      <c r="C22" s="249" t="s">
        <v>45</v>
      </c>
      <c r="E22" s="61"/>
    </row>
    <row r="23" spans="1:5" ht="12.75">
      <c r="B23" s="666"/>
    </row>
    <row r="24" spans="1:5" ht="12.75">
      <c r="B24" s="667"/>
    </row>
    <row r="25" spans="1:5" ht="12.75">
      <c r="B25" s="666"/>
    </row>
    <row r="26" spans="1:5" ht="12.75"/>
    <row r="27" spans="1:5" ht="12.75"/>
    <row r="28" spans="1:5" ht="12.75"/>
    <row r="29" spans="1:5" ht="12.75"/>
    <row r="30" spans="1:5" ht="12.75"/>
    <row r="31" spans="1:5" ht="12.75"/>
    <row r="32" spans="1:5" ht="12.75"/>
    <row r="33" spans="2:8" ht="12.75"/>
    <row r="34" spans="2:8" ht="12.75"/>
    <row r="35" spans="2:8" ht="12.75"/>
    <row r="36" spans="2:8" ht="12.75"/>
    <row r="37" spans="2:8" ht="12.75"/>
    <row r="39" spans="2:8" ht="12.75">
      <c r="B39" s="57"/>
      <c r="D39" s="58"/>
    </row>
    <row r="40" spans="2:8" ht="12.75">
      <c r="B40" s="57"/>
      <c r="D40" s="58"/>
      <c r="E40" s="59"/>
      <c r="F40" s="58"/>
      <c r="G40" s="59"/>
      <c r="H40" s="58"/>
    </row>
    <row r="41" spans="2:8" ht="12.75">
      <c r="B41" s="57"/>
      <c r="D41" s="59"/>
    </row>
    <row r="42" spans="2:8" ht="12.75">
      <c r="B42" s="57"/>
      <c r="D42" s="59"/>
    </row>
    <row r="43" spans="2:8" ht="12.75">
      <c r="B43" s="57"/>
      <c r="D43" s="58"/>
    </row>
    <row r="44" spans="2:8" ht="12.75">
      <c r="B44" s="57"/>
      <c r="D44" s="58"/>
    </row>
    <row r="45" spans="2:8" ht="12.75">
      <c r="B45" s="60"/>
      <c r="D45" s="59"/>
      <c r="E45" s="58"/>
    </row>
    <row r="46" spans="2:8" ht="12.75">
      <c r="B46" s="57"/>
    </row>
    <row r="47" spans="2:8" ht="12.75">
      <c r="B47" s="57"/>
    </row>
    <row r="51" spans="2:2" ht="15">
      <c r="B51" s="56"/>
    </row>
    <row r="52" spans="2:2" ht="15">
      <c r="B52" s="56"/>
    </row>
    <row r="53" spans="2:2" ht="15">
      <c r="B53" s="56"/>
    </row>
    <row r="54" spans="2:2" ht="15">
      <c r="B54" s="56"/>
    </row>
    <row r="55" spans="2:2" ht="15">
      <c r="B55" s="56"/>
    </row>
    <row r="56" spans="2:2" ht="15">
      <c r="B56" s="56"/>
    </row>
    <row r="57" spans="2:2" ht="15">
      <c r="B57" s="56"/>
    </row>
    <row r="58" spans="2:2" ht="15">
      <c r="B58" s="56"/>
    </row>
    <row r="59" spans="2:2" ht="15">
      <c r="B59" s="56"/>
    </row>
    <row r="60" spans="2:2" ht="15">
      <c r="B60" s="56"/>
    </row>
    <row r="61" spans="2:2" ht="15">
      <c r="B61" s="56"/>
    </row>
    <row r="62" spans="2:2" ht="15">
      <c r="B62" s="56"/>
    </row>
    <row r="63" spans="2:2" ht="15">
      <c r="B63" s="56"/>
    </row>
    <row r="64" spans="2:2" ht="15">
      <c r="B64" s="56"/>
    </row>
    <row r="65" spans="2:2" ht="15">
      <c r="B65" s="56"/>
    </row>
    <row r="66" spans="2:2" ht="15">
      <c r="B66" s="56"/>
    </row>
    <row r="67" spans="2:2" ht="15">
      <c r="B67" s="56"/>
    </row>
    <row r="68" spans="2:2" ht="15">
      <c r="B68" s="56"/>
    </row>
    <row r="69" spans="2:2" ht="15">
      <c r="B69" s="56"/>
    </row>
    <row r="70" spans="2:2" ht="15">
      <c r="B70" s="56"/>
    </row>
    <row r="71" spans="2:2" ht="15">
      <c r="B71" s="56"/>
    </row>
    <row r="72" spans="2:2" ht="15">
      <c r="B72" s="56"/>
    </row>
    <row r="73" spans="2:2" ht="15">
      <c r="B73" s="56"/>
    </row>
    <row r="74" spans="2:2" ht="15">
      <c r="B74" s="56"/>
    </row>
    <row r="75" spans="2:2" ht="15">
      <c r="B75" s="56"/>
    </row>
    <row r="76" spans="2:2" ht="15">
      <c r="B76" s="56"/>
    </row>
    <row r="77" spans="2:2" ht="15">
      <c r="B77" s="56"/>
    </row>
  </sheetData>
  <pageMargins left="0.511811024" right="0.511811024" top="0.78740157500000008" bottom="0.78740157500000008" header="0.31496062000000008" footer="0.3149606200000000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44D83F27D3C7C244B4B0353FCEF2D32D" ma:contentTypeVersion="15" ma:contentTypeDescription="Crie um novo documento." ma:contentTypeScope="" ma:versionID="43e2a54cf7b57c80d160d7620147ee45">
  <xsd:schema xmlns:xsd="http://www.w3.org/2001/XMLSchema" xmlns:xs="http://www.w3.org/2001/XMLSchema" xmlns:p="http://schemas.microsoft.com/office/2006/metadata/properties" xmlns:ns2="6b69e0ef-d27d-470e-880f-3d6c413f2b1e" xmlns:ns3="8189a329-b568-4eef-85cb-0b87258ac610" targetNamespace="http://schemas.microsoft.com/office/2006/metadata/properties" ma:root="true" ma:fieldsID="0e630929a72d1102926b5e9e735a13a9" ns2:_="" ns3:_="">
    <xsd:import namespace="6b69e0ef-d27d-470e-880f-3d6c413f2b1e"/>
    <xsd:import namespace="8189a329-b568-4eef-85cb-0b87258ac61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69e0ef-d27d-470e-880f-3d6c413f2b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189a329-b568-4eef-85cb-0b87258ac610" elementFormDefault="qualified">
    <xsd:import namespace="http://schemas.microsoft.com/office/2006/documentManagement/types"/>
    <xsd:import namespace="http://schemas.microsoft.com/office/infopath/2007/PartnerControls"/>
    <xsd:element name="SharedWithUsers" ma:index="18"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hes de Compartilhado Com" ma:internalName="SharedWithDetails" ma:readOnly="true">
      <xsd:simpleType>
        <xsd:restriction base="dms:Note">
          <xsd:maxLength value="255"/>
        </xsd:restriction>
      </xsd:simpleType>
    </xsd:element>
    <xsd:element name="TaxCatchAll" ma:index="22" nillable="true" ma:displayName="Taxonomy Catch All Column" ma:hidden="true" ma:list="{5f680dce-b0e5-4f06-af57-ad262665e993}" ma:internalName="TaxCatchAll" ma:showField="CatchAllData" ma:web="8189a329-b568-4eef-85cb-0b87258ac6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0DF7C3D-803B-45BB-ADCE-E8548BA00CD5}">
  <ds:schemaRefs>
    <ds:schemaRef ds:uri="http://schemas.microsoft.com/sharepoint/v3/contenttype/forms"/>
  </ds:schemaRefs>
</ds:datastoreItem>
</file>

<file path=customXml/itemProps2.xml><?xml version="1.0" encoding="utf-8"?>
<ds:datastoreItem xmlns:ds="http://schemas.openxmlformats.org/officeDocument/2006/customXml" ds:itemID="{CC3930BE-A698-4BE4-87E8-A990599CF6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69e0ef-d27d-470e-880f-3d6c413f2b1e"/>
    <ds:schemaRef ds:uri="8189a329-b568-4eef-85cb-0b87258ac6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Perfis Final 2023</vt:lpstr>
      <vt:lpstr>Consolidação (sem outliers)</vt:lpstr>
      <vt:lpstr>Consolidação (com outliers)</vt:lpstr>
      <vt:lpstr>CAGED</vt:lpstr>
      <vt:lpstr>PNAD</vt:lpstr>
      <vt:lpstr>Contratações Governo</vt:lpstr>
      <vt:lpstr>Guias Salariais</vt:lpstr>
      <vt:lpstr>ListaPerfisDesenv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Leonardo Pires</dc:creator>
  <cp:keywords/>
  <dc:description/>
  <cp:lastModifiedBy>Leonardo Pires</cp:lastModifiedBy>
  <cp:revision/>
  <dcterms:created xsi:type="dcterms:W3CDTF">2022-12-29T20:33:54Z</dcterms:created>
  <dcterms:modified xsi:type="dcterms:W3CDTF">2023-02-15T20:44:14Z</dcterms:modified>
  <cp:category/>
  <cp:contentStatus/>
</cp:coreProperties>
</file>